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una\Desktop\FELIPE II\"/>
    </mc:Choice>
  </mc:AlternateContent>
  <xr:revisionPtr revIDLastSave="0" documentId="8_{6E929DEA-B021-48D9-8D47-B143528EABFA}" xr6:coauthVersionLast="36" xr6:coauthVersionMax="36" xr10:uidLastSave="{00000000-0000-0000-0000-000000000000}"/>
  <bookViews>
    <workbookView xWindow="0" yWindow="0" windowWidth="20490" windowHeight="7545" tabRatio="596" xr2:uid="{00000000-000D-0000-FFFF-FFFF00000000}"/>
  </bookViews>
  <sheets>
    <sheet name="NOTAS 7 AL 48 " sheetId="8" r:id="rId1"/>
    <sheet name="CUADRO PROPIEDAD PLANTA Y EQUIP" sheetId="12" r:id="rId2"/>
  </sheets>
  <definedNames>
    <definedName name="OLE_LINK1" localSheetId="0">'NOTAS 7 AL 48 '!$B$114</definedName>
    <definedName name="OLE_LINK3" localSheetId="0">'NOTAS 7 AL 48 '!$B$128</definedName>
    <definedName name="OLE_LINK4" localSheetId="0">'NOTAS 7 AL 48 '!$B$168</definedName>
  </definedNames>
  <calcPr calcId="191029"/>
</workbook>
</file>

<file path=xl/calcChain.xml><?xml version="1.0" encoding="utf-8"?>
<calcChain xmlns="http://schemas.openxmlformats.org/spreadsheetml/2006/main">
  <c r="H33" i="12" l="1"/>
  <c r="H32" i="12"/>
  <c r="G32" i="12"/>
  <c r="F32" i="12"/>
  <c r="E32" i="12"/>
  <c r="C32" i="12"/>
  <c r="J32" i="12" s="1"/>
  <c r="J31" i="12"/>
  <c r="J30" i="12"/>
  <c r="J29" i="12"/>
  <c r="I27" i="12"/>
  <c r="I33" i="12" s="1"/>
  <c r="H27" i="12"/>
  <c r="G27" i="12"/>
  <c r="G33" i="12" s="1"/>
  <c r="F27" i="12"/>
  <c r="F33" i="12" s="1"/>
  <c r="E27" i="12"/>
  <c r="E33" i="12" s="1"/>
  <c r="D27" i="12"/>
  <c r="C27" i="12"/>
  <c r="J27" i="12" s="1"/>
  <c r="J26" i="12"/>
  <c r="J25" i="12"/>
  <c r="J24" i="12"/>
  <c r="J23" i="12"/>
  <c r="J22" i="12"/>
  <c r="J21" i="12"/>
  <c r="J33" i="12" l="1"/>
  <c r="C33" i="12"/>
  <c r="E233" i="8"/>
  <c r="F233" i="8"/>
  <c r="F420" i="8" l="1"/>
  <c r="E420" i="8"/>
  <c r="J213" i="8" l="1"/>
  <c r="H211" i="8"/>
  <c r="H216" i="8"/>
  <c r="G216" i="8"/>
  <c r="F216" i="8"/>
  <c r="E216" i="8"/>
  <c r="C216" i="8"/>
  <c r="J215" i="8"/>
  <c r="J214" i="8"/>
  <c r="I211" i="8"/>
  <c r="I217" i="8" s="1"/>
  <c r="G211" i="8"/>
  <c r="F211" i="8"/>
  <c r="E211" i="8"/>
  <c r="D211" i="8"/>
  <c r="C211" i="8"/>
  <c r="J210" i="8"/>
  <c r="J209" i="8"/>
  <c r="J208" i="8"/>
  <c r="J207" i="8"/>
  <c r="J206" i="8"/>
  <c r="J205" i="8"/>
  <c r="C217" i="8" l="1"/>
  <c r="F217" i="8"/>
  <c r="G217" i="8"/>
  <c r="J211" i="8"/>
  <c r="J216" i="8"/>
  <c r="J217" i="8" s="1"/>
  <c r="E217" i="8"/>
  <c r="H217" i="8"/>
  <c r="E415" i="8" l="1"/>
  <c r="F415" i="8"/>
  <c r="E324" i="8"/>
  <c r="F324" i="8"/>
  <c r="E377" i="8"/>
  <c r="F377" i="8"/>
  <c r="E311" i="8"/>
  <c r="F311" i="8"/>
  <c r="J197" i="8"/>
  <c r="J189" i="8"/>
  <c r="E287" i="8" l="1"/>
  <c r="E426" i="8" l="1"/>
  <c r="F426" i="8"/>
  <c r="E435" i="8"/>
  <c r="F435" i="8"/>
  <c r="E442" i="8"/>
  <c r="F442" i="8"/>
  <c r="E452" i="8"/>
  <c r="F452" i="8"/>
  <c r="E402" i="8" l="1"/>
  <c r="E390" i="8"/>
  <c r="E356" i="8"/>
  <c r="E340" i="8"/>
  <c r="E303" i="8" l="1"/>
  <c r="E278" i="8"/>
  <c r="E264" i="8"/>
  <c r="E259" i="8"/>
  <c r="E239" i="8"/>
  <c r="E226" i="8"/>
  <c r="H199" i="8"/>
  <c r="G199" i="8"/>
  <c r="F199" i="8"/>
  <c r="E199" i="8"/>
  <c r="J196" i="8"/>
  <c r="I194" i="8"/>
  <c r="I200" i="8" s="1"/>
  <c r="H194" i="8"/>
  <c r="G194" i="8"/>
  <c r="F194" i="8"/>
  <c r="E194" i="8"/>
  <c r="J188" i="8"/>
  <c r="F200" i="8" l="1"/>
  <c r="H200" i="8"/>
  <c r="G200" i="8"/>
  <c r="E184" i="8"/>
  <c r="E153" i="8"/>
  <c r="E148" i="8"/>
  <c r="E137" i="8"/>
  <c r="E117" i="8"/>
  <c r="I17" i="12" l="1"/>
  <c r="E17" i="12"/>
  <c r="H16" i="12"/>
  <c r="H17" i="12" s="1"/>
  <c r="G16" i="12"/>
  <c r="G17" i="12" s="1"/>
  <c r="F16" i="12"/>
  <c r="E16" i="12"/>
  <c r="C16" i="12"/>
  <c r="J15" i="12"/>
  <c r="J14" i="12"/>
  <c r="J13" i="12"/>
  <c r="I11" i="12"/>
  <c r="H11" i="12"/>
  <c r="G11" i="12"/>
  <c r="F11" i="12"/>
  <c r="F17" i="12" s="1"/>
  <c r="E11" i="12"/>
  <c r="D11" i="12"/>
  <c r="C11" i="12"/>
  <c r="C17" i="12" s="1"/>
  <c r="J10" i="12"/>
  <c r="J9" i="12"/>
  <c r="J8" i="12"/>
  <c r="J7" i="12"/>
  <c r="J6" i="12"/>
  <c r="J5" i="12"/>
  <c r="J11" i="12" s="1"/>
  <c r="F366" i="8"/>
  <c r="J16" i="12" l="1"/>
  <c r="J17" i="12" s="1"/>
  <c r="E366" i="8" l="1"/>
  <c r="F390" i="8"/>
  <c r="E348" i="8" l="1"/>
  <c r="F264" i="8" l="1"/>
  <c r="F259" i="8"/>
  <c r="F239" i="8"/>
  <c r="E175" i="8" l="1"/>
  <c r="E166" i="8"/>
  <c r="E162" i="8"/>
  <c r="F402" i="8" l="1"/>
  <c r="F356" i="8" l="1"/>
  <c r="F348" i="8"/>
  <c r="F340" i="8"/>
  <c r="E318" i="8" l="1"/>
  <c r="F318" i="8"/>
  <c r="F303" i="8"/>
  <c r="F287" i="8" l="1"/>
  <c r="F278" i="8"/>
  <c r="E270" i="8"/>
  <c r="F270" i="8"/>
  <c r="F226" i="8"/>
  <c r="F184" i="8"/>
  <c r="F166" i="8" l="1"/>
  <c r="F162" i="8"/>
  <c r="E158" i="8"/>
  <c r="F158" i="8"/>
  <c r="F153" i="8"/>
  <c r="C199" i="8" l="1"/>
  <c r="J199" i="8" s="1"/>
  <c r="J198" i="8"/>
  <c r="D194" i="8"/>
  <c r="C194" i="8"/>
  <c r="J193" i="8"/>
  <c r="J192" i="8"/>
  <c r="J191" i="8"/>
  <c r="J190" i="8"/>
  <c r="F175" i="8"/>
  <c r="F148" i="8"/>
  <c r="F137" i="8"/>
  <c r="F126" i="8"/>
  <c r="E126" i="8"/>
  <c r="F117" i="8"/>
  <c r="J194" i="8" l="1"/>
  <c r="J200" i="8" s="1"/>
  <c r="C200" i="8"/>
  <c r="E20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Elizabeth Garcia Jimenez</author>
  </authors>
  <commentList>
    <comment ref="J187" authorId="0" shapeId="0" xr:uid="{C2A52A46-9066-48E3-ACBB-503F7866EB87}">
      <text>
        <r>
          <rPr>
            <b/>
            <sz val="9"/>
            <color indexed="81"/>
            <rFont val="Tahoma"/>
            <family val="2"/>
          </rPr>
          <t>Elizabeth Garcia Jimenez:</t>
        </r>
        <r>
          <rPr>
            <sz val="9"/>
            <color indexed="81"/>
            <rFont val="Tahoma"/>
            <family val="2"/>
          </rPr>
          <t xml:space="preserve">
Colocar los montos que muestra la nota del período 2021 para que el monto total coincida. </t>
        </r>
      </text>
    </comment>
    <comment ref="B196" authorId="0" shapeId="0" xr:uid="{5F486663-580C-49F9-BC04-7C8B9566C57C}">
      <text>
        <r>
          <rPr>
            <b/>
            <sz val="9"/>
            <color indexed="81"/>
            <rFont val="Tahoma"/>
            <family val="2"/>
          </rPr>
          <t>Elizabeth Garcia Jimenez:</t>
        </r>
        <r>
          <rPr>
            <sz val="9"/>
            <color indexed="81"/>
            <rFont val="Tahoma"/>
            <family val="2"/>
          </rPr>
          <t xml:space="preserve">
colocar en negrita.</t>
        </r>
      </text>
    </comment>
  </commentList>
</comments>
</file>

<file path=xl/sharedStrings.xml><?xml version="1.0" encoding="utf-8"?>
<sst xmlns="http://schemas.openxmlformats.org/spreadsheetml/2006/main" count="448" uniqueCount="327">
  <si>
    <t>Firma del Enc. Administrativo</t>
  </si>
  <si>
    <t>Firma del Director  o Presidente</t>
  </si>
  <si>
    <t>Firma del Financiero</t>
  </si>
  <si>
    <t>Firma del Contador</t>
  </si>
  <si>
    <t>Transferencias</t>
  </si>
  <si>
    <t xml:space="preserve">                                                                                                    </t>
  </si>
  <si>
    <t>Terreno</t>
  </si>
  <si>
    <t>Infraestructura</t>
  </si>
  <si>
    <t>Total</t>
  </si>
  <si>
    <t>Adiciones</t>
  </si>
  <si>
    <t>Retiros</t>
  </si>
  <si>
    <t>Saldo al final del periodo</t>
  </si>
  <si>
    <t xml:space="preserve">Dep. Acum. al inicio del periodo  </t>
  </si>
  <si>
    <t>Cargo del periodo</t>
  </si>
  <si>
    <t>Equipo,Transp y otros</t>
  </si>
  <si>
    <t>Edif. Y comp.</t>
  </si>
  <si>
    <t>Const. En Proceso</t>
  </si>
  <si>
    <t>Superávit revaluación</t>
  </si>
  <si>
    <t>Otros</t>
  </si>
  <si>
    <t xml:space="preserve">Descripción                                                                                   </t>
  </si>
  <si>
    <t xml:space="preserve">Descripción                                                                              </t>
  </si>
  <si>
    <t xml:space="preserve">Descripción                                                                                  </t>
  </si>
  <si>
    <t xml:space="preserve">Descripción                                                                                 </t>
  </si>
  <si>
    <t xml:space="preserve"> Descripción                                                                                  </t>
  </si>
  <si>
    <t xml:space="preserve">                                                                                                            </t>
  </si>
  <si>
    <t>Vacaciones</t>
  </si>
  <si>
    <t xml:space="preserve">Total </t>
  </si>
  <si>
    <t>Prop. planta y equipos neto (2022)</t>
  </si>
  <si>
    <t>Textiles y vestuarios</t>
  </si>
  <si>
    <t xml:space="preserve">Cuenta Receptor Banreservas                                             </t>
  </si>
  <si>
    <t>Caja Chica</t>
  </si>
  <si>
    <t>Banco de Reservas - Cuenta Especial</t>
  </si>
  <si>
    <t>Cuenta Club- Superitendencia de Seguros</t>
  </si>
  <si>
    <t>Cuenta Colectora Recursos Propios. S.S.</t>
  </si>
  <si>
    <t>Las inversiones finacieras a Corto Plazo efectuada por la Superitendencia de Seguros  presentan un balance de</t>
  </si>
  <si>
    <t>Certificado Financiero Banco Popular</t>
  </si>
  <si>
    <t>Certificado Financiero Banco Caribe</t>
  </si>
  <si>
    <t>Total Disponibilidad en Cuentas Bancarias</t>
  </si>
  <si>
    <t>Total  Inversiones Financieras a Corto Plazo</t>
  </si>
  <si>
    <t>Liquidacion por cobrar Tesoreria Nacional</t>
  </si>
  <si>
    <t xml:space="preserve">Cuentas por Cobrar Compañía en Liquidacion </t>
  </si>
  <si>
    <t>Otras Cuentas por Cobrar</t>
  </si>
  <si>
    <t>Nota #10: Inventarios</t>
  </si>
  <si>
    <t xml:space="preserve">La Superintendencia de Seguros fue creada mediante la ley 400, del 9 de enero 1969, su mision es </t>
  </si>
  <si>
    <t>regular el mercado asegurador mediante la supervisión y fiscalización de las operaciones de seguros</t>
  </si>
  <si>
    <t xml:space="preserve">reaseguros, intermediarios y ajustadores para garantizar su estabilidad y desarrollo. Atribuciones </t>
  </si>
  <si>
    <t>conferidas en la ley No 146-02 sobre seguros y Fianzas de la Republica Dominicana</t>
  </si>
  <si>
    <t>Los principales Funcionarios que la integran son:</t>
  </si>
  <si>
    <t>Licda. Josefa Castillo, Superintendente de Seguros</t>
  </si>
  <si>
    <t>Lic. Francisco Campo Intendente</t>
  </si>
  <si>
    <t>Lic. Domingo Castro, Director Financiero</t>
  </si>
  <si>
    <t>Lic. Cesareo Santana, Director Administrativo</t>
  </si>
  <si>
    <t>Lic. Victor Pérez Escotto, Director TICS</t>
  </si>
  <si>
    <t>Lic. Martha Perallón, Directora de Recursos Humanos</t>
  </si>
  <si>
    <t>Lic. Joaquin E. Hurtado  Director Técnico</t>
  </si>
  <si>
    <t>Lic. Eliana Diaz Directora de Inspeccion</t>
  </si>
  <si>
    <t>Lic. Arnulfo Rodriguez Veras. Director Analisis Financiero</t>
  </si>
  <si>
    <t>Dario Caminero Director de Comunicaciones</t>
  </si>
  <si>
    <t>Los Estados Financieros han sido preparados de conformidad con las Normas Internacionales de</t>
  </si>
  <si>
    <t>Contabilidad del Sector Publico (NICSP), adoptadas por la Direccion General de Contabilidad</t>
  </si>
  <si>
    <t>Gubernamental de la Republica Dominicana (DIGECOG),</t>
  </si>
  <si>
    <t>La Superintendencia de Seguros presenta un presupuesto aprobado según la base contable de efectivo</t>
  </si>
  <si>
    <t>funciones. El presupuesto aprobado cubre el periodo fiscal del 01 de enero al 31 de diciembre del 2022</t>
  </si>
  <si>
    <t>La emision y aprobacion final de los Estados Financieros son autorizados por el Funcionario de mas alto</t>
  </si>
  <si>
    <t>nivel.</t>
  </si>
  <si>
    <t xml:space="preserve">Nota 3: Moneda funcional y de presentación </t>
  </si>
  <si>
    <t xml:space="preserve">Nota 4: Uso de estimados y juicios </t>
  </si>
  <si>
    <t>Los pasivos por conceptos de deudas se contabilizan por el valor de los bienes adquiridos y los servicios</t>
  </si>
  <si>
    <t>recibidos, deduciendos los descuentos comerciales obtenidos si aplican,</t>
  </si>
  <si>
    <t>y edificios, los cuales son valuados mediante tasaciones realizadas por un experto.</t>
  </si>
  <si>
    <t>Nota 6: Resumen de Politicas Contables Significativas</t>
  </si>
  <si>
    <t xml:space="preserve">Aquí se detalla todo lo relacionado con las principales politicas contables significativas, aplicadas </t>
  </si>
  <si>
    <t>consistentemente a los periodos sobre los que se informa.</t>
  </si>
  <si>
    <t>6-1: Cuentas por Cobrar y Cuentas por Pagar</t>
  </si>
  <si>
    <t>Los pasivos son reconocidos cuando se ha recibido el bien o servicio que los genera, independientemente</t>
  </si>
  <si>
    <t>Inventario de materiales de oficina se utiliza el metodo de costo promedio ponderado de conformidad con'</t>
  </si>
  <si>
    <t>6-2: Mobiliarios y Equipos:  Reconocidos y Medicion</t>
  </si>
  <si>
    <t>Las partidas de mobiliarios y equipos son medidas al costo de adquisicion menos la depreciacion acumulada</t>
  </si>
  <si>
    <t>y perdida por deterioro.</t>
  </si>
  <si>
    <t>elementos separados mobiliarios y equipos.</t>
  </si>
  <si>
    <t>(calculada como la diferencia entre el valor obtenido de la disposicion y el valor en libros del activo)</t>
  </si>
  <si>
    <t>se reconoce en resultados.</t>
  </si>
  <si>
    <t>6-3: Costo Posteriores:</t>
  </si>
  <si>
    <t>Los desembolsos posteriores se capitalizan solo si es probable que la Superintendencia de Seguros reciba</t>
  </si>
  <si>
    <t>los beneficios economicos futuros asociados con los costos. Las reparaciones y mantenimientos continuos</t>
  </si>
  <si>
    <t>se registran como gastos en resultados cuando se incurren.</t>
  </si>
  <si>
    <t>6-4: Depreciacion:</t>
  </si>
  <si>
    <t>estimada de cada parte de una partida de mobiliarios y equipos puestos que estan reflejan con mayor</t>
  </si>
  <si>
    <t>exactitud.</t>
  </si>
  <si>
    <t xml:space="preserve">6-5: Otros Activos </t>
  </si>
  <si>
    <t xml:space="preserve"> </t>
  </si>
  <si>
    <t>6-6: Amortizacion:</t>
  </si>
  <si>
    <t>BALANCE GENERAL</t>
  </si>
  <si>
    <t>Activos:</t>
  </si>
  <si>
    <t>acumulada y las perdidas acumuladas por deterioro. Esto corresponde a licencias, programas y Software.</t>
  </si>
  <si>
    <t>Un detalle del efectivo y equivalente de efectivo al 31 de diciembre de 2022 y 2021 es como sigue:</t>
  </si>
  <si>
    <t>Nota:7 Efectivo y equivalentes de efectivo.</t>
  </si>
  <si>
    <t>Nota: 7.1  Disponibilidad en Cuentas Bancarias</t>
  </si>
  <si>
    <t>Un detalle de la inversión a corto plazo al 31 de diciembre de 2022 y 2021, es como sigue:</t>
  </si>
  <si>
    <t>Nota # 1: Entidad Economica</t>
  </si>
  <si>
    <t>Nota: #8  Inversiones a corto plazo</t>
  </si>
  <si>
    <t>Nota: #9,  Cuentas por cobrar a Corto Plazo</t>
  </si>
  <si>
    <t xml:space="preserve">Cuentas por Cobrar instituciones relacionadas </t>
  </si>
  <si>
    <t>Un detalle de las cuentas  por cobrar a corto plazo  al 31 de diciembre de 2022 y 2021 es como sigue:</t>
  </si>
  <si>
    <t>Cuentas por Cobrar Tesoreria Via Finanzas</t>
  </si>
  <si>
    <t>Asignacion presupuestaria por imputar Tesoreria</t>
  </si>
  <si>
    <t>Nota: #9-2,  Cuentas por Cobrar Compañía en Liquidacion</t>
  </si>
  <si>
    <t>Alemana de Seguros, S.A</t>
  </si>
  <si>
    <t>Seguros DHI-ATLAS</t>
  </si>
  <si>
    <t>Nota: #9-3,  Cuentas por Cobrar instituciones Relacionadas</t>
  </si>
  <si>
    <t>Cuentas por Cobrar Ministerio de Hacienda</t>
  </si>
  <si>
    <t>Nota: #9-4, Otras  Cuentas por Cobrar</t>
  </si>
  <si>
    <t>Tropical de Seguros, C. por A.</t>
  </si>
  <si>
    <t>Un detalle de las partidas de Inventario al 31 de diciembre del 2022 y 2021 es como sigue:</t>
  </si>
  <si>
    <t xml:space="preserve">Al 31 de diciembre del 2022 y 2021 el saldo de inventario  correspondiente a los materiales de consumo, papelerias </t>
  </si>
  <si>
    <t>Materiales de Consumos, papeleria, utiles de ofic, aseo y limp</t>
  </si>
  <si>
    <t>Mob. Y equ ofic.</t>
  </si>
  <si>
    <t>Nota# 11 Pagos anticipados</t>
  </si>
  <si>
    <t>Un detalle de los pagos anticipados  al 31 de diciembre de 2022 y 2021 es como sigue:</t>
  </si>
  <si>
    <t>Seguros</t>
  </si>
  <si>
    <t>Corporacion Dominicana de Electricidad (CDE)</t>
  </si>
  <si>
    <t>Alquileres</t>
  </si>
  <si>
    <t>Nota#13 Activos intangibles</t>
  </si>
  <si>
    <t>Adquisicion de Software</t>
  </si>
  <si>
    <t>Nota# 14 Cuentas por pagar a Corto Plazo</t>
  </si>
  <si>
    <t>Reyna Isabel Rodriguez</t>
  </si>
  <si>
    <t>Supleca Comercial, SRL</t>
  </si>
  <si>
    <t>Caridelpa, S.A. Hodelpa Gran Almirante</t>
  </si>
  <si>
    <t>Farmacia Montesino</t>
  </si>
  <si>
    <t>Ashvalsoph Investments,SRL</t>
  </si>
  <si>
    <t>Nota # 15,  Retenciones y Acumulaciones por pagar</t>
  </si>
  <si>
    <t>Un detalle de las retenciones y acumulaciones por pagar al 31 de diciembre 2022 y 2021, es como sigue:</t>
  </si>
  <si>
    <t xml:space="preserve">Retenciones del 5% a proveedores </t>
  </si>
  <si>
    <t>Retenciones del ITBIS</t>
  </si>
  <si>
    <t>Nota# 16, Otros Pasivos Corrientes</t>
  </si>
  <si>
    <t>Asociacion de Supervisores de Seguros de America Latina (ASSAL)</t>
  </si>
  <si>
    <t>Comercial de Seguros</t>
  </si>
  <si>
    <t>Anticipos/gastos incurridos en liquidacion de Cia</t>
  </si>
  <si>
    <t>Nota# 17 Activos Netos / Patrimonio</t>
  </si>
  <si>
    <t>Al 31 de diciembre 2022 y 2021, la composicion del capital de la Superintendencia de Seguros es como sigue:</t>
  </si>
  <si>
    <t>Patrimonio Institucional</t>
  </si>
  <si>
    <t>Resultados positivos (ahorro)/ negativo (desahorro)</t>
  </si>
  <si>
    <t>Ajuste Resultados años anteriores</t>
  </si>
  <si>
    <t>Ajuste Resultado Años Anteriores</t>
  </si>
  <si>
    <t>El ajuste al patrimonio al 31 de diciembre 2022 y 2021, según detalle. Anexo Soporte</t>
  </si>
  <si>
    <t>Registrar libramiento anulado  No 2011 d/f16/12/2020</t>
  </si>
  <si>
    <t>Diferencia en cambio de divisa</t>
  </si>
  <si>
    <t>Registrar ajuste en la cuenta liquidacion segna</t>
  </si>
  <si>
    <t>Registrar sacar cuenta por cobrar por caducidad (ver anexo)</t>
  </si>
  <si>
    <t>Reclasificar cuenta tomada por error ( ver anexo)</t>
  </si>
  <si>
    <t>Reclasificar cuenta depositos de alquilar año 2002 y 2004</t>
  </si>
  <si>
    <t>Reclasificar cuentas depositos de alquiler año 2013</t>
  </si>
  <si>
    <t>Ingresos por transferencia corriente recibida</t>
  </si>
  <si>
    <t>Ventas De  Bienes y Servicios</t>
  </si>
  <si>
    <t xml:space="preserve">Renta de propiedad </t>
  </si>
  <si>
    <t>Un detalle de las cuentas Sueldos, Salarios y Beneficios a los empleados al 31 de diciembre 2022 y 2021 es como sigue</t>
  </si>
  <si>
    <t>Prestaciones Laborales</t>
  </si>
  <si>
    <t>Compensacion por horas extraordinarias</t>
  </si>
  <si>
    <t>Compensacion por desempeño</t>
  </si>
  <si>
    <t>Dieta y gastos de Representacion</t>
  </si>
  <si>
    <t>Compensacion por servicios de Seguridad</t>
  </si>
  <si>
    <t>Sueldos Funcionarios y Empleados</t>
  </si>
  <si>
    <t>Un detalle de los Sueldos para cargos fijos al 31 de diciembre 2022 y 2021, es como sigue</t>
  </si>
  <si>
    <t>Descripcion</t>
  </si>
  <si>
    <t>Sueldos Personal de Oficina Pensionados</t>
  </si>
  <si>
    <t>Sueldos personal temporal</t>
  </si>
  <si>
    <t>Un detalle de la Constribucion a la Seguridad Social al 31 de diciembre 2022 y 2021, es como sigue:</t>
  </si>
  <si>
    <t>Constribucion a Seguros de pensiones</t>
  </si>
  <si>
    <t>Riesgos Laboral</t>
  </si>
  <si>
    <t>Constribucion del Empleador SFS</t>
  </si>
  <si>
    <t>Regalia Pascual</t>
  </si>
  <si>
    <t>sigue:</t>
  </si>
  <si>
    <t xml:space="preserve">Alquileres </t>
  </si>
  <si>
    <t>Combustibles, lubricantes, productos quimicos y conexos</t>
  </si>
  <si>
    <t>Utiles y materiales de escritorios oficina e informatica</t>
  </si>
  <si>
    <t>Un detalle de la depreciacion y amortizacion al 31 de diciembre 2022 y 2021, la misma ha sido calculada de acuerdo a lo</t>
  </si>
  <si>
    <t>establecido por DIGECOG, y registradas. Los valores del gastos ascienden a un monto de RD$ Y RD$10,801,598.94</t>
  </si>
  <si>
    <t>respectivamente, según detalle:</t>
  </si>
  <si>
    <t>Depreciacion Edificios</t>
  </si>
  <si>
    <t>Depreciacion Mobiliarios y Equipos de Oficina</t>
  </si>
  <si>
    <t>Depreciacion Equipos de Transporte</t>
  </si>
  <si>
    <t>Depreciacion Equipos de Computos</t>
  </si>
  <si>
    <t>Un detalle de los gastos financieros al 31 de diciembre 2022 y 2021, es como sigue</t>
  </si>
  <si>
    <t>Gastos Financieros</t>
  </si>
  <si>
    <t>Al 31 de diciembre 2022 y 2021 el resultado de años anteriores presenta un balance de RD$  Y RD$2,373,861,927.90)</t>
  </si>
  <si>
    <t>Ajuste de años anteriores</t>
  </si>
  <si>
    <t>Resultados de Años anteriores</t>
  </si>
  <si>
    <t>Ajuste Resultados de años anteriores</t>
  </si>
  <si>
    <t>Resultados Años anteriores</t>
  </si>
  <si>
    <t>( RD$1,413,303.00) respectivamente</t>
  </si>
  <si>
    <t xml:space="preserve">Resultado Neto del Ejercicio </t>
  </si>
  <si>
    <t xml:space="preserve">Al 31 de diciembre del periodo fiscal  2022 y 2021, estas cuentas presentan balances de RD$                   y </t>
  </si>
  <si>
    <t>RD$1,244,515,765.45, respectivamente</t>
  </si>
  <si>
    <t>Patrimonio</t>
  </si>
  <si>
    <t>Resultados de Ejercicios Anteriores</t>
  </si>
  <si>
    <t>Ajuste resultados ejercicios anteriores</t>
  </si>
  <si>
    <t>Resultados del Periodo</t>
  </si>
  <si>
    <t>OBSERVACIONES</t>
  </si>
  <si>
    <t>1. Existe una diferencia en el total de edificaciones que muestran los Estados Financieros con relacion a la registrada en el</t>
  </si>
  <si>
    <t>SIAB, y se debe a que hay un valor de RD$87,000,830.00 que corresponde al club de SIS, aun no esta registrado en el SIAB</t>
  </si>
  <si>
    <t>debido a que hace falta el titulo de los terrenos del club.</t>
  </si>
  <si>
    <t>Derecho Registro Internet</t>
  </si>
  <si>
    <t>Cuentas por pagar proveedores</t>
  </si>
  <si>
    <t>Cuentas por pagar servicios contratados</t>
  </si>
  <si>
    <t>Nota# 14 -1, Cuentas por pagar a Corto Plazo</t>
  </si>
  <si>
    <t xml:space="preserve"> Las cuentas por pagar a corto plazo   al 31 de diciembre de 2022 y 2021es como sigue:</t>
  </si>
  <si>
    <t xml:space="preserve">P.A  Catering </t>
  </si>
  <si>
    <t>Sigma Petroleum Srl</t>
  </si>
  <si>
    <t>A fuego Lento</t>
  </si>
  <si>
    <t xml:space="preserve">Gedesco </t>
  </si>
  <si>
    <t>Peconstru Srl</t>
  </si>
  <si>
    <t>Artekal Srl</t>
  </si>
  <si>
    <t>Mandela Auto Import Srl</t>
  </si>
  <si>
    <t>Sociedad Dominicana de Abastecimientos</t>
  </si>
  <si>
    <t>Arteva Mercantil Srl</t>
  </si>
  <si>
    <t>Nota# 14 -2, Servicios Contratados por pagar a Corto Plazo</t>
  </si>
  <si>
    <t>Osyari, Srl</t>
  </si>
  <si>
    <t>Un detalle de las cuentas por pagar a corto plazos  y servicios contratados por pagar al 31 de diciembre 2022 y 2021</t>
  </si>
  <si>
    <t xml:space="preserve">es como sigue: </t>
  </si>
  <si>
    <t>Productos y utiles Varios</t>
  </si>
  <si>
    <t xml:space="preserve">Maria Romero Hernandez </t>
  </si>
  <si>
    <t>Compensacion extraordinaria anual a Militares</t>
  </si>
  <si>
    <t>Compensacion extraordinaria anual personal fijo</t>
  </si>
  <si>
    <t>Compensacion extraordinaria anual personal temporal</t>
  </si>
  <si>
    <t>Insentivo por rendimiento individual</t>
  </si>
  <si>
    <t>gratificacion por aniversario de la Institucion a personal fijo</t>
  </si>
  <si>
    <t>Costos de adquisición  (2021)</t>
  </si>
  <si>
    <t>Maq. Y Equipos comp</t>
  </si>
  <si>
    <t>Dr . Juan Manuel Hernández Buret, Director Juridico</t>
  </si>
  <si>
    <t>del momento en el que se realiza el pago.</t>
  </si>
  <si>
    <t>Los pasivos son dados de baja cuando los compromisos son saldados o expira el compromiso.</t>
  </si>
  <si>
    <t>las condiciones  necesarias para operar de la forma prevista por la institución.</t>
  </si>
  <si>
    <t>La depreciación de un activo o un bien sera iniciada cuando este disponible para su uso y se encuentre en</t>
  </si>
  <si>
    <t>La depreciación es reconocida en resultados con base en el método de linea recta sobre la vida útil</t>
  </si>
  <si>
    <t>Los otros activos adquiridos por la Superintendencia de Seguros son medidos al costo menos su amortización</t>
  </si>
  <si>
    <t>La amortización se calcula sobre el monto depreciable, que corresponda al costo de un activo menos su</t>
  </si>
  <si>
    <t>La amortización es reconocida en el resultado sobre la base del método de linea recta.</t>
  </si>
  <si>
    <t>segun el siguiente detalle:</t>
  </si>
  <si>
    <t>Los balances disponible en las diferentes cuentas bancarias al 31 de Diciembre 2022 y 2021, son los siguientes:</t>
  </si>
  <si>
    <t>Incentivo por bono escolar</t>
  </si>
  <si>
    <t>Un detalle al 31 de diciembre 2022 y 2021, el resultado del ejercicio presenta el siguientes balance de (RD$-42,460,176.84 )   y</t>
  </si>
  <si>
    <t>y los Estados Financieros sobre la base de acumulación (o devengado) conforme a las estipulaciones de la</t>
  </si>
  <si>
    <t>NICSP 24 "Presentación de información del Presupuesto en los Estados Financieros".</t>
  </si>
  <si>
    <t>El presupuesto se aprueba según la base contable de efectivo siguiendo una clasificación de pagos por</t>
  </si>
  <si>
    <t>y es incluido como información suplementaria en los Estados Financieros y sus notas.</t>
  </si>
  <si>
    <t xml:space="preserve">Los Estados Financieros están presentados en pesos dominicanos (RD$) moneda del curso legal en </t>
  </si>
  <si>
    <t>República Dominicana.</t>
  </si>
  <si>
    <t>Normas de valuación de pasivos y patrimonio</t>
  </si>
  <si>
    <t xml:space="preserve">Nota 5: Base de Medición  </t>
  </si>
  <si>
    <t xml:space="preserve">Los Estados Financieros se elaboran sobre la base del costo histórico, a excepción de los terrenos </t>
  </si>
  <si>
    <t>la NICSP 2, párrafo 27.</t>
  </si>
  <si>
    <t>Si partes significativas de un elemento de mobiliario y equipos tiene vida útil diferente, se contabiliza como</t>
  </si>
  <si>
    <t xml:space="preserve">Cualquier ganancia o pérdida procedente de la disposición de un elemento de mobiliarios y equipo </t>
  </si>
  <si>
    <t>valor residual.</t>
  </si>
  <si>
    <t>Nota: #9-1,  Liquidación por Cobrar Tesoreria Nacional</t>
  </si>
  <si>
    <t>4. El monto ajustado en este año no es significativo debido a que no se han realizado las reclasificaciones de algunas</t>
  </si>
  <si>
    <t xml:space="preserve">cuentas por pagar debido a que las mismas se encuentran en tramite juridico no concluido. </t>
  </si>
  <si>
    <t xml:space="preserve">5. Las cuentas por cobrar correspondientes a años anteriores las mismas estan pendiente de ajuste ya que estan </t>
  </si>
  <si>
    <t>en estado incobrable.</t>
  </si>
  <si>
    <t>2. Se realizo un ajuste a superavit de años anteriores por un valor de RD$138,968.45 (ver anexo)</t>
  </si>
  <si>
    <t xml:space="preserve">6.- Dentro de los activos tenemos algunos pendientes de descargo, por deterioro y otros por haber agotado su </t>
  </si>
  <si>
    <t xml:space="preserve">vida util, los cuales estamos en espera de que Bienes Nacionales, termine el proceso. </t>
  </si>
  <si>
    <t>Nota# 19 Transferencia y donaciones</t>
  </si>
  <si>
    <t xml:space="preserve">Servicios Basicos </t>
  </si>
  <si>
    <t xml:space="preserve">Ajuste </t>
  </si>
  <si>
    <t>Nota#12.Propiedad planta y equipo</t>
  </si>
  <si>
    <t>Banco Popular Dominicano y 2.25 % en el Banco Caribe</t>
  </si>
  <si>
    <t>RD$3,624,615.15</t>
  </si>
  <si>
    <t xml:space="preserve">Un detalle de los ingresos por contraprestaciones al 31 de diciembre 2022 y 2021, es como sigue </t>
  </si>
  <si>
    <t xml:space="preserve">Otros Ingresos </t>
  </si>
  <si>
    <t>Un detalle de los ingresos  al 31 de diciembre de 2022 y 2021 es como sigue reflejandose una diferencia según el Sigef y</t>
  </si>
  <si>
    <t>Nota# 21 Sueldos, Salarios y Beneficios a Empleados</t>
  </si>
  <si>
    <t>Nota# 20 Otros Ingresos</t>
  </si>
  <si>
    <t>Un detalle de las Subvenciones y otros pagos al 31 de diciembre 2022 y 2021, es como sigue:</t>
  </si>
  <si>
    <t>Nota 21-1</t>
  </si>
  <si>
    <t>Nota# 21-2  Contribucion a la Seguridad Social</t>
  </si>
  <si>
    <t xml:space="preserve">Nota# 21-3, Gratificacion y Bonificacion  </t>
  </si>
  <si>
    <t xml:space="preserve">Aportes instituciones publicas no financieras </t>
  </si>
  <si>
    <t xml:space="preserve">Transferencias corrientes al sector Privado </t>
  </si>
  <si>
    <t>Nota# 23 Suministros y materiales para Consumo</t>
  </si>
  <si>
    <t>Un detalles de los gastos por conceptos de  suministros y materiales para consumo  al 31 de diciembre 2022 y 2021 es como</t>
  </si>
  <si>
    <t xml:space="preserve">Papel, carton e impresos </t>
  </si>
  <si>
    <t>Alimentos y Productos agroforestales</t>
  </si>
  <si>
    <t>Nota# 24. Depreciacion y Amortizacion</t>
  </si>
  <si>
    <t xml:space="preserve">Nota # 25 Otros Gastos </t>
  </si>
  <si>
    <t xml:space="preserve">Servicios de Comunicaciones </t>
  </si>
  <si>
    <t xml:space="preserve">Publicidad, Impresos y Encuadernacion </t>
  </si>
  <si>
    <t xml:space="preserve">Viaticos </t>
  </si>
  <si>
    <t xml:space="preserve">Licencias de informaticas </t>
  </si>
  <si>
    <t xml:space="preserve">Seguros </t>
  </si>
  <si>
    <t xml:space="preserve">Contratacion de mantenimientos y Reparacion Menores </t>
  </si>
  <si>
    <t xml:space="preserve">Eventos Generales </t>
  </si>
  <si>
    <t xml:space="preserve">Servicios Tecnicos Profesionales  </t>
  </si>
  <si>
    <t>Nota# 26, Gastos Financieros</t>
  </si>
  <si>
    <t>Nota# 28 Resultado Neto del Ejercicio</t>
  </si>
  <si>
    <t>Nota# 27 Total Resultados Años Anteriores</t>
  </si>
  <si>
    <t>Nota# 29 Activos Netos / Patrimonios:</t>
  </si>
  <si>
    <t>Nota#12 Propiedad planta y equipo          AÑO 2021</t>
  </si>
  <si>
    <t>AÑO 2022</t>
  </si>
  <si>
    <t>Un detalle de Otros Ingresos al 31 de Diciembre 2022 y 2021, es como sigue.:</t>
  </si>
  <si>
    <t xml:space="preserve">Un detalle de los otros pasivos corriente al 31 de diciembre del  2022 y 2021, es la sumatoria de las diferencia arrojada </t>
  </si>
  <si>
    <t>Nota #18 Ingresos por transacciones con contraprestaciones</t>
  </si>
  <si>
    <t>Amortizacion del periodo</t>
  </si>
  <si>
    <t>Amortizacion</t>
  </si>
  <si>
    <t>Nota #13-1</t>
  </si>
  <si>
    <t>Amortizacion Acumulada</t>
  </si>
  <si>
    <t>Este monto corresponde a Licencia de Software y fueron clasificado como pagos anticipados en el Estado de Situacion Financiera, y los gastos de</t>
  </si>
  <si>
    <t>amortizacion fueron llevados a otros gastos en licencias informaticas en el Estado de Rendimiento</t>
  </si>
  <si>
    <t>Gratificacion y Bonificacion (Nota 21.3)</t>
  </si>
  <si>
    <r>
      <t xml:space="preserve">El efectivo disponible en cuentas bancarias, presenta los siguientes balances: </t>
    </r>
    <r>
      <rPr>
        <b/>
        <sz val="11"/>
        <color theme="1"/>
        <rFont val="Calibri"/>
        <family val="2"/>
        <scheme val="minor"/>
      </rPr>
      <t>RD$20,696,973.60</t>
    </r>
    <r>
      <rPr>
        <sz val="11"/>
        <color theme="1"/>
        <rFont val="Calibri"/>
        <family val="2"/>
        <scheme val="minor"/>
      </rPr>
      <t xml:space="preserve"> y                                  Y </t>
    </r>
  </si>
  <si>
    <r>
      <rPr>
        <b/>
        <sz val="11"/>
        <color theme="1"/>
        <rFont val="Calibri"/>
        <family val="2"/>
        <scheme val="minor"/>
      </rPr>
      <t>RD$ 4,232,766.79</t>
    </r>
    <r>
      <rPr>
        <sz val="11"/>
        <color theme="1"/>
        <rFont val="Calibri"/>
        <family val="2"/>
        <scheme val="minor"/>
      </rPr>
      <t xml:space="preserve">, respectivamente para un  aumento en caja y banco de </t>
    </r>
    <r>
      <rPr>
        <b/>
        <sz val="11"/>
        <color theme="1"/>
        <rFont val="Calibri"/>
        <family val="2"/>
        <scheme val="minor"/>
      </rPr>
      <t>RD$16,464,206.81</t>
    </r>
  </si>
  <si>
    <r>
      <rPr>
        <b/>
        <sz val="11"/>
        <color theme="1"/>
        <rFont val="Calibri"/>
        <family val="2"/>
        <scheme val="minor"/>
      </rPr>
      <t xml:space="preserve">RD$20,696,973.60 </t>
    </r>
    <r>
      <rPr>
        <sz val="11"/>
        <color theme="1"/>
        <rFont val="Calibri"/>
        <family val="2"/>
        <scheme val="minor"/>
      </rPr>
      <t>y</t>
    </r>
    <r>
      <rPr>
        <b/>
        <sz val="11"/>
        <color theme="1"/>
        <rFont val="Calibri"/>
        <family val="2"/>
        <scheme val="minor"/>
      </rPr>
      <t xml:space="preserve"> RD$4,032,766.79</t>
    </r>
    <r>
      <rPr>
        <sz val="11"/>
        <color theme="1"/>
        <rFont val="Calibri"/>
        <family val="2"/>
        <scheme val="minor"/>
      </rPr>
      <t>, respectivamente según detalles:</t>
    </r>
  </si>
  <si>
    <r>
      <rPr>
        <b/>
        <sz val="11"/>
        <color theme="1"/>
        <rFont val="Calibri"/>
        <family val="2"/>
        <scheme val="minor"/>
      </rPr>
      <t>RD$ 10,477,796.94,</t>
    </r>
    <r>
      <rPr>
        <sz val="11"/>
        <color theme="1"/>
        <rFont val="Calibri"/>
        <family val="2"/>
        <scheme val="minor"/>
      </rPr>
      <t xml:space="preserve">Y </t>
    </r>
    <r>
      <rPr>
        <b/>
        <sz val="11"/>
        <color theme="1"/>
        <rFont val="Calibri"/>
        <family val="2"/>
        <scheme val="minor"/>
      </rPr>
      <t xml:space="preserve">RD$ 9,818,403.53, </t>
    </r>
    <r>
      <rPr>
        <sz val="11"/>
        <color theme="1"/>
        <rFont val="Calibri"/>
        <family val="2"/>
        <scheme val="minor"/>
      </rPr>
      <t>estas inversiones estan a un plazo de seis meses, con una tasa de un 2.90 % mensual en el</t>
    </r>
  </si>
  <si>
    <r>
      <t xml:space="preserve">Al 31 de diciembre del 2022 los balances de estas cuenta son de </t>
    </r>
    <r>
      <rPr>
        <b/>
        <sz val="11"/>
        <color theme="1"/>
        <rFont val="Calibri"/>
        <family val="2"/>
        <scheme val="minor"/>
      </rPr>
      <t>RD$764,714,528.70</t>
    </r>
    <r>
      <rPr>
        <sz val="11"/>
        <color theme="1"/>
        <rFont val="Calibri"/>
        <family val="2"/>
        <scheme val="minor"/>
      </rPr>
      <t xml:space="preserve">  y RD$820,318,360.15</t>
    </r>
  </si>
  <si>
    <r>
      <t xml:space="preserve">para una disminucion de </t>
    </r>
    <r>
      <rPr>
        <b/>
        <sz val="11"/>
        <color theme="1"/>
        <rFont val="Calibri"/>
        <family val="2"/>
        <scheme val="minor"/>
      </rPr>
      <t>RD$55,603,831.45</t>
    </r>
    <r>
      <rPr>
        <sz val="11"/>
        <color theme="1"/>
        <rFont val="Calibri"/>
        <family val="2"/>
        <scheme val="minor"/>
      </rPr>
      <t>, según detalles:</t>
    </r>
  </si>
  <si>
    <r>
      <t xml:space="preserve">utiles de oficinas, materiales de aseo, y limpieza es de </t>
    </r>
    <r>
      <rPr>
        <b/>
        <sz val="11"/>
        <color theme="1"/>
        <rFont val="Calibri"/>
        <family val="2"/>
        <scheme val="minor"/>
      </rPr>
      <t>RD$10,383,531.99</t>
    </r>
    <r>
      <rPr>
        <sz val="11"/>
        <color theme="1"/>
        <rFont val="Calibri"/>
        <family val="2"/>
        <scheme val="minor"/>
      </rPr>
      <t xml:space="preserve"> Y </t>
    </r>
    <r>
      <rPr>
        <b/>
        <sz val="11"/>
        <color theme="1"/>
        <rFont val="Calibri"/>
        <family val="2"/>
        <scheme val="minor"/>
      </rPr>
      <t>RD$8,006,337.27</t>
    </r>
    <r>
      <rPr>
        <sz val="11"/>
        <color theme="1"/>
        <rFont val="Calibri"/>
        <family val="2"/>
        <scheme val="minor"/>
      </rPr>
      <t xml:space="preserve"> respectivamente para un</t>
    </r>
  </si>
  <si>
    <r>
      <t xml:space="preserve">aumento de </t>
    </r>
    <r>
      <rPr>
        <b/>
        <sz val="11"/>
        <color theme="1"/>
        <rFont val="Calibri"/>
        <family val="2"/>
        <scheme val="minor"/>
      </rPr>
      <t>RD$2,377,194.72</t>
    </r>
    <r>
      <rPr>
        <sz val="11"/>
        <color theme="1"/>
        <rFont val="Calibri"/>
        <family val="2"/>
        <scheme val="minor"/>
      </rPr>
      <t xml:space="preserve"> según detalle</t>
    </r>
  </si>
  <si>
    <r>
      <t>Un detalle de los activos intangibles al 31 de diciembre de 2022 y 2021, es de RD$</t>
    </r>
    <r>
      <rPr>
        <b/>
        <sz val="11"/>
        <color theme="1"/>
        <rFont val="Calibri"/>
        <family val="2"/>
        <scheme val="minor"/>
      </rPr>
      <t>4,415,215.15 y RD$790,600.00</t>
    </r>
    <r>
      <rPr>
        <sz val="11"/>
        <color theme="1"/>
        <rFont val="Calibri"/>
        <family val="2"/>
        <scheme val="minor"/>
      </rPr>
      <t xml:space="preserve"> respectivamente, para un aumento de </t>
    </r>
  </si>
  <si>
    <r>
      <t xml:space="preserve">Registro ajuste de cheques que afecto superavit años anteriores </t>
    </r>
    <r>
      <rPr>
        <sz val="11"/>
        <color theme="1"/>
        <rFont val="Calibri"/>
        <family val="2"/>
        <scheme val="minor"/>
      </rPr>
      <t>(Ver anexo)</t>
    </r>
  </si>
  <si>
    <r>
      <t>nuestro registros contable d</t>
    </r>
    <r>
      <rPr>
        <b/>
        <sz val="11"/>
        <color theme="1"/>
        <rFont val="Calibri"/>
        <family val="2"/>
        <scheme val="minor"/>
      </rPr>
      <t>e RD$7,660,814.31</t>
    </r>
    <r>
      <rPr>
        <sz val="11"/>
        <color theme="1"/>
        <rFont val="Calibri"/>
        <family val="2"/>
        <scheme val="minor"/>
      </rPr>
      <t>, debido a que recibimos una transferencia, no registrada en el SIGEF al cierre.</t>
    </r>
  </si>
  <si>
    <r>
      <t xml:space="preserve">Sueldos Para Cargos Fijos </t>
    </r>
    <r>
      <rPr>
        <sz val="11"/>
        <color theme="1"/>
        <rFont val="Calibri"/>
        <family val="2"/>
        <scheme val="minor"/>
      </rPr>
      <t>(Nota 21.1)</t>
    </r>
  </si>
  <si>
    <r>
      <t xml:space="preserve">Constribucion a la Seguridad Social </t>
    </r>
    <r>
      <rPr>
        <sz val="11"/>
        <color theme="1"/>
        <rFont val="Calibri"/>
        <family val="2"/>
        <scheme val="minor"/>
      </rPr>
      <t>(Nota 21.2)</t>
    </r>
  </si>
  <si>
    <r>
      <t>Transferencias corrientes al sector Externo</t>
    </r>
    <r>
      <rPr>
        <sz val="11"/>
        <color theme="1"/>
        <rFont val="Calibri"/>
        <family val="2"/>
        <scheme val="minor"/>
      </rPr>
      <t xml:space="preserve">  </t>
    </r>
  </si>
  <si>
    <r>
      <t xml:space="preserve">3. Relacion de las cuentas por pagar a corto plazo por un monto de </t>
    </r>
    <r>
      <rPr>
        <b/>
        <sz val="11"/>
        <color theme="1"/>
        <rFont val="Calibri"/>
        <family val="2"/>
        <scheme val="minor"/>
      </rPr>
      <t xml:space="preserve">RD$955,560.27 </t>
    </r>
    <r>
      <rPr>
        <sz val="11"/>
        <color theme="1"/>
        <rFont val="Calibri"/>
        <family val="2"/>
        <scheme val="minor"/>
      </rPr>
      <t>(ver anexos)</t>
    </r>
  </si>
  <si>
    <r>
      <rPr>
        <b/>
        <sz val="11"/>
        <color theme="1"/>
        <rFont val="Calibri"/>
        <family val="2"/>
        <scheme val="minor"/>
      </rPr>
      <t>Nota# 22</t>
    </r>
    <r>
      <rPr>
        <sz val="11"/>
        <color theme="1"/>
        <rFont val="Calibri"/>
        <family val="2"/>
        <scheme val="minor"/>
      </rPr>
      <t xml:space="preserve"> Subvenciones y otros pagos por transferencias</t>
    </r>
  </si>
  <si>
    <t>Nota#12.1 Propiedad planta y equipo 2022</t>
  </si>
  <si>
    <t>Nota #2:  Entidad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</si>
</sst>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.##0.00\ _€_-;\-* #.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231F2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231F2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0" fillId="0" borderId="0" xfId="0" applyFont="1"/>
    <xf numFmtId="0" fontId="2" fillId="0" borderId="7" xfId="0" applyFont="1" applyBorder="1" applyAlignment="1">
      <alignment horizontal="center"/>
    </xf>
    <xf numFmtId="0" fontId="0" fillId="0" borderId="0" xfId="0" applyFont="1" applyAlignment="1"/>
    <xf numFmtId="164" fontId="0" fillId="0" borderId="0" xfId="1" applyFont="1" applyAlignment="1">
      <alignment horizontal="right"/>
    </xf>
    <xf numFmtId="164" fontId="0" fillId="0" borderId="7" xfId="1" applyFont="1" applyBorder="1" applyAlignment="1">
      <alignment horizontal="right"/>
    </xf>
    <xf numFmtId="164" fontId="2" fillId="0" borderId="1" xfId="1" applyFont="1" applyBorder="1" applyAlignment="1">
      <alignment horizontal="right"/>
    </xf>
    <xf numFmtId="164" fontId="0" fillId="0" borderId="0" xfId="0" applyNumberFormat="1" applyFont="1"/>
    <xf numFmtId="164" fontId="0" fillId="0" borderId="0" xfId="1" applyFont="1" applyBorder="1" applyAlignment="1">
      <alignment horizontal="right"/>
    </xf>
    <xf numFmtId="164" fontId="2" fillId="0" borderId="0" xfId="1" applyFont="1" applyBorder="1" applyAlignment="1">
      <alignment horizontal="right"/>
    </xf>
    <xf numFmtId="164" fontId="0" fillId="0" borderId="0" xfId="1" applyFont="1" applyAlignment="1"/>
    <xf numFmtId="164" fontId="2" fillId="0" borderId="1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 applyFont="1" applyAlignment="1">
      <alignment horizontal="right" vertical="center"/>
    </xf>
    <xf numFmtId="164" fontId="0" fillId="0" borderId="2" xfId="1" applyFont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164" fontId="0" fillId="0" borderId="0" xfId="1" applyFont="1"/>
    <xf numFmtId="164" fontId="0" fillId="0" borderId="2" xfId="1" applyFont="1" applyBorder="1"/>
    <xf numFmtId="164" fontId="0" fillId="0" borderId="2" xfId="1" applyFont="1" applyBorder="1" applyAlignment="1"/>
    <xf numFmtId="164" fontId="2" fillId="0" borderId="1" xfId="0" applyNumberFormat="1" applyFont="1" applyBorder="1"/>
    <xf numFmtId="164" fontId="0" fillId="0" borderId="2" xfId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65" fontId="0" fillId="0" borderId="0" xfId="0" applyNumberFormat="1" applyFont="1"/>
    <xf numFmtId="43" fontId="0" fillId="0" borderId="0" xfId="0" applyNumberFormat="1" applyFont="1"/>
    <xf numFmtId="0" fontId="0" fillId="0" borderId="0" xfId="0" applyFont="1" applyFill="1"/>
    <xf numFmtId="164" fontId="0" fillId="0" borderId="0" xfId="1" applyFont="1" applyFill="1"/>
    <xf numFmtId="164" fontId="2" fillId="0" borderId="1" xfId="1" applyFont="1" applyBorder="1"/>
    <xf numFmtId="0" fontId="0" fillId="0" borderId="0" xfId="0" applyFont="1" applyAlignment="1">
      <alignment horizontal="right"/>
    </xf>
    <xf numFmtId="164" fontId="2" fillId="0" borderId="0" xfId="0" applyNumberFormat="1" applyFont="1" applyBorder="1"/>
    <xf numFmtId="164" fontId="2" fillId="0" borderId="3" xfId="0" applyNumberFormat="1" applyFont="1" applyBorder="1"/>
    <xf numFmtId="164" fontId="0" fillId="0" borderId="0" xfId="1" applyFont="1" applyBorder="1"/>
    <xf numFmtId="164" fontId="0" fillId="0" borderId="0" xfId="0" applyNumberFormat="1" applyFont="1" applyBorder="1"/>
    <xf numFmtId="164" fontId="0" fillId="0" borderId="2" xfId="0" applyNumberFormat="1" applyFont="1" applyFill="1" applyBorder="1"/>
    <xf numFmtId="164" fontId="0" fillId="0" borderId="0" xfId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2" xfId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8" xfId="0" applyNumberFormat="1" applyFont="1" applyBorder="1"/>
    <xf numFmtId="164" fontId="0" fillId="0" borderId="8" xfId="0" applyNumberFormat="1" applyFont="1" applyBorder="1"/>
    <xf numFmtId="0" fontId="3" fillId="0" borderId="0" xfId="0" applyFont="1" applyFill="1"/>
    <xf numFmtId="164" fontId="3" fillId="0" borderId="0" xfId="1" applyFont="1" applyFill="1" applyBorder="1"/>
    <xf numFmtId="164" fontId="3" fillId="0" borderId="2" xfId="1" applyFont="1" applyFill="1" applyBorder="1"/>
    <xf numFmtId="0" fontId="3" fillId="0" borderId="0" xfId="0" applyFont="1" applyFill="1" applyBorder="1" applyAlignment="1">
      <alignment horizontal="left"/>
    </xf>
    <xf numFmtId="0" fontId="0" fillId="0" borderId="0" xfId="0" applyFont="1" applyBorder="1"/>
    <xf numFmtId="0" fontId="2" fillId="2" borderId="9" xfId="0" applyFont="1" applyFill="1" applyBorder="1"/>
    <xf numFmtId="0" fontId="0" fillId="2" borderId="10" xfId="0" applyFont="1" applyFill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wrapText="1"/>
    </xf>
    <xf numFmtId="164" fontId="0" fillId="0" borderId="0" xfId="1" applyFont="1" applyBorder="1" applyAlignment="1"/>
    <xf numFmtId="164" fontId="0" fillId="0" borderId="13" xfId="1" applyFont="1" applyBorder="1"/>
    <xf numFmtId="0" fontId="0" fillId="0" borderId="12" xfId="0" applyFont="1" applyFill="1" applyBorder="1"/>
    <xf numFmtId="164" fontId="0" fillId="0" borderId="0" xfId="1" applyFont="1" applyFill="1" applyBorder="1"/>
    <xf numFmtId="164" fontId="0" fillId="0" borderId="13" xfId="1" applyFont="1" applyFill="1" applyBorder="1"/>
    <xf numFmtId="0" fontId="0" fillId="0" borderId="12" xfId="0" applyFont="1" applyBorder="1" applyAlignment="1">
      <alignment wrapText="1"/>
    </xf>
    <xf numFmtId="0" fontId="2" fillId="0" borderId="14" xfId="0" applyFont="1" applyBorder="1" applyAlignment="1">
      <alignment wrapText="1"/>
    </xf>
    <xf numFmtId="164" fontId="2" fillId="0" borderId="15" xfId="1" applyFont="1" applyBorder="1"/>
    <xf numFmtId="0" fontId="2" fillId="0" borderId="5" xfId="0" applyFont="1" applyBorder="1"/>
    <xf numFmtId="164" fontId="2" fillId="0" borderId="5" xfId="1" applyFont="1" applyBorder="1"/>
    <xf numFmtId="43" fontId="0" fillId="0" borderId="0" xfId="0" applyNumberFormat="1"/>
    <xf numFmtId="0" fontId="0" fillId="0" borderId="2" xfId="0" applyFont="1" applyBorder="1"/>
    <xf numFmtId="0" fontId="2" fillId="3" borderId="0" xfId="0" applyFont="1" applyFill="1"/>
    <xf numFmtId="164" fontId="2" fillId="0" borderId="0" xfId="0" applyNumberFormat="1" applyFont="1" applyBorder="1" applyAlignment="1">
      <alignment horizontal="right"/>
    </xf>
    <xf numFmtId="164" fontId="0" fillId="0" borderId="2" xfId="1" applyFont="1" applyFill="1" applyBorder="1" applyAlignment="1">
      <alignment horizontal="right"/>
    </xf>
    <xf numFmtId="43" fontId="0" fillId="0" borderId="0" xfId="0" applyNumberFormat="1" applyFont="1" applyFill="1"/>
    <xf numFmtId="164" fontId="0" fillId="0" borderId="0" xfId="1" applyFont="1" applyFill="1" applyBorder="1" applyAlignment="1">
      <alignment horizontal="right"/>
    </xf>
    <xf numFmtId="164" fontId="0" fillId="0" borderId="0" xfId="1" applyFont="1" applyFill="1" applyAlignment="1">
      <alignment horizontal="right"/>
    </xf>
    <xf numFmtId="164" fontId="0" fillId="0" borderId="7" xfId="1" applyFont="1" applyFill="1" applyBorder="1" applyAlignment="1">
      <alignment horizontal="right"/>
    </xf>
    <xf numFmtId="164" fontId="2" fillId="0" borderId="1" xfId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Fill="1"/>
    <xf numFmtId="164" fontId="2" fillId="0" borderId="1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center"/>
    </xf>
    <xf numFmtId="164" fontId="2" fillId="0" borderId="1" xfId="0" applyNumberFormat="1" applyFont="1" applyFill="1" applyBorder="1"/>
    <xf numFmtId="164" fontId="2" fillId="0" borderId="1" xfId="1" applyFont="1" applyFill="1" applyBorder="1"/>
    <xf numFmtId="164" fontId="0" fillId="0" borderId="2" xfId="1" applyFont="1" applyFill="1" applyBorder="1"/>
    <xf numFmtId="164" fontId="2" fillId="0" borderId="3" xfId="0" applyNumberFormat="1" applyFont="1" applyFill="1" applyBorder="1"/>
    <xf numFmtId="164" fontId="2" fillId="0" borderId="3" xfId="1" applyFont="1" applyFill="1" applyBorder="1"/>
    <xf numFmtId="164" fontId="2" fillId="0" borderId="0" xfId="0" applyNumberFormat="1" applyFont="1" applyFill="1" applyBorder="1"/>
    <xf numFmtId="164" fontId="2" fillId="0" borderId="0" xfId="1" applyFont="1" applyFill="1" applyBorder="1"/>
    <xf numFmtId="0" fontId="0" fillId="0" borderId="0" xfId="0" applyFill="1"/>
    <xf numFmtId="164" fontId="2" fillId="3" borderId="3" xfId="1" applyFont="1" applyFill="1" applyBorder="1" applyAlignment="1">
      <alignment horizontal="right"/>
    </xf>
    <xf numFmtId="0" fontId="0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164" fontId="3" fillId="0" borderId="13" xfId="1" applyFont="1" applyFill="1" applyBorder="1"/>
    <xf numFmtId="0" fontId="2" fillId="0" borderId="12" xfId="0" applyFont="1" applyBorder="1"/>
    <xf numFmtId="164" fontId="2" fillId="0" borderId="0" xfId="1" applyFont="1" applyBorder="1"/>
    <xf numFmtId="164" fontId="2" fillId="0" borderId="13" xfId="1" applyFont="1" applyBorder="1"/>
    <xf numFmtId="0" fontId="2" fillId="0" borderId="12" xfId="0" applyFont="1" applyFill="1" applyBorder="1" applyAlignment="1">
      <alignment wrapText="1"/>
    </xf>
    <xf numFmtId="164" fontId="0" fillId="0" borderId="0" xfId="0" applyNumberFormat="1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164" fontId="0" fillId="0" borderId="1" xfId="1" applyFont="1" applyBorder="1"/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3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4" fillId="0" borderId="0" xfId="0" applyFont="1" applyFill="1" applyAlignment="1">
      <alignment horizontal="left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5</xdr:col>
      <xdr:colOff>467053</xdr:colOff>
      <xdr:row>7</xdr:row>
      <xdr:rowOff>123825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7F0309F-582D-4796-AE2A-7A6A3B6F719D}"/>
            </a:ext>
          </a:extLst>
        </xdr:cNvPr>
        <xdr:cNvGrpSpPr/>
      </xdr:nvGrpSpPr>
      <xdr:grpSpPr>
        <a:xfrm>
          <a:off x="742950" y="0"/>
          <a:ext cx="5953453" cy="1457325"/>
          <a:chOff x="0" y="0"/>
          <a:chExt cx="4706853" cy="1496110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EE22AEE9-BD15-40E3-8841-34B96CD32AF6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" name="Shape 7">
            <a:extLst>
              <a:ext uri="{FF2B5EF4-FFF2-40B4-BE49-F238E27FC236}">
                <a16:creationId xmlns:a16="http://schemas.microsoft.com/office/drawing/2014/main" id="{578B335D-FAEE-47C1-976A-FD6B2F1D275B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" name="Shape 8">
            <a:extLst>
              <a:ext uri="{FF2B5EF4-FFF2-40B4-BE49-F238E27FC236}">
                <a16:creationId xmlns:a16="http://schemas.microsoft.com/office/drawing/2014/main" id="{78DD0F2B-7449-41F0-8EFC-29A6D140681F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" name="Shape 9">
            <a:extLst>
              <a:ext uri="{FF2B5EF4-FFF2-40B4-BE49-F238E27FC236}">
                <a16:creationId xmlns:a16="http://schemas.microsoft.com/office/drawing/2014/main" id="{68DCEF22-D896-49C4-BF9F-5B4F20B518BB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10">
            <a:extLst>
              <a:ext uri="{FF2B5EF4-FFF2-40B4-BE49-F238E27FC236}">
                <a16:creationId xmlns:a16="http://schemas.microsoft.com/office/drawing/2014/main" id="{87E7E5F6-B200-40BE-AB05-A82AC1F5BB71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11">
            <a:extLst>
              <a:ext uri="{FF2B5EF4-FFF2-40B4-BE49-F238E27FC236}">
                <a16:creationId xmlns:a16="http://schemas.microsoft.com/office/drawing/2014/main" id="{EC2FD63C-EAC4-48E7-98BC-D4B18E3B2256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12">
            <a:extLst>
              <a:ext uri="{FF2B5EF4-FFF2-40B4-BE49-F238E27FC236}">
                <a16:creationId xmlns:a16="http://schemas.microsoft.com/office/drawing/2014/main" id="{85043877-E287-48D0-AF6C-295FDC4B2434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3">
            <a:extLst>
              <a:ext uri="{FF2B5EF4-FFF2-40B4-BE49-F238E27FC236}">
                <a16:creationId xmlns:a16="http://schemas.microsoft.com/office/drawing/2014/main" id="{FDB138C2-0682-4B65-8827-328A0036CD33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4">
            <a:extLst>
              <a:ext uri="{FF2B5EF4-FFF2-40B4-BE49-F238E27FC236}">
                <a16:creationId xmlns:a16="http://schemas.microsoft.com/office/drawing/2014/main" id="{44C54637-9E31-41F3-9748-C151E7B9A942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5">
            <a:extLst>
              <a:ext uri="{FF2B5EF4-FFF2-40B4-BE49-F238E27FC236}">
                <a16:creationId xmlns:a16="http://schemas.microsoft.com/office/drawing/2014/main" id="{3184D323-0C8A-4F34-85F5-9AF32CB9EF3F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6">
            <a:extLst>
              <a:ext uri="{FF2B5EF4-FFF2-40B4-BE49-F238E27FC236}">
                <a16:creationId xmlns:a16="http://schemas.microsoft.com/office/drawing/2014/main" id="{0B908DAA-CF02-411A-B5CC-08F6DD2741BB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7">
            <a:extLst>
              <a:ext uri="{FF2B5EF4-FFF2-40B4-BE49-F238E27FC236}">
                <a16:creationId xmlns:a16="http://schemas.microsoft.com/office/drawing/2014/main" id="{30A6A1F5-213B-4B5F-B044-50ADBEC3ADA5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8">
            <a:extLst>
              <a:ext uri="{FF2B5EF4-FFF2-40B4-BE49-F238E27FC236}">
                <a16:creationId xmlns:a16="http://schemas.microsoft.com/office/drawing/2014/main" id="{BA8ACA11-5A75-40AC-AA75-A722AB26459D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9">
            <a:extLst>
              <a:ext uri="{FF2B5EF4-FFF2-40B4-BE49-F238E27FC236}">
                <a16:creationId xmlns:a16="http://schemas.microsoft.com/office/drawing/2014/main" id="{F937987E-4D12-4510-9463-7CCB201B3A0B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20">
            <a:extLst>
              <a:ext uri="{FF2B5EF4-FFF2-40B4-BE49-F238E27FC236}">
                <a16:creationId xmlns:a16="http://schemas.microsoft.com/office/drawing/2014/main" id="{C0889EC8-F528-4659-AFAF-E532418A95FB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21">
            <a:extLst>
              <a:ext uri="{FF2B5EF4-FFF2-40B4-BE49-F238E27FC236}">
                <a16:creationId xmlns:a16="http://schemas.microsoft.com/office/drawing/2014/main" id="{2828CCD1-5A6C-4ED2-A294-D26514A486AD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22">
            <a:extLst>
              <a:ext uri="{FF2B5EF4-FFF2-40B4-BE49-F238E27FC236}">
                <a16:creationId xmlns:a16="http://schemas.microsoft.com/office/drawing/2014/main" id="{88CAEC83-6508-46F0-B535-35E93501E81F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3">
            <a:extLst>
              <a:ext uri="{FF2B5EF4-FFF2-40B4-BE49-F238E27FC236}">
                <a16:creationId xmlns:a16="http://schemas.microsoft.com/office/drawing/2014/main" id="{958EB4D4-ADEF-4674-832C-7F3CEF1E653F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4">
            <a:extLst>
              <a:ext uri="{FF2B5EF4-FFF2-40B4-BE49-F238E27FC236}">
                <a16:creationId xmlns:a16="http://schemas.microsoft.com/office/drawing/2014/main" id="{41C510D0-80D7-4328-9D11-C2EF4E5953C9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5">
            <a:extLst>
              <a:ext uri="{FF2B5EF4-FFF2-40B4-BE49-F238E27FC236}">
                <a16:creationId xmlns:a16="http://schemas.microsoft.com/office/drawing/2014/main" id="{DC98E654-D2B4-4A61-B229-3C2C3BB6297F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6">
            <a:extLst>
              <a:ext uri="{FF2B5EF4-FFF2-40B4-BE49-F238E27FC236}">
                <a16:creationId xmlns:a16="http://schemas.microsoft.com/office/drawing/2014/main" id="{C158AF0C-8B35-4838-9E5E-0ED88A84DD33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7">
            <a:extLst>
              <a:ext uri="{FF2B5EF4-FFF2-40B4-BE49-F238E27FC236}">
                <a16:creationId xmlns:a16="http://schemas.microsoft.com/office/drawing/2014/main" id="{7990F1E4-FFAE-4D60-81D7-8019E456BAAC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8">
            <a:extLst>
              <a:ext uri="{FF2B5EF4-FFF2-40B4-BE49-F238E27FC236}">
                <a16:creationId xmlns:a16="http://schemas.microsoft.com/office/drawing/2014/main" id="{C30BC30C-617E-4ABA-AF4A-526114168B0D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9">
            <a:extLst>
              <a:ext uri="{FF2B5EF4-FFF2-40B4-BE49-F238E27FC236}">
                <a16:creationId xmlns:a16="http://schemas.microsoft.com/office/drawing/2014/main" id="{5524401B-7566-49C9-B9E6-CC9F29600C28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30">
            <a:extLst>
              <a:ext uri="{FF2B5EF4-FFF2-40B4-BE49-F238E27FC236}">
                <a16:creationId xmlns:a16="http://schemas.microsoft.com/office/drawing/2014/main" id="{75BF5DCE-6CF8-482E-99EB-601C0EE2513B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31">
            <a:extLst>
              <a:ext uri="{FF2B5EF4-FFF2-40B4-BE49-F238E27FC236}">
                <a16:creationId xmlns:a16="http://schemas.microsoft.com/office/drawing/2014/main" id="{04F311BC-EC58-4493-A4E8-C67F84F341B6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32">
            <a:extLst>
              <a:ext uri="{FF2B5EF4-FFF2-40B4-BE49-F238E27FC236}">
                <a16:creationId xmlns:a16="http://schemas.microsoft.com/office/drawing/2014/main" id="{3BFE6827-98AC-4282-8DE1-21BCF1D36FA5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3">
            <a:extLst>
              <a:ext uri="{FF2B5EF4-FFF2-40B4-BE49-F238E27FC236}">
                <a16:creationId xmlns:a16="http://schemas.microsoft.com/office/drawing/2014/main" id="{889B8684-AEB6-4806-AE0B-6AA093F4D7A1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4">
            <a:extLst>
              <a:ext uri="{FF2B5EF4-FFF2-40B4-BE49-F238E27FC236}">
                <a16:creationId xmlns:a16="http://schemas.microsoft.com/office/drawing/2014/main" id="{3D452736-C316-4A9F-A02E-87F3D55BD6E9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5">
            <a:extLst>
              <a:ext uri="{FF2B5EF4-FFF2-40B4-BE49-F238E27FC236}">
                <a16:creationId xmlns:a16="http://schemas.microsoft.com/office/drawing/2014/main" id="{18957E5E-FD0D-468F-BEB3-58BE28B70055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6">
            <a:extLst>
              <a:ext uri="{FF2B5EF4-FFF2-40B4-BE49-F238E27FC236}">
                <a16:creationId xmlns:a16="http://schemas.microsoft.com/office/drawing/2014/main" id="{DF4D59C5-2858-4F37-8EA9-25F27A4F85ED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7">
            <a:extLst>
              <a:ext uri="{FF2B5EF4-FFF2-40B4-BE49-F238E27FC236}">
                <a16:creationId xmlns:a16="http://schemas.microsoft.com/office/drawing/2014/main" id="{52CCC78D-14C8-4487-A327-0B577EF33FA8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8">
            <a:extLst>
              <a:ext uri="{FF2B5EF4-FFF2-40B4-BE49-F238E27FC236}">
                <a16:creationId xmlns:a16="http://schemas.microsoft.com/office/drawing/2014/main" id="{B5886318-0A65-4BFC-9D24-9763B15BE146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9">
            <a:extLst>
              <a:ext uri="{FF2B5EF4-FFF2-40B4-BE49-F238E27FC236}">
                <a16:creationId xmlns:a16="http://schemas.microsoft.com/office/drawing/2014/main" id="{04A75814-F830-46E8-B92B-FE008D6734E3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40">
            <a:extLst>
              <a:ext uri="{FF2B5EF4-FFF2-40B4-BE49-F238E27FC236}">
                <a16:creationId xmlns:a16="http://schemas.microsoft.com/office/drawing/2014/main" id="{76164FB8-DBF4-49FD-A4F2-7B2A47FF4D4D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41">
            <a:extLst>
              <a:ext uri="{FF2B5EF4-FFF2-40B4-BE49-F238E27FC236}">
                <a16:creationId xmlns:a16="http://schemas.microsoft.com/office/drawing/2014/main" id="{6A6CC2CE-D9B8-45F4-8A78-F3F3A185C8B1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42">
            <a:extLst>
              <a:ext uri="{FF2B5EF4-FFF2-40B4-BE49-F238E27FC236}">
                <a16:creationId xmlns:a16="http://schemas.microsoft.com/office/drawing/2014/main" id="{CA7F015C-12BB-46FF-968C-73B3E1C80732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3">
            <a:extLst>
              <a:ext uri="{FF2B5EF4-FFF2-40B4-BE49-F238E27FC236}">
                <a16:creationId xmlns:a16="http://schemas.microsoft.com/office/drawing/2014/main" id="{22ABE8E0-9E15-4A6A-BE24-0CD99BD23925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4">
            <a:extLst>
              <a:ext uri="{FF2B5EF4-FFF2-40B4-BE49-F238E27FC236}">
                <a16:creationId xmlns:a16="http://schemas.microsoft.com/office/drawing/2014/main" id="{036F2329-E79A-4C36-A559-42E1ACC0D337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5">
            <a:extLst>
              <a:ext uri="{FF2B5EF4-FFF2-40B4-BE49-F238E27FC236}">
                <a16:creationId xmlns:a16="http://schemas.microsoft.com/office/drawing/2014/main" id="{0447E9EF-B4C3-4002-9EA3-14D5F4B4FC5C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6">
            <a:extLst>
              <a:ext uri="{FF2B5EF4-FFF2-40B4-BE49-F238E27FC236}">
                <a16:creationId xmlns:a16="http://schemas.microsoft.com/office/drawing/2014/main" id="{B7EE3168-2FF4-4BD9-BB27-288EBBA907CF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7">
            <a:extLst>
              <a:ext uri="{FF2B5EF4-FFF2-40B4-BE49-F238E27FC236}">
                <a16:creationId xmlns:a16="http://schemas.microsoft.com/office/drawing/2014/main" id="{DE14C779-F3F8-4EC9-821E-861851ABEB38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8">
            <a:extLst>
              <a:ext uri="{FF2B5EF4-FFF2-40B4-BE49-F238E27FC236}">
                <a16:creationId xmlns:a16="http://schemas.microsoft.com/office/drawing/2014/main" id="{589C61E5-4E91-479E-8618-02C0950B5377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9">
            <a:extLst>
              <a:ext uri="{FF2B5EF4-FFF2-40B4-BE49-F238E27FC236}">
                <a16:creationId xmlns:a16="http://schemas.microsoft.com/office/drawing/2014/main" id="{76F61C35-4061-44A7-ADF2-C8D5B55DE409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50">
            <a:extLst>
              <a:ext uri="{FF2B5EF4-FFF2-40B4-BE49-F238E27FC236}">
                <a16:creationId xmlns:a16="http://schemas.microsoft.com/office/drawing/2014/main" id="{84C6547D-0C84-4DCF-8B4E-1DFDABBADABB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51">
            <a:extLst>
              <a:ext uri="{FF2B5EF4-FFF2-40B4-BE49-F238E27FC236}">
                <a16:creationId xmlns:a16="http://schemas.microsoft.com/office/drawing/2014/main" id="{5FFA4EDC-A980-43CA-B751-C47BD3012011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52">
            <a:extLst>
              <a:ext uri="{FF2B5EF4-FFF2-40B4-BE49-F238E27FC236}">
                <a16:creationId xmlns:a16="http://schemas.microsoft.com/office/drawing/2014/main" id="{FE251143-BA72-4A34-9702-532E665EFE0B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3">
            <a:extLst>
              <a:ext uri="{FF2B5EF4-FFF2-40B4-BE49-F238E27FC236}">
                <a16:creationId xmlns:a16="http://schemas.microsoft.com/office/drawing/2014/main" id="{E58DA99B-CF8C-42C8-8B9C-C034F2531D7A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4">
            <a:extLst>
              <a:ext uri="{FF2B5EF4-FFF2-40B4-BE49-F238E27FC236}">
                <a16:creationId xmlns:a16="http://schemas.microsoft.com/office/drawing/2014/main" id="{15C9E5D7-C482-4F5F-BB48-E47DDBAF8A9D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5">
            <a:extLst>
              <a:ext uri="{FF2B5EF4-FFF2-40B4-BE49-F238E27FC236}">
                <a16:creationId xmlns:a16="http://schemas.microsoft.com/office/drawing/2014/main" id="{E139E8D3-A9DB-479D-BFF4-B7A4E9BDAB1F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6">
            <a:extLst>
              <a:ext uri="{FF2B5EF4-FFF2-40B4-BE49-F238E27FC236}">
                <a16:creationId xmlns:a16="http://schemas.microsoft.com/office/drawing/2014/main" id="{274596D2-0C7A-4484-A021-200243323BFB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7">
            <a:extLst>
              <a:ext uri="{FF2B5EF4-FFF2-40B4-BE49-F238E27FC236}">
                <a16:creationId xmlns:a16="http://schemas.microsoft.com/office/drawing/2014/main" id="{208AC10C-DE38-40A6-8D30-6608FD23EC8E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8">
            <a:extLst>
              <a:ext uri="{FF2B5EF4-FFF2-40B4-BE49-F238E27FC236}">
                <a16:creationId xmlns:a16="http://schemas.microsoft.com/office/drawing/2014/main" id="{32613384-250F-48C3-BCE8-9D18769FD5B6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9">
            <a:extLst>
              <a:ext uri="{FF2B5EF4-FFF2-40B4-BE49-F238E27FC236}">
                <a16:creationId xmlns:a16="http://schemas.microsoft.com/office/drawing/2014/main" id="{90759A08-3084-4D12-B879-754DBC1BAC84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60">
            <a:extLst>
              <a:ext uri="{FF2B5EF4-FFF2-40B4-BE49-F238E27FC236}">
                <a16:creationId xmlns:a16="http://schemas.microsoft.com/office/drawing/2014/main" id="{297E09C9-EC95-4576-97BC-1FC6B2AED4C8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61">
            <a:extLst>
              <a:ext uri="{FF2B5EF4-FFF2-40B4-BE49-F238E27FC236}">
                <a16:creationId xmlns:a16="http://schemas.microsoft.com/office/drawing/2014/main" id="{F716FB84-D099-44A7-A7FF-D436990A0D42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62">
            <a:extLst>
              <a:ext uri="{FF2B5EF4-FFF2-40B4-BE49-F238E27FC236}">
                <a16:creationId xmlns:a16="http://schemas.microsoft.com/office/drawing/2014/main" id="{D73C7F9C-C5E9-4F2E-890C-DA5ABBA82642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3">
            <a:extLst>
              <a:ext uri="{FF2B5EF4-FFF2-40B4-BE49-F238E27FC236}">
                <a16:creationId xmlns:a16="http://schemas.microsoft.com/office/drawing/2014/main" id="{5488F13C-579F-4CEB-AD6C-1E8CE363F1EB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4">
            <a:extLst>
              <a:ext uri="{FF2B5EF4-FFF2-40B4-BE49-F238E27FC236}">
                <a16:creationId xmlns:a16="http://schemas.microsoft.com/office/drawing/2014/main" id="{D04B2C89-DE78-4742-A522-7E937AF86B6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5">
            <a:extLst>
              <a:ext uri="{FF2B5EF4-FFF2-40B4-BE49-F238E27FC236}">
                <a16:creationId xmlns:a16="http://schemas.microsoft.com/office/drawing/2014/main" id="{C9CC555A-E63C-4E74-885A-487FB93B957B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6">
            <a:extLst>
              <a:ext uri="{FF2B5EF4-FFF2-40B4-BE49-F238E27FC236}">
                <a16:creationId xmlns:a16="http://schemas.microsoft.com/office/drawing/2014/main" id="{33D42D00-BBCD-4C1E-9B28-08536B0F89D9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7">
            <a:extLst>
              <a:ext uri="{FF2B5EF4-FFF2-40B4-BE49-F238E27FC236}">
                <a16:creationId xmlns:a16="http://schemas.microsoft.com/office/drawing/2014/main" id="{FC3BBBBD-A427-4FAC-A4D4-0A344610E56B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8">
            <a:extLst>
              <a:ext uri="{FF2B5EF4-FFF2-40B4-BE49-F238E27FC236}">
                <a16:creationId xmlns:a16="http://schemas.microsoft.com/office/drawing/2014/main" id="{4B15A921-93C1-49AA-931F-FEE3AA7048CE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9">
            <a:extLst>
              <a:ext uri="{FF2B5EF4-FFF2-40B4-BE49-F238E27FC236}">
                <a16:creationId xmlns:a16="http://schemas.microsoft.com/office/drawing/2014/main" id="{84C9AAF1-7D03-4EE6-882B-836C309760C1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70">
            <a:extLst>
              <a:ext uri="{FF2B5EF4-FFF2-40B4-BE49-F238E27FC236}">
                <a16:creationId xmlns:a16="http://schemas.microsoft.com/office/drawing/2014/main" id="{DB2D65AB-C1B6-4907-B864-6E4F92F40877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71">
            <a:extLst>
              <a:ext uri="{FF2B5EF4-FFF2-40B4-BE49-F238E27FC236}">
                <a16:creationId xmlns:a16="http://schemas.microsoft.com/office/drawing/2014/main" id="{252BEA59-2A2C-4604-80DB-F70EA5153A9B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72">
            <a:extLst>
              <a:ext uri="{FF2B5EF4-FFF2-40B4-BE49-F238E27FC236}">
                <a16:creationId xmlns:a16="http://schemas.microsoft.com/office/drawing/2014/main" id="{293B3110-8EF1-4AC3-9BFA-A6D845DC6B09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3">
            <a:extLst>
              <a:ext uri="{FF2B5EF4-FFF2-40B4-BE49-F238E27FC236}">
                <a16:creationId xmlns:a16="http://schemas.microsoft.com/office/drawing/2014/main" id="{3DDA0AFE-C440-403D-90B2-84E220B25630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4">
            <a:extLst>
              <a:ext uri="{FF2B5EF4-FFF2-40B4-BE49-F238E27FC236}">
                <a16:creationId xmlns:a16="http://schemas.microsoft.com/office/drawing/2014/main" id="{051F1FA3-9005-45EB-B4BE-E09782E3BDA3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5">
            <a:extLst>
              <a:ext uri="{FF2B5EF4-FFF2-40B4-BE49-F238E27FC236}">
                <a16:creationId xmlns:a16="http://schemas.microsoft.com/office/drawing/2014/main" id="{0E99C78D-6FAC-4F2B-A33D-7C72736001F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6">
            <a:extLst>
              <a:ext uri="{FF2B5EF4-FFF2-40B4-BE49-F238E27FC236}">
                <a16:creationId xmlns:a16="http://schemas.microsoft.com/office/drawing/2014/main" id="{9EC8BFCB-7240-4243-BF60-AA756048CA2F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7">
            <a:extLst>
              <a:ext uri="{FF2B5EF4-FFF2-40B4-BE49-F238E27FC236}">
                <a16:creationId xmlns:a16="http://schemas.microsoft.com/office/drawing/2014/main" id="{A80B6F4D-7604-471B-A69C-A75B3CB5052B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8">
            <a:extLst>
              <a:ext uri="{FF2B5EF4-FFF2-40B4-BE49-F238E27FC236}">
                <a16:creationId xmlns:a16="http://schemas.microsoft.com/office/drawing/2014/main" id="{ECBEC68C-42A3-4FB0-B025-D816C3A97B6D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9">
            <a:extLst>
              <a:ext uri="{FF2B5EF4-FFF2-40B4-BE49-F238E27FC236}">
                <a16:creationId xmlns:a16="http://schemas.microsoft.com/office/drawing/2014/main" id="{028F88AF-2977-46D5-B8E0-B6718668A589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80">
            <a:extLst>
              <a:ext uri="{FF2B5EF4-FFF2-40B4-BE49-F238E27FC236}">
                <a16:creationId xmlns:a16="http://schemas.microsoft.com/office/drawing/2014/main" id="{07D6B099-1DF8-4B9A-9946-3DAAD4C4E4BD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81">
            <a:extLst>
              <a:ext uri="{FF2B5EF4-FFF2-40B4-BE49-F238E27FC236}">
                <a16:creationId xmlns:a16="http://schemas.microsoft.com/office/drawing/2014/main" id="{8BDB58F6-546B-4492-A317-E3233657406E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82">
            <a:extLst>
              <a:ext uri="{FF2B5EF4-FFF2-40B4-BE49-F238E27FC236}">
                <a16:creationId xmlns:a16="http://schemas.microsoft.com/office/drawing/2014/main" id="{E9F91346-E87E-434B-9DD0-885DD270363E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3">
            <a:extLst>
              <a:ext uri="{FF2B5EF4-FFF2-40B4-BE49-F238E27FC236}">
                <a16:creationId xmlns:a16="http://schemas.microsoft.com/office/drawing/2014/main" id="{6F021BD2-0A8E-459F-ADA4-880C8E402544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4">
            <a:extLst>
              <a:ext uri="{FF2B5EF4-FFF2-40B4-BE49-F238E27FC236}">
                <a16:creationId xmlns:a16="http://schemas.microsoft.com/office/drawing/2014/main" id="{7913E375-6834-4D02-BCAD-0DA218C9E5BD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5">
            <a:extLst>
              <a:ext uri="{FF2B5EF4-FFF2-40B4-BE49-F238E27FC236}">
                <a16:creationId xmlns:a16="http://schemas.microsoft.com/office/drawing/2014/main" id="{39559270-E2AF-4328-8811-B0C761B01CC0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6">
            <a:extLst>
              <a:ext uri="{FF2B5EF4-FFF2-40B4-BE49-F238E27FC236}">
                <a16:creationId xmlns:a16="http://schemas.microsoft.com/office/drawing/2014/main" id="{39BA643B-A920-45CA-B49E-1597E9108BEB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7">
            <a:extLst>
              <a:ext uri="{FF2B5EF4-FFF2-40B4-BE49-F238E27FC236}">
                <a16:creationId xmlns:a16="http://schemas.microsoft.com/office/drawing/2014/main" id="{8D937545-5B5B-43FE-B779-50146271C75C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8">
            <a:extLst>
              <a:ext uri="{FF2B5EF4-FFF2-40B4-BE49-F238E27FC236}">
                <a16:creationId xmlns:a16="http://schemas.microsoft.com/office/drawing/2014/main" id="{45D8FE47-CCBB-4E4D-835E-53D6549E82BE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9">
            <a:extLst>
              <a:ext uri="{FF2B5EF4-FFF2-40B4-BE49-F238E27FC236}">
                <a16:creationId xmlns:a16="http://schemas.microsoft.com/office/drawing/2014/main" id="{13CA85AA-2195-4F59-8789-D4A15EE284FE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90">
            <a:extLst>
              <a:ext uri="{FF2B5EF4-FFF2-40B4-BE49-F238E27FC236}">
                <a16:creationId xmlns:a16="http://schemas.microsoft.com/office/drawing/2014/main" id="{A77D0C18-6849-475F-9049-BE7ED50BE3FE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91">
            <a:extLst>
              <a:ext uri="{FF2B5EF4-FFF2-40B4-BE49-F238E27FC236}">
                <a16:creationId xmlns:a16="http://schemas.microsoft.com/office/drawing/2014/main" id="{1FB288CD-8EDF-450C-8D1A-3F81A1E87638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92">
            <a:extLst>
              <a:ext uri="{FF2B5EF4-FFF2-40B4-BE49-F238E27FC236}">
                <a16:creationId xmlns:a16="http://schemas.microsoft.com/office/drawing/2014/main" id="{245E1537-B7C7-4120-BA2A-D651CEE8EE01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3">
            <a:extLst>
              <a:ext uri="{FF2B5EF4-FFF2-40B4-BE49-F238E27FC236}">
                <a16:creationId xmlns:a16="http://schemas.microsoft.com/office/drawing/2014/main" id="{D43CA338-786F-4B19-A224-F882B6AF6C70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4">
            <a:extLst>
              <a:ext uri="{FF2B5EF4-FFF2-40B4-BE49-F238E27FC236}">
                <a16:creationId xmlns:a16="http://schemas.microsoft.com/office/drawing/2014/main" id="{CBD9F3AE-F876-4F1B-BEAA-C4F694C159C5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5">
            <a:extLst>
              <a:ext uri="{FF2B5EF4-FFF2-40B4-BE49-F238E27FC236}">
                <a16:creationId xmlns:a16="http://schemas.microsoft.com/office/drawing/2014/main" id="{B8CE7181-6840-4DD1-B3E8-8AB89B53675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6">
            <a:extLst>
              <a:ext uri="{FF2B5EF4-FFF2-40B4-BE49-F238E27FC236}">
                <a16:creationId xmlns:a16="http://schemas.microsoft.com/office/drawing/2014/main" id="{C965AE58-7B63-42C4-995D-FB12FD046DC5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7">
            <a:extLst>
              <a:ext uri="{FF2B5EF4-FFF2-40B4-BE49-F238E27FC236}">
                <a16:creationId xmlns:a16="http://schemas.microsoft.com/office/drawing/2014/main" id="{43DBE016-0EC7-4E2C-8A1B-0859EC5CF4D6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8">
            <a:extLst>
              <a:ext uri="{FF2B5EF4-FFF2-40B4-BE49-F238E27FC236}">
                <a16:creationId xmlns:a16="http://schemas.microsoft.com/office/drawing/2014/main" id="{DCD80188-FE10-43D4-8D0C-7A8139C8B30F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9">
            <a:extLst>
              <a:ext uri="{FF2B5EF4-FFF2-40B4-BE49-F238E27FC236}">
                <a16:creationId xmlns:a16="http://schemas.microsoft.com/office/drawing/2014/main" id="{487A55DB-FFDD-49C7-9725-9EA7883F205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100">
            <a:extLst>
              <a:ext uri="{FF2B5EF4-FFF2-40B4-BE49-F238E27FC236}">
                <a16:creationId xmlns:a16="http://schemas.microsoft.com/office/drawing/2014/main" id="{0FF07E65-BAED-4342-8B71-FC4291C0BCC7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101">
            <a:extLst>
              <a:ext uri="{FF2B5EF4-FFF2-40B4-BE49-F238E27FC236}">
                <a16:creationId xmlns:a16="http://schemas.microsoft.com/office/drawing/2014/main" id="{150F9894-340B-4C81-B5F8-7B54B6EFEC63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102">
            <a:extLst>
              <a:ext uri="{FF2B5EF4-FFF2-40B4-BE49-F238E27FC236}">
                <a16:creationId xmlns:a16="http://schemas.microsoft.com/office/drawing/2014/main" id="{26CB3DD3-D83F-43F1-81F8-4394D21B23C4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3">
            <a:extLst>
              <a:ext uri="{FF2B5EF4-FFF2-40B4-BE49-F238E27FC236}">
                <a16:creationId xmlns:a16="http://schemas.microsoft.com/office/drawing/2014/main" id="{3F304470-10A5-41AF-B013-084F959F13D9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4">
            <a:extLst>
              <a:ext uri="{FF2B5EF4-FFF2-40B4-BE49-F238E27FC236}">
                <a16:creationId xmlns:a16="http://schemas.microsoft.com/office/drawing/2014/main" id="{4F10A0D7-6579-459B-AA5D-99E2939260AE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5">
            <a:extLst>
              <a:ext uri="{FF2B5EF4-FFF2-40B4-BE49-F238E27FC236}">
                <a16:creationId xmlns:a16="http://schemas.microsoft.com/office/drawing/2014/main" id="{4D47DC9C-0AF3-4229-9D24-EE80163436FE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6">
            <a:extLst>
              <a:ext uri="{FF2B5EF4-FFF2-40B4-BE49-F238E27FC236}">
                <a16:creationId xmlns:a16="http://schemas.microsoft.com/office/drawing/2014/main" id="{F7A4E485-5A86-45EF-B0DD-2549A1705A2C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7">
            <a:extLst>
              <a:ext uri="{FF2B5EF4-FFF2-40B4-BE49-F238E27FC236}">
                <a16:creationId xmlns:a16="http://schemas.microsoft.com/office/drawing/2014/main" id="{AAA761F0-4EA5-4D6A-89BC-28E7DDCE630F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01">
            <a:extLst>
              <a:ext uri="{FF2B5EF4-FFF2-40B4-BE49-F238E27FC236}">
                <a16:creationId xmlns:a16="http://schemas.microsoft.com/office/drawing/2014/main" id="{74873B98-65D7-45D4-9C9C-FE134667142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9">
            <a:extLst>
              <a:ext uri="{FF2B5EF4-FFF2-40B4-BE49-F238E27FC236}">
                <a16:creationId xmlns:a16="http://schemas.microsoft.com/office/drawing/2014/main" id="{3D0F2839-39FE-467B-91B7-A67D27260D0B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10">
            <a:extLst>
              <a:ext uri="{FF2B5EF4-FFF2-40B4-BE49-F238E27FC236}">
                <a16:creationId xmlns:a16="http://schemas.microsoft.com/office/drawing/2014/main" id="{35E17EB6-A80D-4F8C-950A-13F28E759C36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11">
            <a:extLst>
              <a:ext uri="{FF2B5EF4-FFF2-40B4-BE49-F238E27FC236}">
                <a16:creationId xmlns:a16="http://schemas.microsoft.com/office/drawing/2014/main" id="{A3386F58-BE36-439D-B7F9-A99D6E2BBB0C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12">
            <a:extLst>
              <a:ext uri="{FF2B5EF4-FFF2-40B4-BE49-F238E27FC236}">
                <a16:creationId xmlns:a16="http://schemas.microsoft.com/office/drawing/2014/main" id="{B8CEF296-D988-44ED-8684-581693CD78C1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3">
            <a:extLst>
              <a:ext uri="{FF2B5EF4-FFF2-40B4-BE49-F238E27FC236}">
                <a16:creationId xmlns:a16="http://schemas.microsoft.com/office/drawing/2014/main" id="{B8A6D421-B368-4DE4-ABDB-2781695E042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4">
            <a:extLst>
              <a:ext uri="{FF2B5EF4-FFF2-40B4-BE49-F238E27FC236}">
                <a16:creationId xmlns:a16="http://schemas.microsoft.com/office/drawing/2014/main" id="{0F728CC6-7B50-4205-BFED-5D3155FB6C75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5">
            <a:extLst>
              <a:ext uri="{FF2B5EF4-FFF2-40B4-BE49-F238E27FC236}">
                <a16:creationId xmlns:a16="http://schemas.microsoft.com/office/drawing/2014/main" id="{21C9690F-48B3-432F-BD6A-A0591C778D96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6">
            <a:extLst>
              <a:ext uri="{FF2B5EF4-FFF2-40B4-BE49-F238E27FC236}">
                <a16:creationId xmlns:a16="http://schemas.microsoft.com/office/drawing/2014/main" id="{406C5319-E840-40BF-892B-C133F43A3154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7">
            <a:extLst>
              <a:ext uri="{FF2B5EF4-FFF2-40B4-BE49-F238E27FC236}">
                <a16:creationId xmlns:a16="http://schemas.microsoft.com/office/drawing/2014/main" id="{CEDD19B7-ADB3-4A00-A121-4820A0D60A54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8">
            <a:extLst>
              <a:ext uri="{FF2B5EF4-FFF2-40B4-BE49-F238E27FC236}">
                <a16:creationId xmlns:a16="http://schemas.microsoft.com/office/drawing/2014/main" id="{7A4C3622-7858-4507-9B7F-10F5BEC23A07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9">
            <a:extLst>
              <a:ext uri="{FF2B5EF4-FFF2-40B4-BE49-F238E27FC236}">
                <a16:creationId xmlns:a16="http://schemas.microsoft.com/office/drawing/2014/main" id="{C744D1A1-797B-42A6-9CBC-56622ABA9A2D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20">
            <a:extLst>
              <a:ext uri="{FF2B5EF4-FFF2-40B4-BE49-F238E27FC236}">
                <a16:creationId xmlns:a16="http://schemas.microsoft.com/office/drawing/2014/main" id="{BB59D600-290B-41BD-8E21-367D5243406F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21">
            <a:extLst>
              <a:ext uri="{FF2B5EF4-FFF2-40B4-BE49-F238E27FC236}">
                <a16:creationId xmlns:a16="http://schemas.microsoft.com/office/drawing/2014/main" id="{0B6103C7-DDDD-44DF-98CF-BE9848BD316D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22">
            <a:extLst>
              <a:ext uri="{FF2B5EF4-FFF2-40B4-BE49-F238E27FC236}">
                <a16:creationId xmlns:a16="http://schemas.microsoft.com/office/drawing/2014/main" id="{FC7D4F87-B648-40F3-91AD-6EC51F39D019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3">
            <a:extLst>
              <a:ext uri="{FF2B5EF4-FFF2-40B4-BE49-F238E27FC236}">
                <a16:creationId xmlns:a16="http://schemas.microsoft.com/office/drawing/2014/main" id="{3AFF8A47-C7C0-4169-9506-4277C53CAFD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4">
            <a:extLst>
              <a:ext uri="{FF2B5EF4-FFF2-40B4-BE49-F238E27FC236}">
                <a16:creationId xmlns:a16="http://schemas.microsoft.com/office/drawing/2014/main" id="{728A21B4-4AE3-460E-B33E-F8591494653F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5">
            <a:extLst>
              <a:ext uri="{FF2B5EF4-FFF2-40B4-BE49-F238E27FC236}">
                <a16:creationId xmlns:a16="http://schemas.microsoft.com/office/drawing/2014/main" id="{7F80B435-9BE5-4F39-8EAD-E90F836775AC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6">
            <a:extLst>
              <a:ext uri="{FF2B5EF4-FFF2-40B4-BE49-F238E27FC236}">
                <a16:creationId xmlns:a16="http://schemas.microsoft.com/office/drawing/2014/main" id="{7878A8BA-20A7-4FB8-B6BD-B29364C9B8FF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7">
            <a:extLst>
              <a:ext uri="{FF2B5EF4-FFF2-40B4-BE49-F238E27FC236}">
                <a16:creationId xmlns:a16="http://schemas.microsoft.com/office/drawing/2014/main" id="{F524CC3B-1129-4854-BC9F-D1D9D78A34DC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8">
            <a:extLst>
              <a:ext uri="{FF2B5EF4-FFF2-40B4-BE49-F238E27FC236}">
                <a16:creationId xmlns:a16="http://schemas.microsoft.com/office/drawing/2014/main" id="{CEBF4C95-0C75-42C8-9C57-0F6EC9A02898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9">
            <a:extLst>
              <a:ext uri="{FF2B5EF4-FFF2-40B4-BE49-F238E27FC236}">
                <a16:creationId xmlns:a16="http://schemas.microsoft.com/office/drawing/2014/main" id="{6C0FF22C-AF25-4228-85A4-4198C2F6B694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30">
            <a:extLst>
              <a:ext uri="{FF2B5EF4-FFF2-40B4-BE49-F238E27FC236}">
                <a16:creationId xmlns:a16="http://schemas.microsoft.com/office/drawing/2014/main" id="{78A958A1-EFD4-4D75-99E9-491D66B54226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31">
            <a:extLst>
              <a:ext uri="{FF2B5EF4-FFF2-40B4-BE49-F238E27FC236}">
                <a16:creationId xmlns:a16="http://schemas.microsoft.com/office/drawing/2014/main" id="{5B1D6720-D4DB-47DF-A54C-E94963B17840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32">
            <a:extLst>
              <a:ext uri="{FF2B5EF4-FFF2-40B4-BE49-F238E27FC236}">
                <a16:creationId xmlns:a16="http://schemas.microsoft.com/office/drawing/2014/main" id="{AA1138BE-71E5-4E85-95D4-8213C9335366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3">
            <a:extLst>
              <a:ext uri="{FF2B5EF4-FFF2-40B4-BE49-F238E27FC236}">
                <a16:creationId xmlns:a16="http://schemas.microsoft.com/office/drawing/2014/main" id="{78EDAD89-30A5-45CB-B65D-3B9006DB3CC3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4">
            <a:extLst>
              <a:ext uri="{FF2B5EF4-FFF2-40B4-BE49-F238E27FC236}">
                <a16:creationId xmlns:a16="http://schemas.microsoft.com/office/drawing/2014/main" id="{2ECCA6DC-1D0F-4032-9B82-8008ECA56DD0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5">
            <a:extLst>
              <a:ext uri="{FF2B5EF4-FFF2-40B4-BE49-F238E27FC236}">
                <a16:creationId xmlns:a16="http://schemas.microsoft.com/office/drawing/2014/main" id="{A11897D0-7777-4B65-B548-A2583752ED80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6">
            <a:extLst>
              <a:ext uri="{FF2B5EF4-FFF2-40B4-BE49-F238E27FC236}">
                <a16:creationId xmlns:a16="http://schemas.microsoft.com/office/drawing/2014/main" id="{EC6A66B0-B924-4284-9736-B00B376517EB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7">
            <a:extLst>
              <a:ext uri="{FF2B5EF4-FFF2-40B4-BE49-F238E27FC236}">
                <a16:creationId xmlns:a16="http://schemas.microsoft.com/office/drawing/2014/main" id="{07E449A3-710D-4A19-9925-6DEDF344E5D4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8">
            <a:extLst>
              <a:ext uri="{FF2B5EF4-FFF2-40B4-BE49-F238E27FC236}">
                <a16:creationId xmlns:a16="http://schemas.microsoft.com/office/drawing/2014/main" id="{019F3D6F-D758-4F57-9380-066ACF10CE6A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9">
            <a:extLst>
              <a:ext uri="{FF2B5EF4-FFF2-40B4-BE49-F238E27FC236}">
                <a16:creationId xmlns:a16="http://schemas.microsoft.com/office/drawing/2014/main" id="{3920524B-28E7-4A66-9929-579CF24265B1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40">
            <a:extLst>
              <a:ext uri="{FF2B5EF4-FFF2-40B4-BE49-F238E27FC236}">
                <a16:creationId xmlns:a16="http://schemas.microsoft.com/office/drawing/2014/main" id="{6A63579C-5962-4A8E-8B47-0F5DDA49315C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41">
            <a:extLst>
              <a:ext uri="{FF2B5EF4-FFF2-40B4-BE49-F238E27FC236}">
                <a16:creationId xmlns:a16="http://schemas.microsoft.com/office/drawing/2014/main" id="{57D5CC91-0CB0-44E5-B74B-2D6BCDF58AE2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42">
            <a:extLst>
              <a:ext uri="{FF2B5EF4-FFF2-40B4-BE49-F238E27FC236}">
                <a16:creationId xmlns:a16="http://schemas.microsoft.com/office/drawing/2014/main" id="{8326C600-1E93-4680-B072-F245DA832658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3">
            <a:extLst>
              <a:ext uri="{FF2B5EF4-FFF2-40B4-BE49-F238E27FC236}">
                <a16:creationId xmlns:a16="http://schemas.microsoft.com/office/drawing/2014/main" id="{93D4C7F7-81A8-4F0F-9349-155CCBAD5B8F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4">
            <a:extLst>
              <a:ext uri="{FF2B5EF4-FFF2-40B4-BE49-F238E27FC236}">
                <a16:creationId xmlns:a16="http://schemas.microsoft.com/office/drawing/2014/main" id="{B073A277-CAC2-4298-B1AF-6C20643BA86D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5">
            <a:extLst>
              <a:ext uri="{FF2B5EF4-FFF2-40B4-BE49-F238E27FC236}">
                <a16:creationId xmlns:a16="http://schemas.microsoft.com/office/drawing/2014/main" id="{666DFF03-55E3-4CD4-B2A7-BF24CCF2E6B1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6">
            <a:extLst>
              <a:ext uri="{FF2B5EF4-FFF2-40B4-BE49-F238E27FC236}">
                <a16:creationId xmlns:a16="http://schemas.microsoft.com/office/drawing/2014/main" id="{63935FAA-DC1B-4DE8-A6E6-A620C2E19F89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7">
            <a:extLst>
              <a:ext uri="{FF2B5EF4-FFF2-40B4-BE49-F238E27FC236}">
                <a16:creationId xmlns:a16="http://schemas.microsoft.com/office/drawing/2014/main" id="{ECC8DF0A-E06E-4411-8204-4B7D0DBE939F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8">
            <a:extLst>
              <a:ext uri="{FF2B5EF4-FFF2-40B4-BE49-F238E27FC236}">
                <a16:creationId xmlns:a16="http://schemas.microsoft.com/office/drawing/2014/main" id="{5C71D14F-B2F2-4262-91D9-48D5F67FC13B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9">
            <a:extLst>
              <a:ext uri="{FF2B5EF4-FFF2-40B4-BE49-F238E27FC236}">
                <a16:creationId xmlns:a16="http://schemas.microsoft.com/office/drawing/2014/main" id="{CC29F83C-C95C-49CE-8640-E6444BF89463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50">
            <a:extLst>
              <a:ext uri="{FF2B5EF4-FFF2-40B4-BE49-F238E27FC236}">
                <a16:creationId xmlns:a16="http://schemas.microsoft.com/office/drawing/2014/main" id="{66031731-99D1-458E-BADA-477A0D305A8E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51">
            <a:extLst>
              <a:ext uri="{FF2B5EF4-FFF2-40B4-BE49-F238E27FC236}">
                <a16:creationId xmlns:a16="http://schemas.microsoft.com/office/drawing/2014/main" id="{36089C8B-9139-46FC-A293-DEF549280108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52">
            <a:extLst>
              <a:ext uri="{FF2B5EF4-FFF2-40B4-BE49-F238E27FC236}">
                <a16:creationId xmlns:a16="http://schemas.microsoft.com/office/drawing/2014/main" id="{50703304-829B-482D-965E-6F77E11A80E8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3">
            <a:extLst>
              <a:ext uri="{FF2B5EF4-FFF2-40B4-BE49-F238E27FC236}">
                <a16:creationId xmlns:a16="http://schemas.microsoft.com/office/drawing/2014/main" id="{68602548-7335-4279-8B09-A9CE4805ADB2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4">
            <a:extLst>
              <a:ext uri="{FF2B5EF4-FFF2-40B4-BE49-F238E27FC236}">
                <a16:creationId xmlns:a16="http://schemas.microsoft.com/office/drawing/2014/main" id="{A1ED5A55-E591-4F33-A4BD-C5225327CFC8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5">
            <a:extLst>
              <a:ext uri="{FF2B5EF4-FFF2-40B4-BE49-F238E27FC236}">
                <a16:creationId xmlns:a16="http://schemas.microsoft.com/office/drawing/2014/main" id="{1CCCA7B2-0D85-4FD8-BDB2-E99595691EEE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6">
            <a:extLst>
              <a:ext uri="{FF2B5EF4-FFF2-40B4-BE49-F238E27FC236}">
                <a16:creationId xmlns:a16="http://schemas.microsoft.com/office/drawing/2014/main" id="{C71B46FB-593F-4D90-ACEA-74942879EDCD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7">
            <a:extLst>
              <a:ext uri="{FF2B5EF4-FFF2-40B4-BE49-F238E27FC236}">
                <a16:creationId xmlns:a16="http://schemas.microsoft.com/office/drawing/2014/main" id="{E34B73D0-ECE2-4C16-AA24-4A9616288E36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8">
            <a:extLst>
              <a:ext uri="{FF2B5EF4-FFF2-40B4-BE49-F238E27FC236}">
                <a16:creationId xmlns:a16="http://schemas.microsoft.com/office/drawing/2014/main" id="{92168835-78C7-44B3-9185-651F9ED601B7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002">
            <a:extLst>
              <a:ext uri="{FF2B5EF4-FFF2-40B4-BE49-F238E27FC236}">
                <a16:creationId xmlns:a16="http://schemas.microsoft.com/office/drawing/2014/main" id="{D185A5C1-8B08-4058-957D-3EB44B41177F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003">
            <a:extLst>
              <a:ext uri="{FF2B5EF4-FFF2-40B4-BE49-F238E27FC236}">
                <a16:creationId xmlns:a16="http://schemas.microsoft.com/office/drawing/2014/main" id="{7B53E3DD-DB16-4B01-B1E1-8A08EFE7E025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004">
            <a:extLst>
              <a:ext uri="{FF2B5EF4-FFF2-40B4-BE49-F238E27FC236}">
                <a16:creationId xmlns:a16="http://schemas.microsoft.com/office/drawing/2014/main" id="{9C02A824-8F77-43E6-8737-C7F24F53F60B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5">
            <a:extLst>
              <a:ext uri="{FF2B5EF4-FFF2-40B4-BE49-F238E27FC236}">
                <a16:creationId xmlns:a16="http://schemas.microsoft.com/office/drawing/2014/main" id="{011BAD22-5CAB-49D6-AFDC-6E06241D0105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6">
            <a:extLst>
              <a:ext uri="{FF2B5EF4-FFF2-40B4-BE49-F238E27FC236}">
                <a16:creationId xmlns:a16="http://schemas.microsoft.com/office/drawing/2014/main" id="{C250C2C4-2A76-4A6E-A24F-8636E9C8E1CD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7">
            <a:extLst>
              <a:ext uri="{FF2B5EF4-FFF2-40B4-BE49-F238E27FC236}">
                <a16:creationId xmlns:a16="http://schemas.microsoft.com/office/drawing/2014/main" id="{60E04A0F-F7A0-4374-97E6-E05B0B6414D0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8">
            <a:extLst>
              <a:ext uri="{FF2B5EF4-FFF2-40B4-BE49-F238E27FC236}">
                <a16:creationId xmlns:a16="http://schemas.microsoft.com/office/drawing/2014/main" id="{BAC35859-2956-48A5-B130-F1EE91F3D279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9">
            <a:extLst>
              <a:ext uri="{FF2B5EF4-FFF2-40B4-BE49-F238E27FC236}">
                <a16:creationId xmlns:a16="http://schemas.microsoft.com/office/drawing/2014/main" id="{7438E79A-0D90-422A-8119-17F3791A2BDA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10">
            <a:extLst>
              <a:ext uri="{FF2B5EF4-FFF2-40B4-BE49-F238E27FC236}">
                <a16:creationId xmlns:a16="http://schemas.microsoft.com/office/drawing/2014/main" id="{AD7B6222-97CF-4941-8A1D-8818CB872EE1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11">
            <a:extLst>
              <a:ext uri="{FF2B5EF4-FFF2-40B4-BE49-F238E27FC236}">
                <a16:creationId xmlns:a16="http://schemas.microsoft.com/office/drawing/2014/main" id="{DA48BA64-D865-4361-A770-AE6BCFE20EBB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69">
            <a:extLst>
              <a:ext uri="{FF2B5EF4-FFF2-40B4-BE49-F238E27FC236}">
                <a16:creationId xmlns:a16="http://schemas.microsoft.com/office/drawing/2014/main" id="{9D7AFC41-D21D-479E-9F21-367C03E368BF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2">
            <a:extLst>
              <a:ext uri="{FF2B5EF4-FFF2-40B4-BE49-F238E27FC236}">
                <a16:creationId xmlns:a16="http://schemas.microsoft.com/office/drawing/2014/main" id="{30220D42-CF3D-48A9-90C7-31282ADA187C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71">
            <a:extLst>
              <a:ext uri="{FF2B5EF4-FFF2-40B4-BE49-F238E27FC236}">
                <a16:creationId xmlns:a16="http://schemas.microsoft.com/office/drawing/2014/main" id="{984FE546-059B-4D70-B117-2EF0FFB80D41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72">
            <a:extLst>
              <a:ext uri="{FF2B5EF4-FFF2-40B4-BE49-F238E27FC236}">
                <a16:creationId xmlns:a16="http://schemas.microsoft.com/office/drawing/2014/main" id="{CB92C072-08B0-4EC0-B77A-E30A4A3170EB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3">
            <a:extLst>
              <a:ext uri="{FF2B5EF4-FFF2-40B4-BE49-F238E27FC236}">
                <a16:creationId xmlns:a16="http://schemas.microsoft.com/office/drawing/2014/main" id="{08177E3B-9FD3-43BC-8BA1-256F1ACF8B14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4">
            <a:extLst>
              <a:ext uri="{FF2B5EF4-FFF2-40B4-BE49-F238E27FC236}">
                <a16:creationId xmlns:a16="http://schemas.microsoft.com/office/drawing/2014/main" id="{E33F41BE-BA76-4808-AD99-0414522B416E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5">
            <a:extLst>
              <a:ext uri="{FF2B5EF4-FFF2-40B4-BE49-F238E27FC236}">
                <a16:creationId xmlns:a16="http://schemas.microsoft.com/office/drawing/2014/main" id="{20AE33C0-093B-4616-896E-2DA3FD2A83C2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76">
            <a:extLst>
              <a:ext uri="{FF2B5EF4-FFF2-40B4-BE49-F238E27FC236}">
                <a16:creationId xmlns:a16="http://schemas.microsoft.com/office/drawing/2014/main" id="{36DBECEE-1FED-4903-B19A-3C11D8ACFC52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7">
            <a:extLst>
              <a:ext uri="{FF2B5EF4-FFF2-40B4-BE49-F238E27FC236}">
                <a16:creationId xmlns:a16="http://schemas.microsoft.com/office/drawing/2014/main" id="{ABD58409-2803-4940-849E-5ECA2FDA83C9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8">
            <a:extLst>
              <a:ext uri="{FF2B5EF4-FFF2-40B4-BE49-F238E27FC236}">
                <a16:creationId xmlns:a16="http://schemas.microsoft.com/office/drawing/2014/main" id="{9FFCF9F2-948A-4ECD-9527-4D86C605CCBE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9">
            <a:extLst>
              <a:ext uri="{FF2B5EF4-FFF2-40B4-BE49-F238E27FC236}">
                <a16:creationId xmlns:a16="http://schemas.microsoft.com/office/drawing/2014/main" id="{AEA409AF-CC62-434E-91CF-3DC13722651B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80">
            <a:extLst>
              <a:ext uri="{FF2B5EF4-FFF2-40B4-BE49-F238E27FC236}">
                <a16:creationId xmlns:a16="http://schemas.microsoft.com/office/drawing/2014/main" id="{74E85CA3-4983-4681-ADBB-C61F28C61B49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81">
            <a:extLst>
              <a:ext uri="{FF2B5EF4-FFF2-40B4-BE49-F238E27FC236}">
                <a16:creationId xmlns:a16="http://schemas.microsoft.com/office/drawing/2014/main" id="{12F3030B-7ABF-498D-9B4B-7D546AA87F09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82">
            <a:extLst>
              <a:ext uri="{FF2B5EF4-FFF2-40B4-BE49-F238E27FC236}">
                <a16:creationId xmlns:a16="http://schemas.microsoft.com/office/drawing/2014/main" id="{826BFB9D-4C23-44E1-AE87-EE81AA606996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3">
            <a:extLst>
              <a:ext uri="{FF2B5EF4-FFF2-40B4-BE49-F238E27FC236}">
                <a16:creationId xmlns:a16="http://schemas.microsoft.com/office/drawing/2014/main" id="{461924B5-4730-4D9C-9CA0-21C5C461484D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4">
            <a:extLst>
              <a:ext uri="{FF2B5EF4-FFF2-40B4-BE49-F238E27FC236}">
                <a16:creationId xmlns:a16="http://schemas.microsoft.com/office/drawing/2014/main" id="{02D5D917-2824-4757-A544-858F4171D608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5">
            <a:extLst>
              <a:ext uri="{FF2B5EF4-FFF2-40B4-BE49-F238E27FC236}">
                <a16:creationId xmlns:a16="http://schemas.microsoft.com/office/drawing/2014/main" id="{BC48D743-E136-46EF-9E4E-A6D40A67AA37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6">
            <a:extLst>
              <a:ext uri="{FF2B5EF4-FFF2-40B4-BE49-F238E27FC236}">
                <a16:creationId xmlns:a16="http://schemas.microsoft.com/office/drawing/2014/main" id="{CC4509A2-17A8-4D33-8655-5F52E1110A4E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7">
            <a:extLst>
              <a:ext uri="{FF2B5EF4-FFF2-40B4-BE49-F238E27FC236}">
                <a16:creationId xmlns:a16="http://schemas.microsoft.com/office/drawing/2014/main" id="{972529F2-BBED-488E-9DF3-F4015559AE6F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8">
            <a:extLst>
              <a:ext uri="{FF2B5EF4-FFF2-40B4-BE49-F238E27FC236}">
                <a16:creationId xmlns:a16="http://schemas.microsoft.com/office/drawing/2014/main" id="{1FAC9EA0-088A-4798-B983-CBABB9A12ED7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9">
            <a:extLst>
              <a:ext uri="{FF2B5EF4-FFF2-40B4-BE49-F238E27FC236}">
                <a16:creationId xmlns:a16="http://schemas.microsoft.com/office/drawing/2014/main" id="{C5CD407C-F1EA-411A-8367-B54A290FBAF5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90">
            <a:extLst>
              <a:ext uri="{FF2B5EF4-FFF2-40B4-BE49-F238E27FC236}">
                <a16:creationId xmlns:a16="http://schemas.microsoft.com/office/drawing/2014/main" id="{D25652C6-0FBB-43C2-949B-DD6F7D80D89C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91">
            <a:extLst>
              <a:ext uri="{FF2B5EF4-FFF2-40B4-BE49-F238E27FC236}">
                <a16:creationId xmlns:a16="http://schemas.microsoft.com/office/drawing/2014/main" id="{7CE32355-31FC-4474-8ECB-A660F535F6AA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92">
            <a:extLst>
              <a:ext uri="{FF2B5EF4-FFF2-40B4-BE49-F238E27FC236}">
                <a16:creationId xmlns:a16="http://schemas.microsoft.com/office/drawing/2014/main" id="{9A2F0733-ED91-4887-A876-BB88FC37530A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3">
            <a:extLst>
              <a:ext uri="{FF2B5EF4-FFF2-40B4-BE49-F238E27FC236}">
                <a16:creationId xmlns:a16="http://schemas.microsoft.com/office/drawing/2014/main" id="{883575E2-4116-4567-8CF1-ECD923DB7FF7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4">
            <a:extLst>
              <a:ext uri="{FF2B5EF4-FFF2-40B4-BE49-F238E27FC236}">
                <a16:creationId xmlns:a16="http://schemas.microsoft.com/office/drawing/2014/main" id="{5CF6C270-D4C7-4331-88D7-2F410AB7F33A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5">
            <a:extLst>
              <a:ext uri="{FF2B5EF4-FFF2-40B4-BE49-F238E27FC236}">
                <a16:creationId xmlns:a16="http://schemas.microsoft.com/office/drawing/2014/main" id="{49F0C042-D24C-4AAB-A7F7-86807A9F34A3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6">
            <a:extLst>
              <a:ext uri="{FF2B5EF4-FFF2-40B4-BE49-F238E27FC236}">
                <a16:creationId xmlns:a16="http://schemas.microsoft.com/office/drawing/2014/main" id="{6DB7A275-D0C7-4C1C-A101-DBD5B0D80D2A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7">
            <a:extLst>
              <a:ext uri="{FF2B5EF4-FFF2-40B4-BE49-F238E27FC236}">
                <a16:creationId xmlns:a16="http://schemas.microsoft.com/office/drawing/2014/main" id="{49808F75-C081-456D-A8EE-794938637023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8">
            <a:extLst>
              <a:ext uri="{FF2B5EF4-FFF2-40B4-BE49-F238E27FC236}">
                <a16:creationId xmlns:a16="http://schemas.microsoft.com/office/drawing/2014/main" id="{F09DE94C-0845-4C70-8B11-BA02668BEFBF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9">
            <a:extLst>
              <a:ext uri="{FF2B5EF4-FFF2-40B4-BE49-F238E27FC236}">
                <a16:creationId xmlns:a16="http://schemas.microsoft.com/office/drawing/2014/main" id="{F724ED85-1F21-4C06-94BA-ED2BD0AC3119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200">
            <a:extLst>
              <a:ext uri="{FF2B5EF4-FFF2-40B4-BE49-F238E27FC236}">
                <a16:creationId xmlns:a16="http://schemas.microsoft.com/office/drawing/2014/main" id="{06944498-988C-401A-85B4-8D355557B488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201">
            <a:extLst>
              <a:ext uri="{FF2B5EF4-FFF2-40B4-BE49-F238E27FC236}">
                <a16:creationId xmlns:a16="http://schemas.microsoft.com/office/drawing/2014/main" id="{017662CA-3AE8-422C-BBAA-347BD4DB9065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202">
            <a:extLst>
              <a:ext uri="{FF2B5EF4-FFF2-40B4-BE49-F238E27FC236}">
                <a16:creationId xmlns:a16="http://schemas.microsoft.com/office/drawing/2014/main" id="{B37F9752-23CF-4C4D-8990-A8D5173C6391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3">
            <a:extLst>
              <a:ext uri="{FF2B5EF4-FFF2-40B4-BE49-F238E27FC236}">
                <a16:creationId xmlns:a16="http://schemas.microsoft.com/office/drawing/2014/main" id="{13F360F7-3CB6-4D1D-96CD-E53DFF53CAA4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4">
            <a:extLst>
              <a:ext uri="{FF2B5EF4-FFF2-40B4-BE49-F238E27FC236}">
                <a16:creationId xmlns:a16="http://schemas.microsoft.com/office/drawing/2014/main" id="{2A2C682A-3AF5-40B5-8037-5ACD315C8DB5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5">
            <a:extLst>
              <a:ext uri="{FF2B5EF4-FFF2-40B4-BE49-F238E27FC236}">
                <a16:creationId xmlns:a16="http://schemas.microsoft.com/office/drawing/2014/main" id="{B9AABD46-E993-4C8E-BF65-88C94F8AC624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6">
            <a:extLst>
              <a:ext uri="{FF2B5EF4-FFF2-40B4-BE49-F238E27FC236}">
                <a16:creationId xmlns:a16="http://schemas.microsoft.com/office/drawing/2014/main" id="{C75ACF04-59AF-4588-AB81-BDB81D51E9D1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Rectangle 1112">
            <a:extLst>
              <a:ext uri="{FF2B5EF4-FFF2-40B4-BE49-F238E27FC236}">
                <a16:creationId xmlns:a16="http://schemas.microsoft.com/office/drawing/2014/main" id="{1FA9E5B8-CA72-4B70-9173-D30624DC46EB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0:L605"/>
  <sheetViews>
    <sheetView tabSelected="1" topLeftCell="B1" zoomScaleNormal="100" workbookViewId="0">
      <selection activeCell="B186" sqref="B186"/>
    </sheetView>
  </sheetViews>
  <sheetFormatPr baseColWidth="10" defaultRowHeight="15" x14ac:dyDescent="0.25"/>
  <cols>
    <col min="1" max="1" width="11.140625" customWidth="1"/>
    <col min="2" max="2" width="31.42578125" customWidth="1"/>
    <col min="3" max="3" width="17.5703125" customWidth="1"/>
    <col min="4" max="4" width="14.42578125" customWidth="1"/>
    <col min="5" max="5" width="18.85546875" customWidth="1"/>
    <col min="6" max="6" width="23.28515625" customWidth="1"/>
    <col min="7" max="7" width="17.140625" customWidth="1"/>
    <col min="8" max="8" width="15.85546875" customWidth="1"/>
    <col min="9" max="9" width="17" customWidth="1"/>
    <col min="10" max="10" width="18" bestFit="1" customWidth="1"/>
    <col min="11" max="11" width="11.42578125" customWidth="1"/>
    <col min="12" max="12" width="15.140625" bestFit="1" customWidth="1"/>
  </cols>
  <sheetData>
    <row r="10" spans="2:11" x14ac:dyDescent="0.25">
      <c r="B10" s="1" t="s">
        <v>99</v>
      </c>
      <c r="C10" s="2"/>
      <c r="D10" s="2"/>
      <c r="E10" s="2"/>
      <c r="F10" s="2"/>
      <c r="G10" s="2"/>
      <c r="H10" s="2"/>
      <c r="I10" s="2"/>
      <c r="J10" s="2"/>
      <c r="K10" s="2"/>
    </row>
    <row r="11" spans="2:11" x14ac:dyDescent="0.25">
      <c r="B11" s="2" t="s">
        <v>43</v>
      </c>
      <c r="C11" s="2"/>
      <c r="D11" s="2"/>
      <c r="E11" s="2"/>
      <c r="F11" s="2"/>
      <c r="G11" s="2"/>
      <c r="H11" s="2"/>
      <c r="I11" s="2"/>
      <c r="J11" s="2"/>
      <c r="K11" s="2"/>
    </row>
    <row r="12" spans="2:11" x14ac:dyDescent="0.25">
      <c r="B12" s="2" t="s">
        <v>44</v>
      </c>
      <c r="C12" s="2"/>
      <c r="D12" s="2"/>
      <c r="E12" s="2"/>
      <c r="F12" s="2"/>
      <c r="G12" s="2"/>
      <c r="H12" s="2"/>
      <c r="I12" s="2"/>
      <c r="J12" s="2"/>
      <c r="K12" s="2"/>
    </row>
    <row r="13" spans="2:11" x14ac:dyDescent="0.25">
      <c r="B13" s="2" t="s">
        <v>45</v>
      </c>
      <c r="C13" s="2"/>
      <c r="D13" s="2"/>
      <c r="E13" s="2"/>
      <c r="F13" s="2"/>
      <c r="G13" s="2"/>
      <c r="H13" s="2"/>
      <c r="I13" s="2"/>
      <c r="J13" s="2"/>
      <c r="K13" s="2"/>
    </row>
    <row r="14" spans="2:11" x14ac:dyDescent="0.25">
      <c r="B14" s="2" t="s">
        <v>46</v>
      </c>
      <c r="C14" s="2"/>
      <c r="D14" s="2"/>
      <c r="E14" s="2"/>
      <c r="F14" s="2"/>
      <c r="G14" s="2"/>
      <c r="H14" s="2"/>
      <c r="I14" s="2"/>
      <c r="J14" s="2"/>
      <c r="K14" s="2"/>
    </row>
    <row r="15" spans="2:11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2:11" x14ac:dyDescent="0.25">
      <c r="B16" s="2" t="s">
        <v>47</v>
      </c>
      <c r="C16" s="2"/>
      <c r="D16" s="2"/>
      <c r="E16" s="2"/>
      <c r="F16" s="2"/>
      <c r="G16" s="2"/>
      <c r="H16" s="2"/>
      <c r="I16" s="2"/>
      <c r="J16" s="2"/>
      <c r="K16" s="2"/>
    </row>
    <row r="17" spans="2:11" x14ac:dyDescent="0.25">
      <c r="B17" s="2" t="s">
        <v>48</v>
      </c>
      <c r="C17" s="2"/>
      <c r="D17" s="2"/>
      <c r="E17" s="2"/>
      <c r="F17" s="2"/>
      <c r="G17" s="2"/>
      <c r="H17" s="2"/>
      <c r="I17" s="2"/>
      <c r="J17" s="2"/>
      <c r="K17" s="2"/>
    </row>
    <row r="18" spans="2:11" x14ac:dyDescent="0.25">
      <c r="B18" s="2" t="s">
        <v>49</v>
      </c>
      <c r="C18" s="2"/>
      <c r="D18" s="2"/>
      <c r="E18" s="2"/>
      <c r="F18" s="2"/>
      <c r="G18" s="2"/>
      <c r="H18" s="2"/>
      <c r="I18" s="2"/>
      <c r="J18" s="2"/>
      <c r="K18" s="2"/>
    </row>
    <row r="19" spans="2:11" x14ac:dyDescent="0.25">
      <c r="B19" s="2" t="s">
        <v>228</v>
      </c>
      <c r="C19" s="2"/>
      <c r="D19" s="2"/>
      <c r="E19" s="2"/>
      <c r="F19" s="2"/>
      <c r="G19" s="2"/>
      <c r="H19" s="2"/>
      <c r="I19" s="2"/>
      <c r="J19" s="2"/>
      <c r="K19" s="2"/>
    </row>
    <row r="20" spans="2:11" x14ac:dyDescent="0.25">
      <c r="B20" s="2" t="s">
        <v>50</v>
      </c>
      <c r="C20" s="2"/>
      <c r="D20" s="2"/>
      <c r="E20" s="2"/>
      <c r="F20" s="2"/>
      <c r="G20" s="2"/>
      <c r="H20" s="2"/>
      <c r="I20" s="2"/>
      <c r="J20" s="2"/>
      <c r="K20" s="2"/>
    </row>
    <row r="21" spans="2:11" x14ac:dyDescent="0.25">
      <c r="B21" s="2" t="s">
        <v>51</v>
      </c>
      <c r="C21" s="2"/>
      <c r="D21" s="2"/>
      <c r="E21" s="2"/>
      <c r="F21" s="2"/>
      <c r="G21" s="2"/>
      <c r="H21" s="2"/>
      <c r="I21" s="2"/>
      <c r="J21" s="2"/>
      <c r="K21" s="2"/>
    </row>
    <row r="22" spans="2:11" x14ac:dyDescent="0.25">
      <c r="B22" s="2" t="s">
        <v>52</v>
      </c>
      <c r="C22" s="2"/>
      <c r="D22" s="2"/>
      <c r="E22" s="2"/>
      <c r="F22" s="2"/>
      <c r="G22" s="2"/>
      <c r="H22" s="2"/>
      <c r="I22" s="2"/>
      <c r="J22" s="2"/>
      <c r="K22" s="2"/>
    </row>
    <row r="23" spans="2:11" x14ac:dyDescent="0.25">
      <c r="B23" s="2" t="s">
        <v>53</v>
      </c>
      <c r="C23" s="2"/>
      <c r="D23" s="2"/>
      <c r="E23" s="2"/>
      <c r="F23" s="2"/>
      <c r="G23" s="2"/>
      <c r="H23" s="2"/>
      <c r="I23" s="2"/>
      <c r="J23" s="2"/>
      <c r="K23" s="2"/>
    </row>
    <row r="24" spans="2:11" x14ac:dyDescent="0.25">
      <c r="B24" s="2" t="s">
        <v>54</v>
      </c>
      <c r="C24" s="2"/>
      <c r="D24" s="2"/>
      <c r="E24" s="2"/>
      <c r="F24" s="2"/>
      <c r="G24" s="2"/>
      <c r="H24" s="2"/>
      <c r="I24" s="2"/>
      <c r="J24" s="2"/>
      <c r="K24" s="2"/>
    </row>
    <row r="25" spans="2:11" x14ac:dyDescent="0.25">
      <c r="B25" s="2" t="s">
        <v>55</v>
      </c>
      <c r="C25" s="2"/>
      <c r="D25" s="2"/>
      <c r="E25" s="2"/>
      <c r="F25" s="2"/>
      <c r="G25" s="2"/>
      <c r="H25" s="2"/>
      <c r="I25" s="2"/>
      <c r="J25" s="2"/>
      <c r="K25" s="2"/>
    </row>
    <row r="26" spans="2:11" x14ac:dyDescent="0.25">
      <c r="B26" s="2" t="s">
        <v>56</v>
      </c>
      <c r="C26" s="2"/>
      <c r="D26" s="2"/>
      <c r="E26" s="2"/>
      <c r="F26" s="2"/>
      <c r="G26" s="2"/>
      <c r="H26" s="2"/>
      <c r="I26" s="2"/>
      <c r="J26" s="2"/>
      <c r="K26" s="2"/>
    </row>
    <row r="27" spans="2:11" x14ac:dyDescent="0.25">
      <c r="B27" s="2" t="s">
        <v>57</v>
      </c>
      <c r="C27" s="2"/>
      <c r="D27" s="2"/>
      <c r="E27" s="2"/>
      <c r="F27" s="2"/>
      <c r="G27" s="2"/>
      <c r="H27" s="2"/>
      <c r="I27" s="2"/>
      <c r="J27" s="2"/>
      <c r="K27" s="2"/>
    </row>
    <row r="28" spans="2:11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2:11" x14ac:dyDescent="0.25">
      <c r="B29" s="1" t="s">
        <v>326</v>
      </c>
      <c r="C29" s="2"/>
      <c r="D29" s="2"/>
      <c r="E29" s="2"/>
      <c r="F29" s="2"/>
      <c r="G29" s="2"/>
      <c r="H29" s="2"/>
      <c r="I29" s="2"/>
      <c r="J29" s="2"/>
      <c r="K29" s="2"/>
    </row>
    <row r="30" spans="2:11" x14ac:dyDescent="0.25">
      <c r="B30" s="2" t="s">
        <v>58</v>
      </c>
      <c r="C30" s="2"/>
      <c r="D30" s="2"/>
      <c r="E30" s="2"/>
      <c r="F30" s="2"/>
      <c r="G30" s="2"/>
      <c r="H30" s="2"/>
      <c r="I30" s="2"/>
      <c r="J30" s="2"/>
      <c r="K30" s="2"/>
    </row>
    <row r="31" spans="2:11" x14ac:dyDescent="0.25">
      <c r="B31" s="2" t="s">
        <v>59</v>
      </c>
      <c r="C31" s="2"/>
      <c r="D31" s="2"/>
      <c r="E31" s="2"/>
      <c r="F31" s="2"/>
      <c r="G31" s="2"/>
      <c r="H31" s="2"/>
      <c r="I31" s="2"/>
      <c r="J31" s="2"/>
      <c r="K31" s="2"/>
    </row>
    <row r="32" spans="2:11" x14ac:dyDescent="0.25">
      <c r="B32" s="2" t="s">
        <v>60</v>
      </c>
      <c r="C32" s="2"/>
      <c r="D32" s="2"/>
      <c r="E32" s="2"/>
      <c r="F32" s="2"/>
      <c r="G32" s="2"/>
      <c r="H32" s="2"/>
      <c r="I32" s="2"/>
      <c r="J32" s="2"/>
      <c r="K32" s="2"/>
    </row>
    <row r="33" spans="2:1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2:11" x14ac:dyDescent="0.25">
      <c r="B34" s="2" t="s">
        <v>61</v>
      </c>
      <c r="C34" s="2"/>
      <c r="D34" s="2"/>
      <c r="E34" s="2"/>
      <c r="F34" s="2"/>
      <c r="G34" s="2"/>
      <c r="H34" s="2"/>
      <c r="I34" s="2"/>
      <c r="J34" s="2"/>
      <c r="K34" s="2"/>
    </row>
    <row r="35" spans="2:11" x14ac:dyDescent="0.25">
      <c r="B35" s="2" t="s">
        <v>241</v>
      </c>
      <c r="C35" s="2"/>
      <c r="D35" s="2"/>
      <c r="E35" s="2"/>
      <c r="F35" s="2"/>
      <c r="G35" s="2"/>
      <c r="H35" s="2"/>
      <c r="I35" s="2"/>
      <c r="J35" s="2"/>
      <c r="K35" s="2"/>
    </row>
    <row r="36" spans="2:11" x14ac:dyDescent="0.25">
      <c r="B36" s="2" t="s">
        <v>242</v>
      </c>
      <c r="C36" s="2"/>
      <c r="D36" s="2"/>
      <c r="E36" s="2"/>
      <c r="F36" s="2"/>
      <c r="G36" s="2"/>
      <c r="H36" s="2"/>
      <c r="I36" s="2"/>
      <c r="J36" s="2"/>
      <c r="K36" s="2"/>
    </row>
    <row r="37" spans="2:11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2:11" x14ac:dyDescent="0.25">
      <c r="B38" s="2" t="s">
        <v>243</v>
      </c>
      <c r="C38" s="2"/>
      <c r="D38" s="2"/>
      <c r="E38" s="2"/>
      <c r="F38" s="2"/>
      <c r="G38" s="2"/>
      <c r="H38" s="2"/>
      <c r="I38" s="2"/>
      <c r="J38" s="2"/>
      <c r="K38" s="2"/>
    </row>
    <row r="39" spans="2:11" x14ac:dyDescent="0.25">
      <c r="B39" s="2" t="s">
        <v>62</v>
      </c>
      <c r="C39" s="2"/>
      <c r="D39" s="2"/>
      <c r="E39" s="2"/>
      <c r="F39" s="2"/>
      <c r="G39" s="2"/>
      <c r="H39" s="2"/>
      <c r="I39" s="2"/>
      <c r="J39" s="2"/>
      <c r="K39" s="2"/>
    </row>
    <row r="40" spans="2:11" x14ac:dyDescent="0.25">
      <c r="B40" s="2" t="s">
        <v>244</v>
      </c>
      <c r="C40" s="2"/>
      <c r="D40" s="2"/>
      <c r="E40" s="2"/>
      <c r="F40" s="2"/>
      <c r="G40" s="2"/>
      <c r="H40" s="2"/>
      <c r="I40" s="2"/>
      <c r="J40" s="2"/>
      <c r="K40" s="2"/>
    </row>
    <row r="41" spans="2:1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2:11" x14ac:dyDescent="0.25">
      <c r="B42" s="2" t="s">
        <v>63</v>
      </c>
      <c r="C42" s="2"/>
      <c r="D42" s="2"/>
      <c r="E42" s="2"/>
      <c r="F42" s="2"/>
      <c r="G42" s="2"/>
      <c r="H42" s="2"/>
      <c r="I42" s="2"/>
      <c r="J42" s="2"/>
      <c r="K42" s="2"/>
    </row>
    <row r="43" spans="2:11" x14ac:dyDescent="0.25">
      <c r="B43" s="2" t="s">
        <v>64</v>
      </c>
      <c r="C43" s="2"/>
      <c r="D43" s="2"/>
      <c r="E43" s="2"/>
      <c r="F43" s="2"/>
      <c r="G43" s="2"/>
      <c r="H43" s="2"/>
      <c r="I43" s="2"/>
      <c r="J43" s="2"/>
      <c r="K43" s="2"/>
    </row>
    <row r="44" spans="2:1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2:11" x14ac:dyDescent="0.25">
      <c r="B45" s="1" t="s">
        <v>65</v>
      </c>
      <c r="C45" s="2"/>
      <c r="D45" s="2"/>
      <c r="E45" s="2"/>
      <c r="F45" s="2"/>
      <c r="G45" s="2"/>
      <c r="H45" s="2"/>
      <c r="I45" s="2"/>
      <c r="J45" s="2"/>
      <c r="K45" s="2"/>
    </row>
    <row r="46" spans="2:11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2:11" x14ac:dyDescent="0.25">
      <c r="B47" s="2" t="s">
        <v>245</v>
      </c>
      <c r="C47" s="2"/>
      <c r="D47" s="2"/>
      <c r="E47" s="2"/>
      <c r="F47" s="2"/>
      <c r="G47" s="2"/>
      <c r="H47" s="2"/>
      <c r="I47" s="2"/>
      <c r="J47" s="2"/>
      <c r="K47" s="2"/>
    </row>
    <row r="48" spans="2:11" x14ac:dyDescent="0.25">
      <c r="B48" s="2" t="s">
        <v>246</v>
      </c>
      <c r="C48" s="2"/>
      <c r="D48" s="2"/>
      <c r="E48" s="2"/>
      <c r="F48" s="2"/>
      <c r="G48" s="2"/>
      <c r="H48" s="2"/>
      <c r="I48" s="2"/>
      <c r="J48" s="2"/>
      <c r="K48" s="2"/>
    </row>
    <row r="49" spans="2:11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2:11" x14ac:dyDescent="0.25">
      <c r="B50" s="1" t="s">
        <v>66</v>
      </c>
      <c r="C50" s="2"/>
      <c r="D50" s="2"/>
      <c r="E50" s="2"/>
      <c r="F50" s="2"/>
      <c r="G50" s="2"/>
      <c r="H50" s="2"/>
      <c r="I50" s="2"/>
      <c r="J50" s="2"/>
      <c r="K50" s="2"/>
    </row>
    <row r="51" spans="2:11" x14ac:dyDescent="0.25">
      <c r="B51" s="2" t="s">
        <v>247</v>
      </c>
      <c r="C51" s="2"/>
      <c r="D51" s="2"/>
      <c r="E51" s="2"/>
      <c r="F51" s="2"/>
      <c r="G51" s="2"/>
      <c r="H51" s="2"/>
      <c r="I51" s="2"/>
      <c r="J51" s="2"/>
      <c r="K51" s="2"/>
    </row>
    <row r="52" spans="2:11" x14ac:dyDescent="0.25">
      <c r="B52" s="2" t="s">
        <v>67</v>
      </c>
      <c r="C52" s="2"/>
      <c r="D52" s="2"/>
      <c r="E52" s="2"/>
      <c r="F52" s="2"/>
      <c r="G52" s="2"/>
      <c r="H52" s="2"/>
      <c r="I52" s="2"/>
      <c r="J52" s="2"/>
      <c r="K52" s="2"/>
    </row>
    <row r="53" spans="2:11" x14ac:dyDescent="0.25">
      <c r="B53" s="2" t="s">
        <v>68</v>
      </c>
      <c r="C53" s="2"/>
      <c r="D53" s="2"/>
      <c r="E53" s="2"/>
      <c r="F53" s="2"/>
      <c r="G53" s="2"/>
      <c r="H53" s="2"/>
      <c r="I53" s="2"/>
      <c r="J53" s="2"/>
      <c r="K53" s="2"/>
    </row>
    <row r="54" spans="2:11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x14ac:dyDescent="0.25">
      <c r="B55" s="1" t="s">
        <v>248</v>
      </c>
      <c r="C55" s="2"/>
      <c r="D55" s="2"/>
      <c r="E55" s="2"/>
      <c r="F55" s="2"/>
      <c r="G55" s="2"/>
      <c r="H55" s="2"/>
      <c r="I55" s="2"/>
      <c r="J55" s="2"/>
      <c r="K55" s="2"/>
    </row>
    <row r="56" spans="2:11" x14ac:dyDescent="0.25">
      <c r="B56" s="2" t="s">
        <v>249</v>
      </c>
      <c r="C56" s="2"/>
      <c r="D56" s="2"/>
      <c r="E56" s="2"/>
      <c r="F56" s="2"/>
      <c r="G56" s="2"/>
      <c r="H56" s="2"/>
      <c r="I56" s="2"/>
      <c r="J56" s="2"/>
      <c r="K56" s="2"/>
    </row>
    <row r="57" spans="2:11" x14ac:dyDescent="0.25">
      <c r="B57" s="2" t="s">
        <v>69</v>
      </c>
      <c r="C57" s="2"/>
      <c r="D57" s="2"/>
      <c r="E57" s="2"/>
      <c r="F57" s="2"/>
      <c r="G57" s="2"/>
      <c r="H57" s="2"/>
      <c r="I57" s="2"/>
      <c r="J57" s="2"/>
      <c r="K57" s="2"/>
    </row>
    <row r="58" spans="2:1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x14ac:dyDescent="0.25">
      <c r="B59" s="1" t="s">
        <v>70</v>
      </c>
      <c r="C59" s="2"/>
      <c r="D59" s="2"/>
      <c r="E59" s="2"/>
      <c r="F59" s="2"/>
      <c r="G59" s="2"/>
      <c r="H59" s="2"/>
      <c r="I59" s="2"/>
      <c r="J59" s="2"/>
      <c r="K59" s="2"/>
    </row>
    <row r="60" spans="2:11" x14ac:dyDescent="0.25">
      <c r="B60" s="2" t="s">
        <v>71</v>
      </c>
      <c r="C60" s="2"/>
      <c r="D60" s="2"/>
      <c r="E60" s="2"/>
      <c r="F60" s="2"/>
      <c r="G60" s="2"/>
      <c r="H60" s="2"/>
      <c r="I60" s="2"/>
      <c r="J60" s="2"/>
      <c r="K60" s="2"/>
    </row>
    <row r="61" spans="2:11" x14ac:dyDescent="0.25">
      <c r="B61" s="2" t="s">
        <v>72</v>
      </c>
      <c r="C61" s="2"/>
      <c r="D61" s="2"/>
      <c r="E61" s="2"/>
      <c r="F61" s="2"/>
      <c r="G61" s="2"/>
      <c r="H61" s="2"/>
      <c r="I61" s="2"/>
      <c r="J61" s="2"/>
      <c r="K61" s="2"/>
    </row>
    <row r="62" spans="2:11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2:11" x14ac:dyDescent="0.25">
      <c r="B63" s="1" t="s">
        <v>73</v>
      </c>
      <c r="C63" s="2"/>
      <c r="D63" s="2"/>
      <c r="E63" s="2"/>
      <c r="F63" s="2"/>
      <c r="G63" s="2"/>
      <c r="H63" s="2"/>
      <c r="I63" s="2"/>
      <c r="J63" s="2"/>
      <c r="K63" s="2"/>
    </row>
    <row r="64" spans="2:11" x14ac:dyDescent="0.25">
      <c r="B64" s="2" t="s">
        <v>74</v>
      </c>
      <c r="C64" s="2"/>
      <c r="D64" s="2"/>
      <c r="E64" s="2"/>
      <c r="F64" s="2"/>
      <c r="G64" s="2"/>
      <c r="H64" s="2"/>
      <c r="I64" s="2"/>
      <c r="J64" s="2"/>
      <c r="K64" s="2"/>
    </row>
    <row r="65" spans="2:11" x14ac:dyDescent="0.25">
      <c r="B65" s="2" t="s">
        <v>229</v>
      </c>
      <c r="C65" s="2"/>
      <c r="D65" s="2"/>
      <c r="E65" s="2"/>
      <c r="F65" s="2"/>
      <c r="G65" s="2"/>
      <c r="H65" s="2"/>
      <c r="I65" s="2"/>
      <c r="J65" s="2"/>
      <c r="K65" s="2"/>
    </row>
    <row r="66" spans="2:11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2:11" x14ac:dyDescent="0.25">
      <c r="B67" s="2" t="s">
        <v>230</v>
      </c>
      <c r="C67" s="2"/>
      <c r="D67" s="2"/>
      <c r="E67" s="2"/>
      <c r="F67" s="2"/>
      <c r="G67" s="2"/>
      <c r="H67" s="2"/>
      <c r="I67" s="2"/>
      <c r="J67" s="2"/>
      <c r="K67" s="2"/>
    </row>
    <row r="68" spans="2:11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2:11" x14ac:dyDescent="0.25">
      <c r="B69" s="2" t="s">
        <v>75</v>
      </c>
      <c r="C69" s="2"/>
      <c r="D69" s="2"/>
      <c r="E69" s="2"/>
      <c r="F69" s="2"/>
      <c r="G69" s="2"/>
      <c r="H69" s="2"/>
      <c r="I69" s="2"/>
      <c r="J69" s="2"/>
      <c r="K69" s="2"/>
    </row>
    <row r="70" spans="2:11" x14ac:dyDescent="0.25">
      <c r="B70" s="2" t="s">
        <v>250</v>
      </c>
      <c r="C70" s="2"/>
      <c r="D70" s="2"/>
      <c r="E70" s="2"/>
      <c r="F70" s="2"/>
      <c r="G70" s="2"/>
      <c r="H70" s="2"/>
      <c r="I70" s="2"/>
      <c r="J70" s="2"/>
      <c r="K70" s="2"/>
    </row>
    <row r="71" spans="2:11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2:11" x14ac:dyDescent="0.25">
      <c r="B72" s="1" t="s">
        <v>76</v>
      </c>
      <c r="C72" s="2"/>
      <c r="D72" s="2"/>
      <c r="E72" s="2"/>
      <c r="F72" s="2"/>
      <c r="G72" s="2"/>
      <c r="H72" s="2"/>
      <c r="I72" s="2"/>
      <c r="J72" s="2"/>
      <c r="K72" s="2"/>
    </row>
    <row r="73" spans="2:11" x14ac:dyDescent="0.25">
      <c r="B73" s="2" t="s">
        <v>77</v>
      </c>
      <c r="C73" s="2"/>
      <c r="D73" s="2"/>
      <c r="E73" s="2"/>
      <c r="F73" s="2"/>
      <c r="G73" s="2"/>
      <c r="H73" s="2"/>
      <c r="I73" s="2"/>
      <c r="J73" s="2"/>
      <c r="K73" s="2"/>
    </row>
    <row r="74" spans="2:11" x14ac:dyDescent="0.25">
      <c r="B74" s="2" t="s">
        <v>78</v>
      </c>
      <c r="C74" s="2"/>
      <c r="D74" s="2"/>
      <c r="E74" s="2"/>
      <c r="F74" s="2"/>
      <c r="G74" s="2"/>
      <c r="H74" s="2"/>
      <c r="I74" s="2"/>
      <c r="J74" s="2"/>
      <c r="K74" s="2"/>
    </row>
    <row r="75" spans="2:11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2:11" x14ac:dyDescent="0.25">
      <c r="B76" s="2" t="s">
        <v>251</v>
      </c>
      <c r="C76" s="2"/>
      <c r="D76" s="2"/>
      <c r="E76" s="2"/>
      <c r="F76" s="2"/>
      <c r="G76" s="2"/>
      <c r="H76" s="2"/>
      <c r="I76" s="2"/>
      <c r="J76" s="2"/>
      <c r="K76" s="2"/>
    </row>
    <row r="77" spans="2:11" x14ac:dyDescent="0.25">
      <c r="B77" s="2" t="s">
        <v>79</v>
      </c>
      <c r="C77" s="2"/>
      <c r="D77" s="2"/>
      <c r="E77" s="2"/>
      <c r="F77" s="2"/>
      <c r="G77" s="2"/>
      <c r="H77" s="2"/>
      <c r="I77" s="2"/>
      <c r="J77" s="2"/>
      <c r="K77" s="2"/>
    </row>
    <row r="78" spans="2:11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2:11" x14ac:dyDescent="0.25">
      <c r="B79" s="2" t="s">
        <v>252</v>
      </c>
      <c r="C79" s="2"/>
      <c r="D79" s="2"/>
      <c r="E79" s="2"/>
      <c r="F79" s="2"/>
      <c r="G79" s="2"/>
      <c r="H79" s="2"/>
      <c r="I79" s="2"/>
      <c r="J79" s="2"/>
      <c r="K79" s="2"/>
    </row>
    <row r="80" spans="2:11" x14ac:dyDescent="0.25">
      <c r="B80" s="2" t="s">
        <v>80</v>
      </c>
      <c r="C80" s="2"/>
      <c r="D80" s="2"/>
      <c r="E80" s="2"/>
      <c r="F80" s="2"/>
      <c r="G80" s="2"/>
      <c r="H80" s="2"/>
      <c r="I80" s="2"/>
      <c r="J80" s="2"/>
      <c r="K80" s="2"/>
    </row>
    <row r="81" spans="2:11" x14ac:dyDescent="0.25">
      <c r="B81" s="2" t="s">
        <v>81</v>
      </c>
      <c r="C81" s="2"/>
      <c r="D81" s="2"/>
      <c r="E81" s="2"/>
      <c r="F81" s="2"/>
      <c r="G81" s="2"/>
      <c r="H81" s="2"/>
      <c r="I81" s="2"/>
      <c r="J81" s="2"/>
      <c r="K81" s="2"/>
    </row>
    <row r="82" spans="2:11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2:11" x14ac:dyDescent="0.25">
      <c r="B83" s="1" t="s">
        <v>82</v>
      </c>
      <c r="C83" s="2"/>
      <c r="D83" s="2"/>
      <c r="E83" s="2"/>
      <c r="F83" s="2"/>
      <c r="G83" s="2"/>
      <c r="H83" s="2"/>
      <c r="I83" s="2"/>
      <c r="J83" s="2"/>
      <c r="K83" s="2"/>
    </row>
    <row r="84" spans="2:11" x14ac:dyDescent="0.25">
      <c r="B84" s="2" t="s">
        <v>83</v>
      </c>
      <c r="C84" s="2"/>
      <c r="D84" s="2"/>
      <c r="E84" s="2"/>
      <c r="F84" s="2"/>
      <c r="G84" s="2"/>
      <c r="H84" s="2"/>
      <c r="I84" s="2"/>
      <c r="J84" s="2"/>
      <c r="K84" s="2"/>
    </row>
    <row r="85" spans="2:11" x14ac:dyDescent="0.25">
      <c r="B85" s="2" t="s">
        <v>84</v>
      </c>
      <c r="C85" s="2"/>
      <c r="D85" s="2"/>
      <c r="E85" s="2"/>
      <c r="F85" s="2"/>
      <c r="G85" s="2"/>
      <c r="H85" s="2"/>
      <c r="I85" s="2"/>
      <c r="J85" s="2"/>
      <c r="K85" s="2"/>
    </row>
    <row r="86" spans="2:11" x14ac:dyDescent="0.25">
      <c r="B86" s="2" t="s">
        <v>85</v>
      </c>
      <c r="C86" s="2"/>
      <c r="D86" s="2"/>
      <c r="E86" s="2"/>
      <c r="F86" s="2"/>
      <c r="G86" s="2"/>
      <c r="H86" s="2"/>
      <c r="I86" s="2"/>
      <c r="J86" s="2"/>
      <c r="K86" s="2"/>
    </row>
    <row r="87" spans="2:11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2:11" x14ac:dyDescent="0.25">
      <c r="B88" s="1" t="s">
        <v>86</v>
      </c>
      <c r="C88" s="2"/>
      <c r="D88" s="2"/>
      <c r="E88" s="2"/>
      <c r="F88" s="2"/>
      <c r="G88" s="2"/>
      <c r="H88" s="2"/>
      <c r="I88" s="2"/>
      <c r="J88" s="2"/>
      <c r="K88" s="2"/>
    </row>
    <row r="89" spans="2:11" x14ac:dyDescent="0.25">
      <c r="B89" s="2" t="s">
        <v>232</v>
      </c>
      <c r="C89" s="2"/>
      <c r="D89" s="2"/>
      <c r="E89" s="2"/>
      <c r="F89" s="2"/>
      <c r="G89" s="2"/>
      <c r="H89" s="2"/>
      <c r="I89" s="2"/>
      <c r="J89" s="2"/>
      <c r="K89" s="2"/>
    </row>
    <row r="90" spans="2:11" x14ac:dyDescent="0.25">
      <c r="B90" s="2" t="s">
        <v>231</v>
      </c>
      <c r="C90" s="2"/>
      <c r="D90" s="2"/>
      <c r="E90" s="2"/>
      <c r="F90" s="2"/>
      <c r="G90" s="2"/>
      <c r="H90" s="2"/>
      <c r="I90" s="2"/>
      <c r="J90" s="2"/>
      <c r="K90" s="2"/>
    </row>
    <row r="91" spans="2:11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2:11" x14ac:dyDescent="0.25">
      <c r="B92" s="2" t="s">
        <v>233</v>
      </c>
      <c r="C92" s="2"/>
      <c r="D92" s="2"/>
      <c r="E92" s="2"/>
      <c r="F92" s="2"/>
      <c r="G92" s="2"/>
      <c r="H92" s="2"/>
      <c r="I92" s="2"/>
      <c r="J92" s="2"/>
      <c r="K92" s="2"/>
    </row>
    <row r="93" spans="2:11" x14ac:dyDescent="0.25">
      <c r="B93" s="2" t="s">
        <v>87</v>
      </c>
      <c r="C93" s="2"/>
      <c r="D93" s="2"/>
      <c r="E93" s="2"/>
      <c r="F93" s="2"/>
      <c r="G93" s="2"/>
      <c r="H93" s="2"/>
      <c r="I93" s="2"/>
      <c r="J93" s="2"/>
      <c r="K93" s="2"/>
    </row>
    <row r="94" spans="2:11" x14ac:dyDescent="0.25">
      <c r="B94" s="2" t="s">
        <v>88</v>
      </c>
      <c r="C94" s="2"/>
      <c r="D94" s="2"/>
      <c r="E94" s="2"/>
      <c r="F94" s="2"/>
      <c r="G94" s="2"/>
      <c r="H94" s="2"/>
      <c r="I94" s="2"/>
      <c r="J94" s="2"/>
      <c r="K94" s="2"/>
    </row>
    <row r="95" spans="2:11" x14ac:dyDescent="0.25">
      <c r="B95" s="2"/>
      <c r="C95" s="2" t="s">
        <v>90</v>
      </c>
      <c r="D95" s="2"/>
      <c r="E95" s="2"/>
      <c r="F95" s="2"/>
      <c r="G95" s="2"/>
      <c r="H95" s="2"/>
      <c r="I95" s="2"/>
      <c r="J95" s="2"/>
      <c r="K95" s="2"/>
    </row>
    <row r="96" spans="2:11" x14ac:dyDescent="0.25">
      <c r="B96" s="1" t="s">
        <v>89</v>
      </c>
      <c r="C96" s="2"/>
      <c r="D96" s="2"/>
      <c r="E96" s="2"/>
      <c r="F96" s="2"/>
      <c r="G96" s="2"/>
      <c r="H96" s="2"/>
      <c r="I96" s="2"/>
      <c r="J96" s="2"/>
      <c r="K96" s="2"/>
    </row>
    <row r="97" spans="2:11" x14ac:dyDescent="0.25">
      <c r="B97" s="2" t="s">
        <v>234</v>
      </c>
      <c r="C97" s="2"/>
      <c r="D97" s="2"/>
      <c r="E97" s="2"/>
      <c r="F97" s="2"/>
      <c r="G97" s="2"/>
      <c r="H97" s="2"/>
      <c r="I97" s="2"/>
      <c r="J97" s="2"/>
      <c r="K97" s="2"/>
    </row>
    <row r="98" spans="2:11" x14ac:dyDescent="0.25">
      <c r="B98" s="2" t="s">
        <v>94</v>
      </c>
      <c r="C98" s="2"/>
      <c r="D98" s="2"/>
      <c r="E98" s="2"/>
      <c r="F98" s="2"/>
      <c r="G98" s="2"/>
      <c r="H98" s="2"/>
      <c r="I98" s="2"/>
      <c r="J98" s="2"/>
      <c r="K98" s="2"/>
    </row>
    <row r="99" spans="2:11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2:11" x14ac:dyDescent="0.25">
      <c r="B100" s="1" t="s">
        <v>91</v>
      </c>
      <c r="C100" s="2"/>
      <c r="D100" s="2"/>
      <c r="E100" s="2"/>
      <c r="F100" s="2"/>
      <c r="G100" s="2"/>
      <c r="H100" s="2"/>
      <c r="I100" s="2"/>
      <c r="J100" s="2"/>
      <c r="K100" s="2"/>
    </row>
    <row r="101" spans="2:11" x14ac:dyDescent="0.25">
      <c r="B101" s="2" t="s">
        <v>235</v>
      </c>
      <c r="C101" s="2"/>
      <c r="D101" s="2"/>
      <c r="E101" s="2"/>
      <c r="F101" s="2"/>
      <c r="G101" s="2"/>
      <c r="H101" s="2"/>
      <c r="I101" s="2"/>
      <c r="J101" s="2"/>
      <c r="K101" s="2"/>
    </row>
    <row r="102" spans="2:11" x14ac:dyDescent="0.25">
      <c r="B102" s="2" t="s">
        <v>253</v>
      </c>
      <c r="C102" s="2"/>
      <c r="D102" s="2"/>
      <c r="E102" s="2"/>
      <c r="F102" s="2"/>
      <c r="G102" s="2"/>
      <c r="H102" s="2"/>
      <c r="I102" s="2"/>
      <c r="J102" s="2"/>
      <c r="K102" s="2"/>
    </row>
    <row r="103" spans="2:11" x14ac:dyDescent="0.25">
      <c r="B103" s="2" t="s">
        <v>236</v>
      </c>
      <c r="C103" s="2"/>
      <c r="D103" s="2"/>
      <c r="E103" s="2"/>
      <c r="F103" s="2"/>
      <c r="G103" s="2"/>
      <c r="H103" s="2"/>
      <c r="I103" s="2"/>
      <c r="J103" s="2"/>
      <c r="K103" s="2"/>
    </row>
    <row r="104" spans="2:11" x14ac:dyDescent="0.25">
      <c r="B104" s="1"/>
      <c r="C104" s="2"/>
      <c r="D104" s="2"/>
      <c r="E104" s="2"/>
      <c r="F104" s="2"/>
      <c r="G104" s="2"/>
      <c r="H104" s="2"/>
      <c r="I104" s="2"/>
      <c r="J104" s="2"/>
      <c r="K104" s="2"/>
    </row>
    <row r="105" spans="2:11" x14ac:dyDescent="0.25">
      <c r="B105" s="1" t="s">
        <v>92</v>
      </c>
      <c r="C105" s="2"/>
      <c r="D105" s="2"/>
      <c r="E105" s="2"/>
      <c r="F105" s="2"/>
      <c r="G105" s="2"/>
      <c r="H105" s="2"/>
      <c r="I105" s="2"/>
      <c r="J105" s="2"/>
      <c r="K105" s="2"/>
    </row>
    <row r="106" spans="2:11" x14ac:dyDescent="0.25">
      <c r="B106" s="1"/>
      <c r="C106" s="2"/>
      <c r="D106" s="2"/>
      <c r="E106" s="2"/>
      <c r="F106" s="2"/>
      <c r="G106" s="2"/>
      <c r="H106" s="2"/>
      <c r="I106" s="2"/>
      <c r="J106" s="2"/>
      <c r="K106" s="2"/>
    </row>
    <row r="107" spans="2:11" x14ac:dyDescent="0.25">
      <c r="B107" s="1" t="s">
        <v>93</v>
      </c>
      <c r="C107" s="2"/>
      <c r="D107" s="2"/>
      <c r="E107" s="2"/>
      <c r="F107" s="2"/>
      <c r="G107" s="2"/>
      <c r="H107" s="2"/>
      <c r="I107" s="2"/>
      <c r="J107" s="2"/>
      <c r="K107" s="2"/>
    </row>
    <row r="108" spans="2:11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2:11" s="1" customFormat="1" x14ac:dyDescent="0.25">
      <c r="B109" s="1" t="s">
        <v>96</v>
      </c>
    </row>
    <row r="110" spans="2:11" x14ac:dyDescent="0.25">
      <c r="B110" s="2" t="s">
        <v>95</v>
      </c>
      <c r="C110" s="2"/>
      <c r="D110" s="2"/>
      <c r="E110" s="2"/>
      <c r="F110" s="2"/>
      <c r="G110" s="2"/>
      <c r="H110" s="2"/>
      <c r="I110" s="2"/>
      <c r="J110" s="2"/>
      <c r="K110" s="2"/>
    </row>
    <row r="111" spans="2:11" x14ac:dyDescent="0.25">
      <c r="B111" s="2" t="s">
        <v>309</v>
      </c>
      <c r="C111" s="2"/>
      <c r="D111" s="2"/>
      <c r="E111" s="2"/>
      <c r="F111" s="2"/>
      <c r="G111" s="2"/>
      <c r="H111" s="2"/>
      <c r="I111" s="2"/>
      <c r="J111" s="2"/>
      <c r="K111" s="2"/>
    </row>
    <row r="112" spans="2:11" x14ac:dyDescent="0.25">
      <c r="B112" s="2" t="s">
        <v>310</v>
      </c>
      <c r="C112" s="2"/>
      <c r="D112" s="2"/>
      <c r="E112" s="2"/>
      <c r="F112" s="2"/>
      <c r="G112" s="2"/>
      <c r="H112" s="2"/>
      <c r="I112" s="2"/>
      <c r="J112" s="2"/>
      <c r="K112" s="2"/>
    </row>
    <row r="113" spans="2:11" x14ac:dyDescent="0.25">
      <c r="B113" s="2" t="s">
        <v>237</v>
      </c>
      <c r="C113" s="2"/>
      <c r="D113" s="2"/>
      <c r="E113" s="2"/>
      <c r="F113" s="2"/>
      <c r="G113" s="2"/>
      <c r="H113" s="2"/>
      <c r="I113" s="2"/>
      <c r="J113" s="2"/>
      <c r="K113" s="2"/>
    </row>
    <row r="114" spans="2:11" ht="15.75" thickBot="1" x14ac:dyDescent="0.3">
      <c r="B114" s="1" t="s">
        <v>20</v>
      </c>
      <c r="C114" s="2"/>
      <c r="D114" s="2"/>
      <c r="E114" s="3">
        <v>2022</v>
      </c>
      <c r="F114" s="3">
        <v>2021</v>
      </c>
      <c r="G114" s="2"/>
      <c r="H114" s="2"/>
      <c r="I114" s="2"/>
      <c r="J114" s="2"/>
      <c r="K114" s="2"/>
    </row>
    <row r="115" spans="2:11" x14ac:dyDescent="0.25">
      <c r="B115" s="2" t="s">
        <v>29</v>
      </c>
      <c r="C115" s="2"/>
      <c r="D115" s="4"/>
      <c r="E115" s="5">
        <v>20691615.670000002</v>
      </c>
      <c r="F115" s="5">
        <v>4032766.79</v>
      </c>
      <c r="G115" s="2"/>
      <c r="H115" s="2"/>
      <c r="I115" s="2"/>
      <c r="J115" s="2"/>
      <c r="K115" s="2"/>
    </row>
    <row r="116" spans="2:11" ht="15.75" thickBot="1" x14ac:dyDescent="0.3">
      <c r="B116" s="2" t="s">
        <v>30</v>
      </c>
      <c r="C116" s="2"/>
      <c r="D116" s="4"/>
      <c r="E116" s="6">
        <v>5357.93</v>
      </c>
      <c r="F116" s="6">
        <v>200000</v>
      </c>
      <c r="G116" s="2"/>
      <c r="H116" s="2"/>
      <c r="I116" s="2"/>
      <c r="J116" s="2"/>
      <c r="K116" s="2"/>
    </row>
    <row r="117" spans="2:11" ht="15.75" thickBot="1" x14ac:dyDescent="0.3">
      <c r="B117" s="1" t="s">
        <v>26</v>
      </c>
      <c r="C117" s="2"/>
      <c r="D117" s="2"/>
      <c r="E117" s="7">
        <f>SUM(E115:E116)</f>
        <v>20696973.600000001</v>
      </c>
      <c r="F117" s="7">
        <f>SUM(F115:F116)</f>
        <v>4232766.79</v>
      </c>
      <c r="G117" s="2"/>
      <c r="H117" s="2"/>
      <c r="I117" s="2"/>
      <c r="J117" s="2"/>
      <c r="K117" s="2"/>
    </row>
    <row r="118" spans="2:11" ht="15.75" thickTop="1" x14ac:dyDescent="0.25">
      <c r="B118" s="2" t="s">
        <v>5</v>
      </c>
      <c r="C118" s="2"/>
      <c r="D118" s="2"/>
      <c r="E118" s="8"/>
      <c r="F118" s="8"/>
      <c r="G118" s="2"/>
      <c r="H118" s="2"/>
      <c r="I118" s="2"/>
      <c r="J118" s="2"/>
      <c r="K118" s="2"/>
    </row>
    <row r="119" spans="2:11" x14ac:dyDescent="0.25">
      <c r="B119" s="1" t="s">
        <v>97</v>
      </c>
      <c r="C119" s="2"/>
      <c r="D119" s="2"/>
      <c r="E119" s="8"/>
      <c r="F119" s="8"/>
      <c r="G119" s="2"/>
      <c r="H119" s="2"/>
      <c r="I119" s="2"/>
      <c r="J119" s="2"/>
      <c r="K119" s="2"/>
    </row>
    <row r="120" spans="2:11" x14ac:dyDescent="0.25">
      <c r="B120" s="2" t="s">
        <v>238</v>
      </c>
      <c r="C120" s="2"/>
      <c r="D120" s="2"/>
      <c r="E120" s="8"/>
      <c r="F120" s="8"/>
      <c r="G120" s="2"/>
      <c r="H120" s="2"/>
      <c r="I120" s="2"/>
      <c r="J120" s="2"/>
      <c r="K120" s="2"/>
    </row>
    <row r="121" spans="2:11" x14ac:dyDescent="0.25">
      <c r="B121" s="2" t="s">
        <v>311</v>
      </c>
      <c r="C121" s="2"/>
      <c r="D121" s="2"/>
      <c r="E121" s="8"/>
      <c r="F121" s="8"/>
      <c r="G121" s="2"/>
      <c r="H121" s="2"/>
      <c r="I121" s="2"/>
      <c r="J121" s="2"/>
      <c r="K121" s="2"/>
    </row>
    <row r="122" spans="2:11" ht="15.75" thickBot="1" x14ac:dyDescent="0.3">
      <c r="B122" s="2"/>
      <c r="C122" s="2"/>
      <c r="D122" s="2"/>
      <c r="E122" s="3">
        <v>2022</v>
      </c>
      <c r="F122" s="3">
        <v>2021</v>
      </c>
      <c r="G122" s="2"/>
      <c r="H122" s="2"/>
      <c r="I122" s="2"/>
      <c r="J122" s="2"/>
      <c r="K122" s="2"/>
    </row>
    <row r="123" spans="2:11" x14ac:dyDescent="0.25">
      <c r="B123" s="2" t="s">
        <v>31</v>
      </c>
      <c r="C123" s="2"/>
      <c r="D123" s="2"/>
      <c r="E123" s="72">
        <v>20487688.170000002</v>
      </c>
      <c r="F123" s="5">
        <v>4032384.73</v>
      </c>
      <c r="G123" s="2"/>
      <c r="H123" s="2"/>
      <c r="I123" s="2"/>
      <c r="J123" s="2"/>
      <c r="K123" s="2"/>
    </row>
    <row r="124" spans="2:11" x14ac:dyDescent="0.25">
      <c r="B124" s="2" t="s">
        <v>32</v>
      </c>
      <c r="C124" s="2"/>
      <c r="D124" s="2"/>
      <c r="E124" s="71">
        <v>0</v>
      </c>
      <c r="F124" s="9">
        <v>382.06</v>
      </c>
      <c r="G124" s="2"/>
      <c r="H124" s="2"/>
      <c r="I124" s="2"/>
      <c r="J124" s="2"/>
      <c r="K124" s="2"/>
    </row>
    <row r="125" spans="2:11" ht="15.75" thickBot="1" x14ac:dyDescent="0.3">
      <c r="B125" s="2" t="s">
        <v>33</v>
      </c>
      <c r="C125" s="2"/>
      <c r="D125" s="2"/>
      <c r="E125" s="73">
        <v>209285.43</v>
      </c>
      <c r="F125" s="6">
        <v>0</v>
      </c>
      <c r="G125" s="2"/>
      <c r="H125" s="2"/>
      <c r="I125" s="2"/>
      <c r="J125" s="2"/>
      <c r="K125" s="2"/>
    </row>
    <row r="126" spans="2:11" ht="15.75" thickBot="1" x14ac:dyDescent="0.3">
      <c r="B126" s="1" t="s">
        <v>37</v>
      </c>
      <c r="C126" s="2"/>
      <c r="D126" s="2"/>
      <c r="E126" s="74">
        <f>SUM(E123:E125)</f>
        <v>20696973.600000001</v>
      </c>
      <c r="F126" s="7">
        <f>SUM(F123:F125)</f>
        <v>4032766.79</v>
      </c>
      <c r="G126" s="2"/>
      <c r="H126" s="2"/>
      <c r="I126" s="2"/>
      <c r="J126" s="2"/>
      <c r="K126" s="2"/>
    </row>
    <row r="127" spans="2:11" ht="15.75" thickTop="1" x14ac:dyDescent="0.25">
      <c r="B127" s="1"/>
      <c r="C127" s="2"/>
      <c r="D127" s="2"/>
      <c r="E127" s="10"/>
      <c r="F127" s="10"/>
      <c r="G127" s="2"/>
      <c r="H127" s="2"/>
      <c r="I127" s="2"/>
      <c r="J127" s="2"/>
      <c r="K127" s="2"/>
    </row>
    <row r="128" spans="2:11" s="1" customFormat="1" x14ac:dyDescent="0.25">
      <c r="B128" s="1" t="s">
        <v>100</v>
      </c>
    </row>
    <row r="129" spans="2:11" x14ac:dyDescent="0.25">
      <c r="B129" s="2" t="s">
        <v>98</v>
      </c>
      <c r="C129" s="2"/>
      <c r="D129" s="2"/>
      <c r="E129" s="2"/>
      <c r="F129" s="2"/>
      <c r="G129" s="2"/>
      <c r="H129" s="2"/>
      <c r="I129" s="2"/>
      <c r="J129" s="2"/>
      <c r="K129" s="2"/>
    </row>
    <row r="130" spans="2:11" x14ac:dyDescent="0.25">
      <c r="B130" s="2" t="s">
        <v>34</v>
      </c>
      <c r="C130" s="2"/>
      <c r="D130" s="2"/>
      <c r="E130" s="2"/>
      <c r="F130" s="2"/>
      <c r="G130" s="2"/>
      <c r="H130" s="2"/>
      <c r="I130" s="2"/>
      <c r="J130" s="2"/>
      <c r="K130" s="2"/>
    </row>
    <row r="131" spans="2:11" x14ac:dyDescent="0.25">
      <c r="B131" s="2" t="s">
        <v>312</v>
      </c>
      <c r="C131" s="2"/>
      <c r="D131" s="2"/>
      <c r="E131" s="2"/>
      <c r="F131" s="2"/>
      <c r="G131" s="2"/>
      <c r="H131" s="2"/>
      <c r="I131" s="2"/>
      <c r="J131" s="2"/>
      <c r="K131" s="2"/>
    </row>
    <row r="132" spans="2:11" x14ac:dyDescent="0.25">
      <c r="B132" s="2" t="s">
        <v>266</v>
      </c>
      <c r="C132" s="2"/>
      <c r="D132" s="2"/>
      <c r="E132" s="2"/>
      <c r="F132" s="2"/>
      <c r="G132" s="2"/>
      <c r="H132" s="2"/>
      <c r="I132" s="2"/>
      <c r="J132" s="2"/>
      <c r="K132" s="2"/>
    </row>
    <row r="133" spans="2:11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2:11" ht="15.75" thickBot="1" x14ac:dyDescent="0.3">
      <c r="B134" s="1" t="s">
        <v>19</v>
      </c>
      <c r="C134" s="2"/>
      <c r="D134" s="2"/>
      <c r="E134" s="3">
        <v>2022</v>
      </c>
      <c r="F134" s="3">
        <v>2021</v>
      </c>
      <c r="G134" s="2"/>
      <c r="H134" s="2"/>
      <c r="I134" s="2"/>
      <c r="J134" s="2"/>
      <c r="K134" s="2"/>
    </row>
    <row r="135" spans="2:11" x14ac:dyDescent="0.25">
      <c r="B135" s="2" t="s">
        <v>35</v>
      </c>
      <c r="C135" s="2"/>
      <c r="D135" s="2"/>
      <c r="E135" s="5">
        <v>672919.93</v>
      </c>
      <c r="F135" s="5">
        <v>653338.82999999996</v>
      </c>
      <c r="G135" s="2"/>
      <c r="H135" s="2"/>
      <c r="I135" s="2"/>
      <c r="J135" s="2"/>
      <c r="K135" s="2"/>
    </row>
    <row r="136" spans="2:11" ht="15.75" thickBot="1" x14ac:dyDescent="0.3">
      <c r="B136" s="2" t="s">
        <v>36</v>
      </c>
      <c r="C136" s="2"/>
      <c r="D136" s="2"/>
      <c r="E136" s="6">
        <v>9804877.0099999998</v>
      </c>
      <c r="F136" s="6">
        <v>9165064.6999999993</v>
      </c>
      <c r="G136" s="2"/>
      <c r="H136" s="2"/>
      <c r="I136" s="2"/>
      <c r="J136" s="2"/>
      <c r="K136" s="2"/>
    </row>
    <row r="137" spans="2:11" ht="15.75" thickBot="1" x14ac:dyDescent="0.3">
      <c r="B137" s="1" t="s">
        <v>38</v>
      </c>
      <c r="C137" s="2"/>
      <c r="D137" s="2"/>
      <c r="E137" s="74">
        <f>SUM(E135:E136)</f>
        <v>10477796.939999999</v>
      </c>
      <c r="F137" s="7">
        <f>SUM(F135:F136)</f>
        <v>9818403.5299999993</v>
      </c>
      <c r="G137" s="2"/>
      <c r="H137" s="2"/>
      <c r="I137" s="2"/>
      <c r="J137" s="2"/>
      <c r="K137" s="2"/>
    </row>
    <row r="138" spans="2:11" ht="15.75" thickTop="1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2:11" s="1" customFormat="1" x14ac:dyDescent="0.25">
      <c r="B139" s="1" t="s">
        <v>101</v>
      </c>
    </row>
    <row r="140" spans="2:11" x14ac:dyDescent="0.25">
      <c r="B140" s="2" t="s">
        <v>103</v>
      </c>
      <c r="C140" s="2"/>
      <c r="D140" s="2"/>
      <c r="E140" s="2"/>
      <c r="F140" s="2"/>
      <c r="G140" s="2"/>
      <c r="H140" s="2"/>
      <c r="I140" s="2"/>
      <c r="J140" s="2"/>
      <c r="K140" s="2"/>
    </row>
    <row r="141" spans="2:11" x14ac:dyDescent="0.25">
      <c r="B141" s="2" t="s">
        <v>313</v>
      </c>
      <c r="C141" s="2"/>
      <c r="D141" s="2"/>
      <c r="E141" s="2"/>
      <c r="F141" s="2"/>
      <c r="G141" s="2"/>
      <c r="H141" s="2"/>
      <c r="I141" s="2"/>
      <c r="J141" s="2"/>
      <c r="K141" s="2"/>
    </row>
    <row r="142" spans="2:11" x14ac:dyDescent="0.25">
      <c r="B142" s="2" t="s">
        <v>314</v>
      </c>
      <c r="C142" s="2"/>
      <c r="D142" s="2"/>
      <c r="E142" s="2"/>
      <c r="F142" s="2"/>
      <c r="G142" s="2"/>
      <c r="H142" s="2"/>
      <c r="I142" s="2"/>
      <c r="J142" s="2"/>
      <c r="K142" s="2"/>
    </row>
    <row r="143" spans="2:11" ht="15.75" thickBot="1" x14ac:dyDescent="0.3">
      <c r="B143" s="1" t="s">
        <v>19</v>
      </c>
      <c r="C143" s="2"/>
      <c r="D143" s="2"/>
      <c r="E143" s="3">
        <v>2022</v>
      </c>
      <c r="F143" s="3">
        <v>2021</v>
      </c>
      <c r="G143" s="2"/>
      <c r="H143" s="15"/>
      <c r="I143" s="2"/>
      <c r="J143" s="2"/>
      <c r="K143" s="2"/>
    </row>
    <row r="144" spans="2:11" x14ac:dyDescent="0.25">
      <c r="B144" s="2" t="s">
        <v>39</v>
      </c>
      <c r="C144" s="2"/>
      <c r="D144" s="2"/>
      <c r="E144" s="9">
        <v>763832056.5</v>
      </c>
      <c r="F144" s="9">
        <v>819185887.95000005</v>
      </c>
      <c r="G144" s="2"/>
      <c r="H144" s="15"/>
      <c r="I144" s="2"/>
      <c r="J144" s="2"/>
      <c r="K144" s="2"/>
    </row>
    <row r="145" spans="2:11" x14ac:dyDescent="0.25">
      <c r="B145" s="2" t="s">
        <v>40</v>
      </c>
      <c r="C145" s="2"/>
      <c r="D145" s="2"/>
      <c r="E145" s="9">
        <v>783656.39</v>
      </c>
      <c r="F145" s="9">
        <v>783656.39</v>
      </c>
      <c r="G145" s="2"/>
      <c r="H145" s="15"/>
      <c r="I145" s="2"/>
      <c r="J145" s="2"/>
      <c r="K145" s="2"/>
    </row>
    <row r="146" spans="2:11" x14ac:dyDescent="0.25">
      <c r="B146" s="2" t="s">
        <v>102</v>
      </c>
      <c r="C146" s="2"/>
      <c r="D146" s="2"/>
      <c r="E146" s="9">
        <v>0</v>
      </c>
      <c r="F146" s="9">
        <v>250000</v>
      </c>
      <c r="G146" s="2"/>
      <c r="H146" s="17"/>
      <c r="I146" s="2"/>
      <c r="J146" s="2"/>
      <c r="K146" s="2"/>
    </row>
    <row r="147" spans="2:11" x14ac:dyDescent="0.25">
      <c r="B147" s="2" t="s">
        <v>41</v>
      </c>
      <c r="C147" s="2"/>
      <c r="D147" s="2"/>
      <c r="E147" s="16">
        <v>98815.81</v>
      </c>
      <c r="F147" s="16">
        <v>98815.81</v>
      </c>
      <c r="G147" s="2"/>
      <c r="H147" s="2"/>
      <c r="I147" s="2"/>
      <c r="J147" s="2"/>
      <c r="K147" s="2"/>
    </row>
    <row r="148" spans="2:11" ht="15.75" thickBot="1" x14ac:dyDescent="0.3">
      <c r="B148" s="1" t="s">
        <v>26</v>
      </c>
      <c r="C148" s="2"/>
      <c r="D148" s="2"/>
      <c r="E148" s="7">
        <f>SUM(E144:E147)</f>
        <v>764714528.69999993</v>
      </c>
      <c r="F148" s="12">
        <f>SUM(F144:F147)</f>
        <v>820318360.14999998</v>
      </c>
      <c r="G148" s="2"/>
      <c r="H148" s="2"/>
      <c r="I148" s="2"/>
      <c r="J148" s="2"/>
      <c r="K148" s="2"/>
    </row>
    <row r="149" spans="2:11" ht="15.75" thickTop="1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2:11" x14ac:dyDescent="0.25">
      <c r="B150" s="1" t="s">
        <v>254</v>
      </c>
      <c r="C150" s="2"/>
      <c r="D150" s="2"/>
      <c r="E150" s="51"/>
      <c r="F150" s="51"/>
      <c r="G150" s="2"/>
      <c r="H150" s="2"/>
      <c r="I150" s="2"/>
      <c r="J150" s="2"/>
      <c r="K150" s="2"/>
    </row>
    <row r="151" spans="2:11" x14ac:dyDescent="0.25">
      <c r="B151" s="2" t="s">
        <v>104</v>
      </c>
      <c r="C151" s="2"/>
      <c r="D151" s="2"/>
      <c r="E151" s="18">
        <v>763832056.5</v>
      </c>
      <c r="F151" s="11">
        <v>763714679.03999996</v>
      </c>
      <c r="G151" s="2"/>
      <c r="H151" s="2"/>
      <c r="I151" s="2"/>
      <c r="J151" s="2"/>
      <c r="K151" s="2"/>
    </row>
    <row r="152" spans="2:11" x14ac:dyDescent="0.25">
      <c r="B152" s="2" t="s">
        <v>105</v>
      </c>
      <c r="C152" s="2"/>
      <c r="D152" s="2"/>
      <c r="E152" s="19">
        <v>0</v>
      </c>
      <c r="F152" s="19">
        <v>55471208.909999996</v>
      </c>
      <c r="G152" s="2"/>
      <c r="H152" s="2"/>
      <c r="I152" s="2"/>
      <c r="J152" s="2"/>
      <c r="K152" s="2"/>
    </row>
    <row r="153" spans="2:11" ht="15.75" thickBot="1" x14ac:dyDescent="0.3">
      <c r="B153" s="1" t="s">
        <v>26</v>
      </c>
      <c r="C153" s="2"/>
      <c r="D153" s="2"/>
      <c r="E153" s="7">
        <f>SUM(E149:E152)</f>
        <v>763832056.5</v>
      </c>
      <c r="F153" s="12">
        <f>SUM(F151:F152)</f>
        <v>819185887.94999993</v>
      </c>
      <c r="G153" s="2"/>
      <c r="H153" s="2"/>
      <c r="I153" s="2"/>
      <c r="J153" s="2"/>
      <c r="K153" s="2"/>
    </row>
    <row r="154" spans="2:11" ht="15.75" thickTop="1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2:11" x14ac:dyDescent="0.25">
      <c r="B155" s="1" t="s">
        <v>106</v>
      </c>
      <c r="C155" s="2"/>
      <c r="D155" s="2"/>
      <c r="E155" s="2"/>
      <c r="F155" s="2"/>
      <c r="G155" s="2"/>
      <c r="H155" s="2"/>
      <c r="I155" s="2"/>
      <c r="J155" s="2"/>
      <c r="K155" s="2"/>
    </row>
    <row r="156" spans="2:11" x14ac:dyDescent="0.25">
      <c r="B156" s="2" t="s">
        <v>107</v>
      </c>
      <c r="C156" s="2"/>
      <c r="D156" s="2"/>
      <c r="E156" s="11">
        <v>7878.42</v>
      </c>
      <c r="F156" s="11">
        <v>7878.42</v>
      </c>
      <c r="G156" s="2"/>
      <c r="H156" s="2"/>
      <c r="I156" s="2"/>
      <c r="J156" s="2"/>
      <c r="K156" s="2"/>
    </row>
    <row r="157" spans="2:11" x14ac:dyDescent="0.25">
      <c r="B157" s="2" t="s">
        <v>108</v>
      </c>
      <c r="C157" s="2"/>
      <c r="D157" s="2"/>
      <c r="E157" s="20">
        <v>775777.97</v>
      </c>
      <c r="F157" s="20">
        <v>775777.97</v>
      </c>
      <c r="G157" s="2"/>
      <c r="H157" s="2"/>
      <c r="I157" s="2"/>
      <c r="J157" s="2"/>
      <c r="K157" s="2"/>
    </row>
    <row r="158" spans="2:11" ht="15.75" thickBot="1" x14ac:dyDescent="0.3">
      <c r="B158" s="1" t="s">
        <v>26</v>
      </c>
      <c r="C158" s="2"/>
      <c r="D158" s="2"/>
      <c r="E158" s="7">
        <f>SUM(E154:E157)</f>
        <v>783656.39</v>
      </c>
      <c r="F158" s="21">
        <f>SUM(F156:F157)</f>
        <v>783656.39</v>
      </c>
      <c r="G158" s="2"/>
      <c r="H158" s="2"/>
      <c r="I158" s="2"/>
      <c r="J158" s="2"/>
      <c r="K158" s="2"/>
    </row>
    <row r="159" spans="2:11" ht="15.75" thickTop="1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2:11" x14ac:dyDescent="0.25">
      <c r="B160" s="1" t="s">
        <v>109</v>
      </c>
      <c r="C160" s="2"/>
      <c r="D160" s="2"/>
      <c r="E160" s="2"/>
      <c r="F160" s="2"/>
      <c r="G160" s="2"/>
      <c r="H160" s="2"/>
      <c r="I160" s="2"/>
      <c r="J160" s="2"/>
      <c r="K160" s="2"/>
    </row>
    <row r="161" spans="2:11" ht="15.75" thickBot="1" x14ac:dyDescent="0.3">
      <c r="B161" s="2" t="s">
        <v>110</v>
      </c>
      <c r="C161" s="2"/>
      <c r="D161" s="2"/>
      <c r="E161" s="19">
        <v>0</v>
      </c>
      <c r="F161" s="102">
        <v>250000</v>
      </c>
      <c r="G161" s="2"/>
      <c r="H161" s="2"/>
      <c r="I161" s="2"/>
      <c r="J161" s="2"/>
      <c r="K161" s="2"/>
    </row>
    <row r="162" spans="2:11" ht="16.5" thickTop="1" thickBot="1" x14ac:dyDescent="0.3">
      <c r="B162" s="1" t="s">
        <v>26</v>
      </c>
      <c r="C162" s="2"/>
      <c r="D162" s="2"/>
      <c r="E162" s="7">
        <f>SUM(E161)</f>
        <v>0</v>
      </c>
      <c r="F162" s="28">
        <f>SUM(F161)</f>
        <v>250000</v>
      </c>
      <c r="G162" s="2"/>
      <c r="H162" s="2"/>
      <c r="I162" s="2"/>
      <c r="J162" s="2"/>
      <c r="K162" s="2"/>
    </row>
    <row r="163" spans="2:11" ht="15.75" thickTop="1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2:11" x14ac:dyDescent="0.25">
      <c r="B164" s="1" t="s">
        <v>111</v>
      </c>
      <c r="C164" s="2"/>
      <c r="D164" s="2"/>
      <c r="E164" s="2"/>
      <c r="F164" s="2"/>
      <c r="G164" s="2"/>
      <c r="H164" s="2"/>
      <c r="I164" s="2"/>
      <c r="J164" s="2"/>
      <c r="K164" s="2"/>
    </row>
    <row r="165" spans="2:11" x14ac:dyDescent="0.25">
      <c r="B165" s="2" t="s">
        <v>112</v>
      </c>
      <c r="C165" s="2"/>
      <c r="D165" s="2"/>
      <c r="E165" s="22">
        <v>98815.81</v>
      </c>
      <c r="F165" s="22">
        <v>98815.81</v>
      </c>
      <c r="G165" s="2"/>
      <c r="H165" s="2"/>
      <c r="I165" s="2"/>
      <c r="J165" s="2"/>
      <c r="K165" s="2"/>
    </row>
    <row r="166" spans="2:11" ht="15.75" thickBot="1" x14ac:dyDescent="0.3">
      <c r="B166" s="1" t="s">
        <v>26</v>
      </c>
      <c r="C166" s="2"/>
      <c r="D166" s="2"/>
      <c r="E166" s="23">
        <f>SUM(E165)</f>
        <v>98815.81</v>
      </c>
      <c r="F166" s="23">
        <f>SUM(F165)</f>
        <v>98815.81</v>
      </c>
      <c r="G166" s="2"/>
      <c r="H166" s="2"/>
      <c r="I166" s="2"/>
      <c r="J166" s="2"/>
      <c r="K166" s="2"/>
    </row>
    <row r="167" spans="2:11" ht="15.75" thickTop="1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2:11" s="1" customFormat="1" x14ac:dyDescent="0.25">
      <c r="B168" s="1" t="s">
        <v>42</v>
      </c>
    </row>
    <row r="169" spans="2:11" x14ac:dyDescent="0.25">
      <c r="B169" s="2" t="s">
        <v>113</v>
      </c>
      <c r="C169" s="2"/>
      <c r="D169" s="2"/>
      <c r="E169" s="2"/>
      <c r="F169" s="2"/>
      <c r="G169" s="2"/>
      <c r="H169" s="2"/>
      <c r="I169" s="2"/>
      <c r="J169" s="2"/>
      <c r="K169" s="2"/>
    </row>
    <row r="170" spans="2:11" x14ac:dyDescent="0.25">
      <c r="B170" s="2" t="s">
        <v>114</v>
      </c>
      <c r="C170" s="2"/>
      <c r="D170" s="2"/>
      <c r="E170" s="2"/>
      <c r="F170" s="2"/>
      <c r="G170" s="2"/>
      <c r="H170" s="2"/>
      <c r="I170" s="2"/>
      <c r="J170" s="2"/>
      <c r="K170" s="2"/>
    </row>
    <row r="171" spans="2:11" x14ac:dyDescent="0.25">
      <c r="B171" s="2" t="s">
        <v>315</v>
      </c>
      <c r="C171" s="2"/>
      <c r="D171" s="2"/>
      <c r="E171" s="2"/>
      <c r="F171" s="2"/>
      <c r="G171" s="2"/>
      <c r="H171" s="2"/>
      <c r="I171" s="2"/>
      <c r="J171" s="2"/>
      <c r="K171" s="2"/>
    </row>
    <row r="172" spans="2:11" x14ac:dyDescent="0.25">
      <c r="B172" s="2" t="s">
        <v>316</v>
      </c>
      <c r="C172" s="2"/>
      <c r="D172" s="2"/>
      <c r="E172" s="2"/>
      <c r="F172" s="2"/>
      <c r="G172" s="2"/>
      <c r="H172" s="2"/>
      <c r="I172" s="2"/>
      <c r="J172" s="2"/>
      <c r="K172" s="2"/>
    </row>
    <row r="173" spans="2:11" ht="15.75" thickBot="1" x14ac:dyDescent="0.3">
      <c r="B173" s="1" t="s">
        <v>19</v>
      </c>
      <c r="C173" s="2"/>
      <c r="D173" s="2"/>
      <c r="E173" s="3">
        <v>2022</v>
      </c>
      <c r="F173" s="3">
        <v>2021</v>
      </c>
      <c r="G173" s="2"/>
      <c r="H173" s="2"/>
      <c r="I173" s="2"/>
      <c r="J173" s="2"/>
      <c r="K173" s="2"/>
    </row>
    <row r="174" spans="2:11" ht="15.75" thickBot="1" x14ac:dyDescent="0.3">
      <c r="B174" s="2" t="s">
        <v>115</v>
      </c>
      <c r="C174" s="2"/>
      <c r="D174" s="2"/>
      <c r="E174" s="6">
        <v>10383531.99</v>
      </c>
      <c r="F174" s="6">
        <v>8006337.2699999996</v>
      </c>
      <c r="G174" s="2"/>
      <c r="H174" s="2"/>
      <c r="I174" s="2"/>
      <c r="J174" s="2"/>
      <c r="K174" s="2"/>
    </row>
    <row r="175" spans="2:11" ht="15.75" thickBot="1" x14ac:dyDescent="0.3">
      <c r="B175" s="1" t="s">
        <v>26</v>
      </c>
      <c r="C175" s="2"/>
      <c r="D175" s="2"/>
      <c r="E175" s="7">
        <f>SUM(E174)</f>
        <v>10383531.99</v>
      </c>
      <c r="F175" s="7">
        <f>SUM(F174)</f>
        <v>8006337.2699999996</v>
      </c>
      <c r="G175" s="2"/>
      <c r="H175" s="2"/>
      <c r="I175" s="2"/>
      <c r="J175" s="2"/>
      <c r="K175" s="2"/>
    </row>
    <row r="176" spans="2:11" ht="15.75" thickTop="1" x14ac:dyDescent="0.25">
      <c r="B176" s="1"/>
      <c r="C176" s="2"/>
      <c r="D176" s="2"/>
      <c r="E176" s="13"/>
      <c r="F176" s="13"/>
      <c r="G176" s="2"/>
      <c r="H176" s="2"/>
      <c r="I176" s="2"/>
      <c r="J176" s="2"/>
      <c r="K176" s="2"/>
    </row>
    <row r="177" spans="2:12" x14ac:dyDescent="0.25">
      <c r="B177" s="1" t="s">
        <v>117</v>
      </c>
      <c r="C177" s="1"/>
      <c r="D177" s="1"/>
      <c r="E177" s="1"/>
      <c r="F177" s="1"/>
      <c r="G177" s="2"/>
      <c r="H177" s="2"/>
      <c r="I177" s="2"/>
      <c r="J177" s="2"/>
      <c r="K177" s="2"/>
    </row>
    <row r="178" spans="2:12" x14ac:dyDescent="0.25">
      <c r="B178" s="2" t="s">
        <v>118</v>
      </c>
      <c r="C178" s="2"/>
      <c r="D178" s="2"/>
      <c r="E178" s="2"/>
      <c r="F178" s="2"/>
      <c r="G178" s="2"/>
      <c r="H178" s="2"/>
      <c r="I178" s="2"/>
      <c r="J178" s="2"/>
      <c r="K178" s="2"/>
    </row>
    <row r="179" spans="2:12" ht="15.75" thickBot="1" x14ac:dyDescent="0.3">
      <c r="B179" s="1" t="s">
        <v>21</v>
      </c>
      <c r="C179" s="2"/>
      <c r="D179" s="2"/>
      <c r="E179" s="3">
        <v>2022</v>
      </c>
      <c r="F179" s="3">
        <v>2021</v>
      </c>
      <c r="G179" s="2"/>
      <c r="H179" s="2"/>
      <c r="I179" s="2"/>
      <c r="J179" s="2"/>
      <c r="K179" s="2"/>
    </row>
    <row r="180" spans="2:12" x14ac:dyDescent="0.25">
      <c r="B180" s="2" t="s">
        <v>119</v>
      </c>
      <c r="C180" s="2"/>
      <c r="D180" s="2"/>
      <c r="E180" s="9">
        <v>1987301.35</v>
      </c>
      <c r="F180" s="5">
        <v>1891632</v>
      </c>
      <c r="G180" s="2"/>
      <c r="H180" s="2"/>
      <c r="I180" s="2"/>
      <c r="J180" s="2"/>
      <c r="K180" s="2"/>
    </row>
    <row r="181" spans="2:12" x14ac:dyDescent="0.25">
      <c r="B181" s="2" t="s">
        <v>201</v>
      </c>
      <c r="C181" s="2"/>
      <c r="D181" s="2"/>
      <c r="E181" s="9">
        <v>12408.83</v>
      </c>
      <c r="F181" s="5"/>
      <c r="G181" s="2"/>
      <c r="H181" s="2"/>
      <c r="I181" s="2"/>
      <c r="J181" s="2"/>
      <c r="K181" s="2"/>
    </row>
    <row r="182" spans="2:12" x14ac:dyDescent="0.25">
      <c r="B182" s="2" t="s">
        <v>120</v>
      </c>
      <c r="C182" s="2"/>
      <c r="D182" s="2"/>
      <c r="E182" s="9">
        <v>643035.69999999995</v>
      </c>
      <c r="F182" s="9">
        <v>643035.69999999995</v>
      </c>
      <c r="G182" s="2"/>
      <c r="H182" s="2"/>
      <c r="I182" s="2"/>
      <c r="J182" s="2"/>
      <c r="K182" s="2"/>
    </row>
    <row r="183" spans="2:12" x14ac:dyDescent="0.25">
      <c r="B183" s="2" t="s">
        <v>121</v>
      </c>
      <c r="C183" s="2"/>
      <c r="D183" s="2"/>
      <c r="E183" s="16">
        <v>165000</v>
      </c>
      <c r="F183" s="16">
        <v>165000</v>
      </c>
      <c r="G183" s="2"/>
      <c r="H183" s="2"/>
      <c r="I183" s="2"/>
      <c r="J183" s="2"/>
      <c r="K183" s="2"/>
    </row>
    <row r="184" spans="2:12" ht="15.75" thickBot="1" x14ac:dyDescent="0.3">
      <c r="B184" s="1" t="s">
        <v>26</v>
      </c>
      <c r="C184" s="2"/>
      <c r="D184" s="2"/>
      <c r="E184" s="7">
        <f>SUM(E180:E183)</f>
        <v>2807745.88</v>
      </c>
      <c r="F184" s="12">
        <f>SUM(F180:F183)</f>
        <v>2699667.7</v>
      </c>
      <c r="G184" s="2"/>
      <c r="H184" s="2"/>
      <c r="I184" s="2"/>
      <c r="J184" s="2"/>
      <c r="K184" s="2"/>
    </row>
    <row r="185" spans="2:12" ht="16.5" thickTop="1" thickBot="1" x14ac:dyDescent="0.3">
      <c r="B185" s="2"/>
      <c r="C185" s="2"/>
      <c r="D185" s="2"/>
      <c r="E185" s="2"/>
      <c r="F185" s="8"/>
      <c r="G185" s="2"/>
      <c r="H185" s="2"/>
      <c r="I185" s="2"/>
      <c r="J185" s="2"/>
      <c r="K185" s="2"/>
    </row>
    <row r="186" spans="2:12" x14ac:dyDescent="0.25">
      <c r="B186" s="46" t="s">
        <v>265</v>
      </c>
      <c r="C186" s="89" t="s">
        <v>298</v>
      </c>
      <c r="D186" s="47"/>
      <c r="E186" s="48"/>
      <c r="F186" s="48"/>
      <c r="G186" s="48"/>
      <c r="H186" s="48"/>
      <c r="I186" s="48"/>
      <c r="J186" s="49"/>
      <c r="K186" s="2"/>
    </row>
    <row r="187" spans="2:12" ht="30" x14ac:dyDescent="0.25">
      <c r="B187" s="50"/>
      <c r="C187" s="51" t="s">
        <v>6</v>
      </c>
      <c r="D187" s="51" t="s">
        <v>7</v>
      </c>
      <c r="E187" s="51" t="s">
        <v>15</v>
      </c>
      <c r="F187" s="51" t="s">
        <v>227</v>
      </c>
      <c r="G187" s="90" t="s">
        <v>116</v>
      </c>
      <c r="H187" s="90" t="s">
        <v>14</v>
      </c>
      <c r="I187" s="91" t="s">
        <v>16</v>
      </c>
      <c r="J187" s="92" t="s">
        <v>8</v>
      </c>
      <c r="K187" s="2"/>
    </row>
    <row r="188" spans="2:12" x14ac:dyDescent="0.25">
      <c r="B188" s="54" t="s">
        <v>226</v>
      </c>
      <c r="C188" s="55">
        <v>151100940</v>
      </c>
      <c r="D188" s="32">
        <v>0</v>
      </c>
      <c r="E188" s="32">
        <v>257699844.97999999</v>
      </c>
      <c r="F188" s="32">
        <v>17429763.260000002</v>
      </c>
      <c r="G188" s="42">
        <v>34283846.43</v>
      </c>
      <c r="H188" s="42">
        <v>68568257.170000002</v>
      </c>
      <c r="I188" s="42">
        <v>29642255.93</v>
      </c>
      <c r="J188" s="93">
        <f>SUM(C188:I188)</f>
        <v>558724907.76999998</v>
      </c>
      <c r="K188" s="25"/>
      <c r="L188" s="65"/>
    </row>
    <row r="189" spans="2:12" x14ac:dyDescent="0.25">
      <c r="B189" s="50" t="s">
        <v>9</v>
      </c>
      <c r="C189" s="32">
        <v>0</v>
      </c>
      <c r="D189" s="32">
        <v>0</v>
      </c>
      <c r="E189" s="32">
        <v>2113179.75</v>
      </c>
      <c r="F189" s="32">
        <v>0</v>
      </c>
      <c r="G189" s="32">
        <v>7368199.8799999999</v>
      </c>
      <c r="H189" s="32"/>
      <c r="I189" s="32">
        <v>0</v>
      </c>
      <c r="J189" s="56">
        <f>SUM(E189:I189)</f>
        <v>9481379.629999999</v>
      </c>
      <c r="K189" s="2"/>
    </row>
    <row r="190" spans="2:12" x14ac:dyDescent="0.25">
      <c r="B190" s="57" t="s">
        <v>17</v>
      </c>
      <c r="C190" s="58">
        <v>0</v>
      </c>
      <c r="D190" s="58"/>
      <c r="E190" s="58">
        <v>0</v>
      </c>
      <c r="F190" s="58">
        <v>0</v>
      </c>
      <c r="G190" s="58">
        <v>0</v>
      </c>
      <c r="H190" s="58">
        <v>0</v>
      </c>
      <c r="I190" s="58">
        <v>0</v>
      </c>
      <c r="J190" s="59">
        <f t="shared" ref="J190:J193" si="0">SUM(C190:I190)</f>
        <v>0</v>
      </c>
      <c r="K190" s="2"/>
    </row>
    <row r="191" spans="2:12" x14ac:dyDescent="0.25">
      <c r="B191" s="57" t="s">
        <v>10</v>
      </c>
      <c r="C191" s="58">
        <v>0</v>
      </c>
      <c r="D191" s="58">
        <v>0</v>
      </c>
      <c r="E191" s="58">
        <v>0</v>
      </c>
      <c r="F191" s="58">
        <v>0</v>
      </c>
      <c r="G191" s="58">
        <v>0</v>
      </c>
      <c r="H191" s="58">
        <v>0</v>
      </c>
      <c r="I191" s="58">
        <v>0</v>
      </c>
      <c r="J191" s="59">
        <f t="shared" si="0"/>
        <v>0</v>
      </c>
      <c r="K191" s="2"/>
    </row>
    <row r="192" spans="2:12" x14ac:dyDescent="0.25">
      <c r="B192" s="50" t="s">
        <v>18</v>
      </c>
      <c r="C192" s="32">
        <v>0</v>
      </c>
      <c r="D192" s="32">
        <v>0</v>
      </c>
      <c r="E192" s="32">
        <v>0</v>
      </c>
      <c r="F192" s="32">
        <v>0</v>
      </c>
      <c r="G192" s="32">
        <v>0</v>
      </c>
      <c r="H192" s="32">
        <v>93474.19</v>
      </c>
      <c r="I192" s="32">
        <v>0</v>
      </c>
      <c r="J192" s="56">
        <f t="shared" si="0"/>
        <v>93474.19</v>
      </c>
      <c r="K192" s="2"/>
    </row>
    <row r="193" spans="2:11" x14ac:dyDescent="0.25">
      <c r="B193" s="50" t="s">
        <v>4</v>
      </c>
      <c r="C193" s="32">
        <v>0</v>
      </c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56">
        <f t="shared" si="0"/>
        <v>0</v>
      </c>
      <c r="K193" s="2"/>
    </row>
    <row r="194" spans="2:11" x14ac:dyDescent="0.25">
      <c r="B194" s="94" t="s">
        <v>11</v>
      </c>
      <c r="C194" s="95">
        <f t="shared" ref="C194:D194" si="1">SUM(C188+C189+C190-C191-C192-C193)</f>
        <v>151100940</v>
      </c>
      <c r="D194" s="95">
        <f t="shared" si="1"/>
        <v>0</v>
      </c>
      <c r="E194" s="95">
        <f>E188+E189</f>
        <v>259813024.72999999</v>
      </c>
      <c r="F194" s="95">
        <f>F188+F189</f>
        <v>17429763.260000002</v>
      </c>
      <c r="G194" s="95">
        <f>G188+G189</f>
        <v>41652046.310000002</v>
      </c>
      <c r="H194" s="95">
        <f>H188+H189</f>
        <v>68568257.170000002</v>
      </c>
      <c r="I194" s="95">
        <f>I188+I189</f>
        <v>29642255.93</v>
      </c>
      <c r="J194" s="96">
        <f>J188+J189+J190+J191+J192+J193</f>
        <v>568299761.59000003</v>
      </c>
      <c r="K194" s="2"/>
    </row>
    <row r="195" spans="2:11" x14ac:dyDescent="0.25">
      <c r="B195" s="50"/>
      <c r="C195" s="32"/>
      <c r="D195" s="32"/>
      <c r="E195" s="32"/>
      <c r="F195" s="32"/>
      <c r="G195" s="32"/>
      <c r="H195" s="32"/>
      <c r="I195" s="32"/>
      <c r="J195" s="56"/>
      <c r="K195" s="2"/>
    </row>
    <row r="196" spans="2:11" x14ac:dyDescent="0.25">
      <c r="B196" s="97" t="s">
        <v>12</v>
      </c>
      <c r="C196" s="32">
        <v>0</v>
      </c>
      <c r="D196" s="32">
        <v>0</v>
      </c>
      <c r="E196" s="32">
        <v>-81096712.049999997</v>
      </c>
      <c r="F196" s="32">
        <v>-5676245.0199999996</v>
      </c>
      <c r="G196" s="32">
        <v>-13404317.32</v>
      </c>
      <c r="H196" s="32">
        <v>-57428897.289999999</v>
      </c>
      <c r="I196" s="32">
        <v>0</v>
      </c>
      <c r="J196" s="56">
        <f>SUM(E196:I196)</f>
        <v>-157606171.67999998</v>
      </c>
      <c r="K196" s="2"/>
    </row>
    <row r="197" spans="2:11" x14ac:dyDescent="0.25">
      <c r="B197" s="50" t="s">
        <v>13</v>
      </c>
      <c r="C197" s="32">
        <v>0</v>
      </c>
      <c r="D197" s="32">
        <v>0</v>
      </c>
      <c r="E197" s="32">
        <v>-3112633.36</v>
      </c>
      <c r="F197" s="58">
        <v>-2065275.42</v>
      </c>
      <c r="G197" s="58">
        <v>-1107231.9099999999</v>
      </c>
      <c r="H197" s="58">
        <v>-3634843.8</v>
      </c>
      <c r="I197" s="32">
        <v>0</v>
      </c>
      <c r="J197" s="56">
        <f>SUM(E197:I197)</f>
        <v>-9919984.4899999984</v>
      </c>
      <c r="K197" s="2"/>
    </row>
    <row r="198" spans="2:11" x14ac:dyDescent="0.25">
      <c r="B198" s="50" t="s">
        <v>10</v>
      </c>
      <c r="C198" s="32">
        <v>0</v>
      </c>
      <c r="D198" s="32">
        <v>0</v>
      </c>
      <c r="E198" s="32">
        <v>0</v>
      </c>
      <c r="F198" s="32">
        <v>0</v>
      </c>
      <c r="G198" s="32">
        <v>0</v>
      </c>
      <c r="H198" s="32">
        <v>0</v>
      </c>
      <c r="I198" s="32">
        <v>0</v>
      </c>
      <c r="J198" s="56">
        <f t="shared" ref="J198" si="2">SUM(C198:I198)</f>
        <v>0</v>
      </c>
      <c r="K198" s="2"/>
    </row>
    <row r="199" spans="2:11" x14ac:dyDescent="0.25">
      <c r="B199" s="94" t="s">
        <v>11</v>
      </c>
      <c r="C199" s="95">
        <f t="shared" ref="C199" si="3">SUM(C196+C197+C198)</f>
        <v>0</v>
      </c>
      <c r="D199" s="95">
        <v>0</v>
      </c>
      <c r="E199" s="95">
        <f>SUM(E196+E197+E198)</f>
        <v>-84209345.409999996</v>
      </c>
      <c r="F199" s="95">
        <f>SUM(F196+F197+F198)</f>
        <v>-7741520.4399999995</v>
      </c>
      <c r="G199" s="95">
        <f>SUM(G196+G197+G198)</f>
        <v>-14511549.23</v>
      </c>
      <c r="H199" s="95">
        <f>SUM(H196+H197+H198)</f>
        <v>-61063741.089999996</v>
      </c>
      <c r="I199" s="95">
        <v>0</v>
      </c>
      <c r="J199" s="96">
        <f>SUM(C199:I199)</f>
        <v>-167526156.16999999</v>
      </c>
      <c r="K199" s="2"/>
    </row>
    <row r="200" spans="2:11" ht="30.75" thickBot="1" x14ac:dyDescent="0.3">
      <c r="B200" s="61" t="s">
        <v>27</v>
      </c>
      <c r="C200" s="28">
        <f>SUM(C194-C199)</f>
        <v>151100940</v>
      </c>
      <c r="D200" s="28">
        <v>0</v>
      </c>
      <c r="E200" s="28">
        <f>E194+E199</f>
        <v>175603679.31999999</v>
      </c>
      <c r="F200" s="28">
        <f t="shared" ref="F200:J200" si="4">F194+F199</f>
        <v>9688242.8200000022</v>
      </c>
      <c r="G200" s="28">
        <f t="shared" si="4"/>
        <v>27140497.080000002</v>
      </c>
      <c r="H200" s="28">
        <f t="shared" si="4"/>
        <v>7504516.0800000057</v>
      </c>
      <c r="I200" s="28">
        <f t="shared" si="4"/>
        <v>29642255.93</v>
      </c>
      <c r="J200" s="62">
        <f t="shared" si="4"/>
        <v>400773605.42000008</v>
      </c>
      <c r="K200" s="24"/>
    </row>
    <row r="201" spans="2:11" ht="15.75" thickTop="1" x14ac:dyDescent="0.25">
      <c r="B201" s="2"/>
      <c r="C201" s="2"/>
      <c r="D201" s="2"/>
      <c r="E201" s="8"/>
      <c r="F201" s="2"/>
      <c r="G201" s="2"/>
      <c r="H201" s="2"/>
      <c r="I201" s="2"/>
      <c r="J201" s="8" t="s">
        <v>90</v>
      </c>
      <c r="K201" s="2"/>
    </row>
    <row r="202" spans="2:11" ht="15.75" thickBot="1" x14ac:dyDescent="0.3">
      <c r="B202" s="2"/>
      <c r="C202" s="2"/>
      <c r="D202" s="2"/>
      <c r="E202" s="8"/>
      <c r="F202" s="2"/>
      <c r="G202" s="2"/>
      <c r="H202" s="2"/>
      <c r="I202" s="2"/>
      <c r="J202" s="8"/>
      <c r="K202" s="2"/>
    </row>
    <row r="203" spans="2:11" x14ac:dyDescent="0.25">
      <c r="B203" s="46" t="s">
        <v>297</v>
      </c>
      <c r="C203" s="47"/>
      <c r="D203" s="47"/>
      <c r="E203" s="48"/>
      <c r="F203" s="48"/>
      <c r="G203" s="48"/>
      <c r="H203" s="48"/>
      <c r="I203" s="48"/>
      <c r="J203" s="49"/>
      <c r="K203" s="2"/>
    </row>
    <row r="204" spans="2:11" ht="30" x14ac:dyDescent="0.25">
      <c r="B204" s="50"/>
      <c r="C204" s="51" t="s">
        <v>6</v>
      </c>
      <c r="D204" s="51" t="s">
        <v>7</v>
      </c>
      <c r="E204" s="51" t="s">
        <v>15</v>
      </c>
      <c r="F204" s="51" t="s">
        <v>227</v>
      </c>
      <c r="G204" s="52" t="s">
        <v>116</v>
      </c>
      <c r="H204" s="52" t="s">
        <v>14</v>
      </c>
      <c r="I204" s="51" t="s">
        <v>16</v>
      </c>
      <c r="J204" s="53" t="s">
        <v>8</v>
      </c>
      <c r="K204" s="2"/>
    </row>
    <row r="205" spans="2:11" x14ac:dyDescent="0.25">
      <c r="B205" s="54" t="s">
        <v>226</v>
      </c>
      <c r="C205" s="55">
        <v>151100940</v>
      </c>
      <c r="D205" s="32">
        <v>0</v>
      </c>
      <c r="E205" s="32">
        <v>257699844.97999999</v>
      </c>
      <c r="F205" s="32">
        <v>11532347.41</v>
      </c>
      <c r="G205" s="32">
        <v>29365826.09</v>
      </c>
      <c r="H205" s="32">
        <v>68155854.969999999</v>
      </c>
      <c r="I205" s="32">
        <v>29642255.93</v>
      </c>
      <c r="J205" s="56">
        <f>SUM(C205:I205)</f>
        <v>547497069.38</v>
      </c>
      <c r="K205" s="2"/>
    </row>
    <row r="206" spans="2:11" x14ac:dyDescent="0.25">
      <c r="B206" s="50" t="s">
        <v>9</v>
      </c>
      <c r="C206" s="32">
        <v>0</v>
      </c>
      <c r="D206" s="32">
        <v>0</v>
      </c>
      <c r="E206" s="32"/>
      <c r="F206" s="32">
        <v>5897415.8499999996</v>
      </c>
      <c r="G206" s="32">
        <v>4918020.34</v>
      </c>
      <c r="H206" s="32"/>
      <c r="I206" s="32">
        <v>0</v>
      </c>
      <c r="J206" s="56">
        <f t="shared" ref="J206:J210" si="5">SUM(C206:I206)</f>
        <v>10815436.189999999</v>
      </c>
      <c r="K206" s="2"/>
    </row>
    <row r="207" spans="2:11" x14ac:dyDescent="0.25">
      <c r="B207" s="57" t="s">
        <v>17</v>
      </c>
      <c r="C207" s="58">
        <v>0</v>
      </c>
      <c r="D207" s="58"/>
      <c r="E207" s="58">
        <v>0</v>
      </c>
      <c r="F207" s="58">
        <v>0</v>
      </c>
      <c r="G207" s="58">
        <v>0</v>
      </c>
      <c r="H207" s="58">
        <v>0</v>
      </c>
      <c r="I207" s="58">
        <v>0</v>
      </c>
      <c r="J207" s="59">
        <f t="shared" si="5"/>
        <v>0</v>
      </c>
      <c r="K207" s="2"/>
    </row>
    <row r="208" spans="2:11" x14ac:dyDescent="0.25">
      <c r="B208" s="57" t="s">
        <v>10</v>
      </c>
      <c r="C208" s="58">
        <v>0</v>
      </c>
      <c r="D208" s="58">
        <v>0</v>
      </c>
      <c r="E208" s="58">
        <v>0</v>
      </c>
      <c r="F208" s="58">
        <v>0</v>
      </c>
      <c r="G208" s="58">
        <v>0</v>
      </c>
      <c r="H208" s="58">
        <v>0</v>
      </c>
      <c r="I208" s="58">
        <v>0</v>
      </c>
      <c r="J208" s="59">
        <f t="shared" si="5"/>
        <v>0</v>
      </c>
      <c r="K208" s="2"/>
    </row>
    <row r="209" spans="2:11" x14ac:dyDescent="0.25">
      <c r="B209" s="50" t="s">
        <v>18</v>
      </c>
      <c r="C209" s="32">
        <v>0</v>
      </c>
      <c r="D209" s="32">
        <v>0</v>
      </c>
      <c r="E209" s="32">
        <v>0</v>
      </c>
      <c r="F209" s="32">
        <v>0</v>
      </c>
      <c r="G209" s="32">
        <v>0</v>
      </c>
      <c r="H209" s="32">
        <v>412402.2</v>
      </c>
      <c r="I209" s="32">
        <v>0</v>
      </c>
      <c r="J209" s="56">
        <f t="shared" si="5"/>
        <v>412402.2</v>
      </c>
      <c r="K209" s="2"/>
    </row>
    <row r="210" spans="2:11" x14ac:dyDescent="0.25">
      <c r="B210" s="50" t="s">
        <v>4</v>
      </c>
      <c r="C210" s="32">
        <v>0</v>
      </c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56">
        <f t="shared" si="5"/>
        <v>0</v>
      </c>
      <c r="K210" s="2"/>
    </row>
    <row r="211" spans="2:11" x14ac:dyDescent="0.25">
      <c r="B211" s="63" t="s">
        <v>11</v>
      </c>
      <c r="C211" s="64">
        <f t="shared" ref="C211:D211" si="6">SUM(C205+C206+C207-C208-C209-C210)</f>
        <v>151100940</v>
      </c>
      <c r="D211" s="64">
        <f t="shared" si="6"/>
        <v>0</v>
      </c>
      <c r="E211" s="64">
        <f>E205+E206</f>
        <v>257699844.97999999</v>
      </c>
      <c r="F211" s="64">
        <f t="shared" ref="F211:I211" si="7">F205+F206</f>
        <v>17429763.259999998</v>
      </c>
      <c r="G211" s="64">
        <f t="shared" si="7"/>
        <v>34283846.43</v>
      </c>
      <c r="H211" s="64">
        <f>H205+H209</f>
        <v>68568257.170000002</v>
      </c>
      <c r="I211" s="64">
        <f t="shared" si="7"/>
        <v>29642255.93</v>
      </c>
      <c r="J211" s="64">
        <f>C211+D211+E211+F211+G211+H211+I211</f>
        <v>558724907.76999998</v>
      </c>
      <c r="K211" s="2"/>
    </row>
    <row r="212" spans="2:11" x14ac:dyDescent="0.25">
      <c r="B212" s="50"/>
      <c r="C212" s="32"/>
      <c r="D212" s="32"/>
      <c r="E212" s="32"/>
      <c r="F212" s="32"/>
      <c r="G212" s="32"/>
      <c r="H212" s="32"/>
      <c r="I212" s="32"/>
      <c r="J212" s="56"/>
      <c r="K212" s="2"/>
    </row>
    <row r="213" spans="2:11" x14ac:dyDescent="0.25">
      <c r="B213" s="60" t="s">
        <v>12</v>
      </c>
      <c r="C213" s="32">
        <v>0</v>
      </c>
      <c r="D213" s="32">
        <v>0</v>
      </c>
      <c r="E213" s="32">
        <v>-77741336.260000005</v>
      </c>
      <c r="F213" s="32">
        <v>-3695127.68</v>
      </c>
      <c r="G213" s="32">
        <v>-12400060.119999999</v>
      </c>
      <c r="H213" s="32">
        <v>-53459489.130000003</v>
      </c>
      <c r="I213" s="32">
        <v>0</v>
      </c>
      <c r="J213" s="56">
        <f>E213+F213+G213+H213+I213</f>
        <v>-147296013.19000003</v>
      </c>
      <c r="K213" s="2"/>
    </row>
    <row r="214" spans="2:11" x14ac:dyDescent="0.25">
      <c r="B214" s="50" t="s">
        <v>13</v>
      </c>
      <c r="C214" s="32">
        <v>0</v>
      </c>
      <c r="D214" s="32">
        <v>0</v>
      </c>
      <c r="E214" s="32">
        <v>-3355375.79</v>
      </c>
      <c r="F214" s="32">
        <v>-1981117.34</v>
      </c>
      <c r="G214" s="32">
        <v>-1004257.2</v>
      </c>
      <c r="H214" s="32">
        <v>-3969408.16</v>
      </c>
      <c r="I214" s="32">
        <v>0</v>
      </c>
      <c r="J214" s="56">
        <f>SUM(C214:I214)</f>
        <v>-10310158.49</v>
      </c>
      <c r="K214" s="2"/>
    </row>
    <row r="215" spans="2:11" x14ac:dyDescent="0.25">
      <c r="B215" s="50" t="s">
        <v>10</v>
      </c>
      <c r="C215" s="32">
        <v>0</v>
      </c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56">
        <f t="shared" ref="J215:J216" si="8">SUM(C215:I215)</f>
        <v>0</v>
      </c>
      <c r="K215" s="2"/>
    </row>
    <row r="216" spans="2:11" x14ac:dyDescent="0.25">
      <c r="B216" s="63" t="s">
        <v>11</v>
      </c>
      <c r="C216" s="64">
        <f t="shared" ref="C216" si="9">SUM(C213+C214+C215)</f>
        <v>0</v>
      </c>
      <c r="D216" s="64">
        <v>0</v>
      </c>
      <c r="E216" s="64">
        <f t="shared" ref="E216:H216" si="10">SUM(E213+E214+E215)</f>
        <v>-81096712.050000012</v>
      </c>
      <c r="F216" s="64">
        <f t="shared" si="10"/>
        <v>-5676245.0200000005</v>
      </c>
      <c r="G216" s="64">
        <f t="shared" si="10"/>
        <v>-13404317.319999998</v>
      </c>
      <c r="H216" s="64">
        <f t="shared" si="10"/>
        <v>-57428897.290000007</v>
      </c>
      <c r="I216" s="64">
        <v>0</v>
      </c>
      <c r="J216" s="64">
        <f t="shared" si="8"/>
        <v>-157606171.68000001</v>
      </c>
      <c r="K216" s="2"/>
    </row>
    <row r="217" spans="2:11" ht="30.75" thickBot="1" x14ac:dyDescent="0.3">
      <c r="B217" s="61" t="s">
        <v>27</v>
      </c>
      <c r="C217" s="28">
        <f>SUM(C211-C216)</f>
        <v>151100940</v>
      </c>
      <c r="D217" s="28">
        <v>0</v>
      </c>
      <c r="E217" s="28">
        <f>E211+E216</f>
        <v>176603132.92999998</v>
      </c>
      <c r="F217" s="28">
        <f>F211+F216</f>
        <v>11753518.239999998</v>
      </c>
      <c r="G217" s="28">
        <f>G211+G216</f>
        <v>20879529.109999999</v>
      </c>
      <c r="H217" s="28">
        <f>H211+H216</f>
        <v>11139359.879999995</v>
      </c>
      <c r="I217" s="28">
        <f>SUM(I211-I216)</f>
        <v>29642255.93</v>
      </c>
      <c r="J217" s="62">
        <f>J211+J216</f>
        <v>401118736.08999997</v>
      </c>
      <c r="K217" s="2"/>
    </row>
    <row r="218" spans="2:11" ht="15.75" thickTop="1" x14ac:dyDescent="0.25">
      <c r="B218" s="2"/>
      <c r="C218" s="2"/>
      <c r="D218" s="2"/>
      <c r="E218" s="2"/>
      <c r="F218" s="2"/>
      <c r="G218" s="2"/>
      <c r="H218" s="2"/>
      <c r="I218" s="2"/>
      <c r="J218" s="8"/>
      <c r="K218" s="2"/>
    </row>
    <row r="219" spans="2:11" x14ac:dyDescent="0.25">
      <c r="B219" s="2"/>
      <c r="C219" s="2"/>
      <c r="D219" s="2"/>
      <c r="E219" s="8"/>
      <c r="F219" s="2"/>
      <c r="G219" s="2"/>
      <c r="H219" s="2"/>
      <c r="I219" s="2"/>
      <c r="J219" s="8"/>
      <c r="K219" s="2"/>
    </row>
    <row r="220" spans="2:11" x14ac:dyDescent="0.25">
      <c r="B220" s="1" t="s">
        <v>122</v>
      </c>
      <c r="C220" s="2"/>
      <c r="D220" s="2"/>
      <c r="E220" s="2"/>
      <c r="F220" s="2"/>
      <c r="G220" s="2"/>
      <c r="H220" s="2"/>
      <c r="I220" s="2"/>
      <c r="J220" s="8"/>
      <c r="K220" s="2"/>
    </row>
    <row r="221" spans="2:11" x14ac:dyDescent="0.25">
      <c r="B221" s="113" t="s">
        <v>317</v>
      </c>
      <c r="C221" s="113"/>
      <c r="D221" s="113"/>
      <c r="E221" s="113"/>
      <c r="F221" s="113"/>
      <c r="G221" s="113"/>
      <c r="H221" s="2"/>
      <c r="I221" s="2"/>
      <c r="J221" s="2"/>
      <c r="K221" s="2"/>
    </row>
    <row r="222" spans="2:11" x14ac:dyDescent="0.25">
      <c r="B222" s="75" t="s">
        <v>267</v>
      </c>
      <c r="C222" s="101"/>
      <c r="D222" s="101"/>
      <c r="E222" s="101"/>
      <c r="F222" s="101"/>
      <c r="G222" s="101"/>
      <c r="H222" s="2"/>
      <c r="I222" s="2"/>
      <c r="J222" s="2"/>
      <c r="K222" s="2"/>
    </row>
    <row r="223" spans="2:11" ht="15.75" thickBot="1" x14ac:dyDescent="0.3">
      <c r="B223" s="1" t="s">
        <v>23</v>
      </c>
      <c r="C223" s="2"/>
      <c r="D223" s="2"/>
      <c r="E223" s="3">
        <v>2022</v>
      </c>
      <c r="F223" s="3">
        <v>2021</v>
      </c>
      <c r="G223" s="2"/>
      <c r="H223" s="2"/>
      <c r="I223" s="2"/>
      <c r="J223" s="2"/>
      <c r="K223" s="2"/>
    </row>
    <row r="224" spans="2:11" x14ac:dyDescent="0.25">
      <c r="B224" s="4" t="s">
        <v>123</v>
      </c>
      <c r="C224" s="2"/>
      <c r="D224" s="2"/>
      <c r="E224" s="5">
        <v>4620639.13</v>
      </c>
      <c r="F224" s="5">
        <v>790600</v>
      </c>
      <c r="G224" s="2"/>
      <c r="H224" s="2"/>
      <c r="I224" s="2"/>
      <c r="J224" s="2"/>
      <c r="K224" s="2"/>
    </row>
    <row r="225" spans="2:11" x14ac:dyDescent="0.25">
      <c r="B225" s="4" t="s">
        <v>302</v>
      </c>
      <c r="C225" s="2"/>
      <c r="D225" s="2"/>
      <c r="E225" s="16">
        <v>205423.98</v>
      </c>
      <c r="F225" s="16"/>
      <c r="G225" s="2"/>
      <c r="H225" s="2"/>
      <c r="I225" s="2"/>
      <c r="J225" s="2"/>
      <c r="K225" s="2"/>
    </row>
    <row r="226" spans="2:11" ht="15.75" thickBot="1" x14ac:dyDescent="0.3">
      <c r="B226" s="1" t="s">
        <v>26</v>
      </c>
      <c r="C226" s="2"/>
      <c r="D226" s="2"/>
      <c r="E226" s="12">
        <f>E224-E225</f>
        <v>4415215.1499999994</v>
      </c>
      <c r="F226" s="12">
        <f>SUM(F224:F225)</f>
        <v>790600</v>
      </c>
      <c r="G226" s="2"/>
      <c r="H226" s="2"/>
      <c r="I226" s="2"/>
      <c r="J226" s="2"/>
      <c r="K226" s="2"/>
    </row>
    <row r="227" spans="2:11" ht="15.75" thickTop="1" x14ac:dyDescent="0.25">
      <c r="B227" s="1" t="s">
        <v>304</v>
      </c>
      <c r="C227" s="2"/>
      <c r="D227" s="2"/>
      <c r="E227" s="68"/>
      <c r="F227" s="68"/>
      <c r="G227" s="2"/>
      <c r="H227" s="2"/>
      <c r="I227" s="2"/>
      <c r="J227" s="2"/>
      <c r="K227" s="2"/>
    </row>
    <row r="228" spans="2:11" x14ac:dyDescent="0.25">
      <c r="B228" s="2" t="s">
        <v>306</v>
      </c>
      <c r="C228" s="2"/>
      <c r="D228" s="2"/>
      <c r="E228" s="68"/>
      <c r="F228" s="68"/>
      <c r="G228" s="2"/>
      <c r="H228" s="2"/>
      <c r="I228" s="2"/>
      <c r="J228" s="2"/>
      <c r="K228" s="2"/>
    </row>
    <row r="229" spans="2:11" x14ac:dyDescent="0.25">
      <c r="B229" s="2" t="s">
        <v>307</v>
      </c>
      <c r="C229" s="2"/>
      <c r="D229" s="2"/>
      <c r="E229" s="68"/>
      <c r="F229" s="68"/>
      <c r="G229" s="2"/>
      <c r="H229" s="2"/>
      <c r="I229" s="2"/>
      <c r="J229" s="2"/>
      <c r="K229" s="2"/>
    </row>
    <row r="230" spans="2:11" ht="15.75" thickBot="1" x14ac:dyDescent="0.3">
      <c r="B230" s="1" t="s">
        <v>23</v>
      </c>
      <c r="C230" s="2"/>
      <c r="D230" s="2"/>
      <c r="E230" s="3">
        <v>2022</v>
      </c>
      <c r="F230" s="3">
        <v>2021</v>
      </c>
      <c r="G230" s="2"/>
      <c r="H230" s="2"/>
      <c r="I230" s="2"/>
      <c r="J230" s="2"/>
      <c r="K230" s="2"/>
    </row>
    <row r="231" spans="2:11" x14ac:dyDescent="0.25">
      <c r="B231" s="2" t="s">
        <v>305</v>
      </c>
      <c r="C231" s="2"/>
      <c r="D231" s="2"/>
      <c r="E231" s="5">
        <v>414424.8</v>
      </c>
      <c r="F231" s="5"/>
      <c r="G231" s="2"/>
      <c r="H231" s="2"/>
      <c r="I231" s="2"/>
      <c r="J231" s="2"/>
      <c r="K231" s="2"/>
    </row>
    <row r="232" spans="2:11" x14ac:dyDescent="0.25">
      <c r="B232" s="2" t="s">
        <v>302</v>
      </c>
      <c r="C232" s="2"/>
      <c r="D232" s="2"/>
      <c r="E232" s="16">
        <v>205423.98</v>
      </c>
      <c r="F232" s="16"/>
      <c r="G232" s="2"/>
      <c r="H232" s="2"/>
      <c r="I232" s="2"/>
      <c r="J232" s="2"/>
      <c r="K232" s="2"/>
    </row>
    <row r="233" spans="2:11" ht="15.75" thickBot="1" x14ac:dyDescent="0.3">
      <c r="B233" s="1" t="s">
        <v>26</v>
      </c>
      <c r="C233" s="2"/>
      <c r="D233" s="2"/>
      <c r="E233" s="12">
        <f>SUM(E231:E232)</f>
        <v>619848.78</v>
      </c>
      <c r="F233" s="12">
        <f>SUM(F231:F232)</f>
        <v>0</v>
      </c>
      <c r="G233" s="2"/>
      <c r="H233" s="2"/>
      <c r="I233" s="2"/>
      <c r="J233" s="2"/>
      <c r="K233" s="2"/>
    </row>
    <row r="234" spans="2:11" ht="15.75" thickTop="1" x14ac:dyDescent="0.25">
      <c r="B234" s="1" t="s">
        <v>124</v>
      </c>
      <c r="C234" s="2"/>
      <c r="D234" s="2"/>
      <c r="E234" s="8"/>
      <c r="F234" s="2"/>
      <c r="G234" s="2"/>
      <c r="H234" s="2"/>
      <c r="I234" s="2"/>
      <c r="J234" s="2"/>
      <c r="K234" s="2"/>
    </row>
    <row r="235" spans="2:11" x14ac:dyDescent="0.25">
      <c r="B235" s="2" t="s">
        <v>205</v>
      </c>
      <c r="C235" s="2"/>
      <c r="D235" s="2"/>
      <c r="E235" s="2"/>
      <c r="F235" s="2"/>
      <c r="G235" s="2"/>
      <c r="H235" s="2"/>
      <c r="I235" s="2"/>
      <c r="J235" s="2"/>
      <c r="K235" s="2"/>
    </row>
    <row r="236" spans="2:11" ht="15.75" thickBot="1" x14ac:dyDescent="0.3">
      <c r="B236" s="1" t="s">
        <v>23</v>
      </c>
      <c r="C236" s="2"/>
      <c r="D236" s="2"/>
      <c r="E236" s="3">
        <v>2022</v>
      </c>
      <c r="F236" s="3">
        <v>2021</v>
      </c>
      <c r="G236" s="2"/>
      <c r="H236" s="2"/>
      <c r="I236" s="2"/>
      <c r="J236" s="2"/>
      <c r="K236" s="2"/>
    </row>
    <row r="237" spans="2:11" x14ac:dyDescent="0.25">
      <c r="B237" s="2" t="s">
        <v>202</v>
      </c>
      <c r="C237" s="2"/>
      <c r="D237" s="2"/>
      <c r="E237" s="35">
        <v>10639022.539999999</v>
      </c>
      <c r="F237" s="35">
        <v>955560.27</v>
      </c>
      <c r="G237" s="2"/>
      <c r="H237" s="2"/>
      <c r="I237" s="2"/>
      <c r="J237" s="2"/>
      <c r="K237" s="2"/>
    </row>
    <row r="238" spans="2:11" x14ac:dyDescent="0.25">
      <c r="B238" s="2" t="s">
        <v>203</v>
      </c>
      <c r="C238" s="2"/>
      <c r="D238" s="2"/>
      <c r="E238" s="37">
        <v>158120</v>
      </c>
      <c r="F238" s="37">
        <v>0</v>
      </c>
      <c r="G238" s="2"/>
      <c r="H238" s="2"/>
      <c r="I238" s="2"/>
      <c r="J238" s="2"/>
      <c r="K238" s="2"/>
    </row>
    <row r="239" spans="2:11" ht="15.75" thickBot="1" x14ac:dyDescent="0.3">
      <c r="B239" s="2"/>
      <c r="C239" s="2"/>
      <c r="D239" s="2"/>
      <c r="E239" s="38">
        <f>SUM(E237:E238)</f>
        <v>10797142.539999999</v>
      </c>
      <c r="F239" s="38">
        <f>SUM(F237:F238)</f>
        <v>955560.27</v>
      </c>
      <c r="G239" s="25"/>
      <c r="H239" s="2"/>
      <c r="I239" s="2"/>
      <c r="J239" s="2"/>
      <c r="K239" s="2"/>
    </row>
    <row r="240" spans="2:11" x14ac:dyDescent="0.25">
      <c r="B240" s="2"/>
      <c r="C240" s="2"/>
      <c r="D240" s="2"/>
      <c r="E240" s="36"/>
      <c r="F240" s="99"/>
      <c r="G240" s="2"/>
      <c r="H240" s="2"/>
      <c r="I240" s="2"/>
      <c r="J240" s="2"/>
      <c r="K240" s="2"/>
    </row>
    <row r="241" spans="2:11" x14ac:dyDescent="0.25">
      <c r="B241" s="1" t="s">
        <v>204</v>
      </c>
      <c r="C241" s="2"/>
      <c r="D241" s="2"/>
      <c r="E241" s="36"/>
      <c r="F241" s="99"/>
      <c r="G241" s="2"/>
      <c r="H241" s="2"/>
      <c r="I241" s="2"/>
      <c r="J241" s="2"/>
      <c r="K241" s="2"/>
    </row>
    <row r="242" spans="2:11" x14ac:dyDescent="0.25">
      <c r="B242" s="2" t="s">
        <v>217</v>
      </c>
      <c r="C242" s="2"/>
      <c r="D242" s="2"/>
      <c r="E242" s="36"/>
      <c r="F242" s="99"/>
      <c r="G242" s="2"/>
      <c r="H242" s="2"/>
      <c r="I242" s="2"/>
      <c r="J242" s="2"/>
      <c r="K242" s="2"/>
    </row>
    <row r="243" spans="2:11" x14ac:dyDescent="0.25">
      <c r="B243" s="2" t="s">
        <v>218</v>
      </c>
      <c r="C243" s="2"/>
      <c r="D243" s="2"/>
      <c r="E243" s="36"/>
      <c r="F243" s="99"/>
      <c r="G243" s="2"/>
      <c r="H243" s="2"/>
      <c r="I243" s="2"/>
      <c r="J243" s="2"/>
      <c r="K243" s="2"/>
    </row>
    <row r="244" spans="2:11" ht="15.75" thickBot="1" x14ac:dyDescent="0.3">
      <c r="B244" s="1" t="s">
        <v>21</v>
      </c>
      <c r="C244" s="2"/>
      <c r="D244" s="2"/>
      <c r="E244" s="3">
        <v>2022</v>
      </c>
      <c r="F244" s="3">
        <v>2021</v>
      </c>
      <c r="G244" s="2"/>
      <c r="H244" s="2"/>
      <c r="I244" s="2"/>
      <c r="J244" s="2"/>
      <c r="K244" s="2"/>
    </row>
    <row r="245" spans="2:11" x14ac:dyDescent="0.25">
      <c r="B245" s="2" t="s">
        <v>125</v>
      </c>
      <c r="C245" s="2"/>
      <c r="D245" s="2"/>
      <c r="E245" s="5">
        <v>260511.76</v>
      </c>
      <c r="F245" s="5">
        <v>260511.72</v>
      </c>
      <c r="G245" s="2"/>
      <c r="H245" s="2"/>
      <c r="I245" s="2"/>
      <c r="J245" s="2"/>
      <c r="K245" s="2"/>
    </row>
    <row r="246" spans="2:11" x14ac:dyDescent="0.25">
      <c r="B246" s="2" t="s">
        <v>126</v>
      </c>
      <c r="C246" s="2"/>
      <c r="D246" s="2"/>
      <c r="E246" s="5">
        <v>547130.6</v>
      </c>
      <c r="F246" s="5">
        <v>547130.6</v>
      </c>
      <c r="G246" s="2"/>
      <c r="H246" s="2"/>
      <c r="I246" s="2"/>
      <c r="J246" s="2"/>
      <c r="K246" s="2"/>
    </row>
    <row r="247" spans="2:11" x14ac:dyDescent="0.25">
      <c r="B247" s="2" t="s">
        <v>127</v>
      </c>
      <c r="C247" s="2"/>
      <c r="D247" s="2"/>
      <c r="E247" s="5">
        <v>72054.53</v>
      </c>
      <c r="F247" s="5">
        <v>72054.570000000007</v>
      </c>
      <c r="G247" s="2"/>
      <c r="H247" s="2"/>
      <c r="I247" s="2"/>
      <c r="J247" s="2"/>
      <c r="K247" s="2"/>
    </row>
    <row r="248" spans="2:11" x14ac:dyDescent="0.25">
      <c r="B248" s="2" t="s">
        <v>128</v>
      </c>
      <c r="C248" s="2"/>
      <c r="D248" s="2"/>
      <c r="E248" s="5">
        <v>64535.38</v>
      </c>
      <c r="F248" s="5">
        <v>64535.38</v>
      </c>
      <c r="G248" s="2"/>
      <c r="H248" s="2"/>
      <c r="I248" s="2"/>
      <c r="J248" s="2"/>
      <c r="K248" s="2"/>
    </row>
    <row r="249" spans="2:11" x14ac:dyDescent="0.25">
      <c r="B249" s="2" t="s">
        <v>129</v>
      </c>
      <c r="C249" s="2"/>
      <c r="D249" s="2"/>
      <c r="E249" s="9">
        <v>11328</v>
      </c>
      <c r="F249" s="9">
        <v>11328</v>
      </c>
      <c r="G249" s="2"/>
      <c r="H249" s="2"/>
      <c r="I249" s="2"/>
      <c r="J249" s="2"/>
      <c r="K249" s="2"/>
    </row>
    <row r="250" spans="2:11" x14ac:dyDescent="0.25">
      <c r="B250" s="2" t="s">
        <v>206</v>
      </c>
      <c r="C250" s="2"/>
      <c r="D250" s="2"/>
      <c r="E250" s="9">
        <v>478755.5</v>
      </c>
      <c r="F250" s="9">
        <v>0</v>
      </c>
      <c r="G250" s="2"/>
      <c r="H250" s="2"/>
      <c r="I250" s="2"/>
      <c r="J250" s="2"/>
      <c r="K250" s="2"/>
    </row>
    <row r="251" spans="2:11" x14ac:dyDescent="0.25">
      <c r="B251" s="2" t="s">
        <v>207</v>
      </c>
      <c r="C251" s="2"/>
      <c r="D251" s="2"/>
      <c r="E251" s="9">
        <v>4200000</v>
      </c>
      <c r="F251" s="9">
        <v>0</v>
      </c>
      <c r="G251" s="2"/>
      <c r="H251" s="2"/>
      <c r="I251" s="2"/>
      <c r="J251" s="2"/>
      <c r="K251" s="2"/>
    </row>
    <row r="252" spans="2:11" x14ac:dyDescent="0.25">
      <c r="B252" s="2" t="s">
        <v>208</v>
      </c>
      <c r="C252" s="2"/>
      <c r="D252" s="2"/>
      <c r="E252" s="9">
        <v>575801.06000000006</v>
      </c>
      <c r="F252" s="9">
        <v>0</v>
      </c>
      <c r="G252" s="2"/>
      <c r="H252" s="2"/>
      <c r="I252" s="2"/>
      <c r="J252" s="2"/>
      <c r="K252" s="2"/>
    </row>
    <row r="253" spans="2:11" x14ac:dyDescent="0.25">
      <c r="B253" s="2" t="s">
        <v>209</v>
      </c>
      <c r="C253" s="2"/>
      <c r="D253" s="2"/>
      <c r="E253" s="9">
        <v>6956.37</v>
      </c>
      <c r="F253" s="9">
        <v>0</v>
      </c>
      <c r="G253" s="2"/>
      <c r="H253" s="2"/>
      <c r="I253" s="2"/>
      <c r="J253" s="2"/>
      <c r="K253" s="2"/>
    </row>
    <row r="254" spans="2:11" x14ac:dyDescent="0.25">
      <c r="B254" s="2" t="s">
        <v>210</v>
      </c>
      <c r="C254" s="2"/>
      <c r="D254" s="2"/>
      <c r="E254" s="9">
        <v>651586.4</v>
      </c>
      <c r="F254" s="9">
        <v>0</v>
      </c>
      <c r="G254" s="2"/>
      <c r="H254" s="2"/>
      <c r="I254" s="2"/>
      <c r="J254" s="2"/>
      <c r="K254" s="2"/>
    </row>
    <row r="255" spans="2:11" x14ac:dyDescent="0.25">
      <c r="B255" s="2" t="s">
        <v>211</v>
      </c>
      <c r="C255" s="2"/>
      <c r="D255" s="2"/>
      <c r="E255" s="9">
        <v>724284</v>
      </c>
      <c r="F255" s="9">
        <v>0</v>
      </c>
      <c r="G255" s="2"/>
      <c r="H255" s="2"/>
      <c r="I255" s="2"/>
      <c r="J255" s="2"/>
      <c r="K255" s="2"/>
    </row>
    <row r="256" spans="2:11" x14ac:dyDescent="0.25">
      <c r="B256" s="2" t="s">
        <v>212</v>
      </c>
      <c r="C256" s="2"/>
      <c r="D256" s="2"/>
      <c r="E256" s="9">
        <v>1561816.67</v>
      </c>
      <c r="F256" s="9">
        <v>0</v>
      </c>
      <c r="G256" s="2"/>
      <c r="H256" s="2"/>
      <c r="I256" s="2"/>
      <c r="J256" s="2"/>
      <c r="K256" s="2"/>
    </row>
    <row r="257" spans="2:11" x14ac:dyDescent="0.25">
      <c r="B257" s="2" t="s">
        <v>213</v>
      </c>
      <c r="C257" s="2"/>
      <c r="D257" s="2"/>
      <c r="E257" s="9">
        <v>287275.65999999997</v>
      </c>
      <c r="F257" s="9">
        <v>0</v>
      </c>
      <c r="G257" s="2"/>
      <c r="H257" s="2"/>
      <c r="I257" s="2"/>
      <c r="J257" s="2"/>
      <c r="K257" s="2"/>
    </row>
    <row r="258" spans="2:11" ht="15.75" thickBot="1" x14ac:dyDescent="0.3">
      <c r="B258" s="2" t="s">
        <v>214</v>
      </c>
      <c r="C258" s="2"/>
      <c r="D258" s="2"/>
      <c r="E258" s="6">
        <v>1196986.6100000001</v>
      </c>
      <c r="F258" s="6">
        <v>0</v>
      </c>
      <c r="G258" s="2"/>
      <c r="H258" s="2"/>
      <c r="I258" s="2"/>
      <c r="J258" s="2"/>
      <c r="K258" s="2"/>
    </row>
    <row r="259" spans="2:11" ht="15.75" thickBot="1" x14ac:dyDescent="0.3">
      <c r="B259" s="1" t="s">
        <v>26</v>
      </c>
      <c r="C259" s="2"/>
      <c r="D259" s="2"/>
      <c r="E259" s="7">
        <f>SUM(E245:E258)</f>
        <v>10639022.539999999</v>
      </c>
      <c r="F259" s="12">
        <f>SUM(F245:F250)</f>
        <v>955560.2699999999</v>
      </c>
      <c r="G259" s="2"/>
      <c r="H259" s="2"/>
      <c r="I259" s="2"/>
      <c r="J259" s="2"/>
      <c r="K259" s="2"/>
    </row>
    <row r="260" spans="2:11" ht="15.75" thickTop="1" x14ac:dyDescent="0.25">
      <c r="B260" s="2" t="s">
        <v>24</v>
      </c>
      <c r="C260" s="2"/>
      <c r="D260" s="2"/>
      <c r="E260" s="2"/>
      <c r="F260" s="2"/>
      <c r="G260" s="2"/>
      <c r="H260" s="2"/>
      <c r="I260" s="2"/>
      <c r="J260" s="2"/>
      <c r="K260" s="2"/>
    </row>
    <row r="261" spans="2:11" x14ac:dyDescent="0.25">
      <c r="B261" s="1" t="s">
        <v>215</v>
      </c>
      <c r="C261" s="2"/>
      <c r="D261" s="2"/>
      <c r="E261" s="2"/>
      <c r="F261" s="2"/>
      <c r="G261" s="2"/>
      <c r="H261" s="2"/>
      <c r="I261" s="2"/>
      <c r="J261" s="2"/>
      <c r="K261" s="2"/>
    </row>
    <row r="262" spans="2:11" ht="15.75" thickBot="1" x14ac:dyDescent="0.3">
      <c r="B262" s="2" t="s">
        <v>21</v>
      </c>
      <c r="C262" s="2"/>
      <c r="D262" s="2"/>
      <c r="E262" s="3">
        <v>2022</v>
      </c>
      <c r="F262" s="3">
        <v>2021</v>
      </c>
      <c r="G262" s="2"/>
      <c r="H262" s="2"/>
      <c r="I262" s="2"/>
      <c r="J262" s="2"/>
      <c r="K262" s="2"/>
    </row>
    <row r="263" spans="2:11" ht="15.75" thickBot="1" x14ac:dyDescent="0.3">
      <c r="B263" s="2" t="s">
        <v>216</v>
      </c>
      <c r="C263" s="2"/>
      <c r="D263" s="2"/>
      <c r="E263" s="6">
        <v>158120</v>
      </c>
      <c r="F263" s="6">
        <v>0</v>
      </c>
      <c r="G263" s="2"/>
      <c r="H263" s="2"/>
      <c r="I263" s="2"/>
      <c r="J263" s="2"/>
      <c r="K263" s="2"/>
    </row>
    <row r="264" spans="2:11" ht="15.75" thickBot="1" x14ac:dyDescent="0.3">
      <c r="B264" s="2"/>
      <c r="C264" s="2"/>
      <c r="D264" s="2"/>
      <c r="E264" s="39">
        <f>SUM(E263)</f>
        <v>158120</v>
      </c>
      <c r="F264" s="40">
        <f>SUM(F263)</f>
        <v>0</v>
      </c>
      <c r="G264" s="2"/>
      <c r="H264" s="2"/>
      <c r="I264" s="2"/>
      <c r="J264" s="2"/>
      <c r="K264" s="2"/>
    </row>
    <row r="265" spans="2:11" ht="15.75" thickTop="1" x14ac:dyDescent="0.25">
      <c r="B265" s="1" t="s">
        <v>130</v>
      </c>
      <c r="C265" s="2"/>
      <c r="D265" s="2"/>
      <c r="E265" s="2"/>
      <c r="F265" s="2"/>
      <c r="G265" s="2"/>
      <c r="H265" s="2"/>
      <c r="I265" s="2"/>
      <c r="J265" s="2"/>
      <c r="K265" s="2"/>
    </row>
    <row r="266" spans="2:11" x14ac:dyDescent="0.25">
      <c r="B266" s="2" t="s">
        <v>131</v>
      </c>
      <c r="C266" s="2"/>
      <c r="D266" s="2"/>
      <c r="E266" s="2"/>
      <c r="F266" s="2"/>
      <c r="G266" s="2"/>
      <c r="H266" s="2"/>
      <c r="I266" s="2"/>
      <c r="J266" s="2"/>
      <c r="K266" s="2"/>
    </row>
    <row r="267" spans="2:11" ht="15.75" thickBot="1" x14ac:dyDescent="0.3">
      <c r="B267" s="1" t="s">
        <v>21</v>
      </c>
      <c r="C267" s="2"/>
      <c r="D267" s="2"/>
      <c r="E267" s="105">
        <v>2022</v>
      </c>
      <c r="F267" s="105">
        <v>2021</v>
      </c>
      <c r="G267" s="2"/>
      <c r="H267" s="2"/>
      <c r="I267" s="2"/>
      <c r="J267" s="2"/>
      <c r="K267" s="2"/>
    </row>
    <row r="268" spans="2:11" x14ac:dyDescent="0.25">
      <c r="B268" s="2" t="s">
        <v>132</v>
      </c>
      <c r="C268" s="2"/>
      <c r="D268" s="2"/>
      <c r="E268" s="5">
        <v>26846.799999999999</v>
      </c>
      <c r="F268" s="5">
        <v>17769.75</v>
      </c>
      <c r="G268" s="2"/>
      <c r="H268" s="2"/>
      <c r="I268" s="2"/>
      <c r="J268" s="2"/>
      <c r="K268" s="2"/>
    </row>
    <row r="269" spans="2:11" x14ac:dyDescent="0.25">
      <c r="B269" s="2" t="s">
        <v>133</v>
      </c>
      <c r="C269" s="2"/>
      <c r="D269" s="2"/>
      <c r="E269" s="16">
        <v>0</v>
      </c>
      <c r="F269" s="16">
        <v>15833.34</v>
      </c>
      <c r="G269" s="2"/>
      <c r="H269" s="2"/>
      <c r="I269" s="2"/>
      <c r="J269" s="2"/>
      <c r="K269" s="2"/>
    </row>
    <row r="270" spans="2:11" ht="15.75" thickBot="1" x14ac:dyDescent="0.3">
      <c r="B270" s="1" t="s">
        <v>26</v>
      </c>
      <c r="C270" s="2"/>
      <c r="D270" s="2"/>
      <c r="E270" s="7">
        <f>SUM(E268:E269)</f>
        <v>26846.799999999999</v>
      </c>
      <c r="F270" s="7">
        <f>SUM(F268:F269)</f>
        <v>33603.089999999997</v>
      </c>
      <c r="G270" s="25"/>
      <c r="H270" s="2"/>
      <c r="I270" s="2"/>
      <c r="J270" s="2"/>
      <c r="K270" s="2"/>
    </row>
    <row r="271" spans="2:11" ht="15.75" thickTop="1" x14ac:dyDescent="0.25"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2:11" x14ac:dyDescent="0.25">
      <c r="B272" s="1" t="s">
        <v>134</v>
      </c>
      <c r="C272" s="2"/>
      <c r="D272" s="2"/>
      <c r="E272" s="2"/>
      <c r="F272" s="2"/>
      <c r="G272" s="2"/>
      <c r="H272" s="2"/>
      <c r="I272" s="2"/>
      <c r="J272" s="2"/>
      <c r="K272" s="2"/>
    </row>
    <row r="273" spans="2:11" x14ac:dyDescent="0.25">
      <c r="B273" s="2" t="s">
        <v>300</v>
      </c>
      <c r="C273" s="2"/>
      <c r="D273" s="2"/>
      <c r="E273" s="99"/>
      <c r="F273" s="99"/>
      <c r="G273" s="2"/>
      <c r="H273" s="2"/>
      <c r="I273" s="2"/>
      <c r="J273" s="2"/>
      <c r="K273" s="2"/>
    </row>
    <row r="274" spans="2:11" ht="15.75" thickBot="1" x14ac:dyDescent="0.3">
      <c r="B274" s="1" t="s">
        <v>19</v>
      </c>
      <c r="C274" s="1"/>
      <c r="D274" s="1"/>
      <c r="E274" s="3">
        <v>2022</v>
      </c>
      <c r="F274" s="3">
        <v>2021</v>
      </c>
      <c r="G274" s="2"/>
      <c r="H274" s="2"/>
      <c r="I274" s="2"/>
      <c r="J274" s="2"/>
      <c r="K274" s="2"/>
    </row>
    <row r="275" spans="2:11" x14ac:dyDescent="0.25">
      <c r="B275" s="2" t="s">
        <v>135</v>
      </c>
      <c r="C275" s="2"/>
      <c r="D275" s="2"/>
      <c r="E275" s="29"/>
      <c r="F275" s="5">
        <v>29391.45</v>
      </c>
      <c r="G275" s="25"/>
      <c r="H275" s="2"/>
      <c r="I275" s="2"/>
      <c r="J275" s="2"/>
      <c r="K275" s="2"/>
    </row>
    <row r="276" spans="2:11" x14ac:dyDescent="0.25">
      <c r="B276" s="2" t="s">
        <v>136</v>
      </c>
      <c r="C276" s="2"/>
      <c r="D276" s="2"/>
      <c r="E276" s="9">
        <v>263611.71999999997</v>
      </c>
      <c r="F276" s="9">
        <v>263611.71999999997</v>
      </c>
      <c r="G276" s="25"/>
      <c r="H276" s="2"/>
      <c r="I276" s="2"/>
      <c r="J276" s="2"/>
      <c r="K276" s="2"/>
    </row>
    <row r="277" spans="2:11" x14ac:dyDescent="0.25">
      <c r="B277" s="2" t="s">
        <v>137</v>
      </c>
      <c r="C277" s="2"/>
      <c r="D277" s="2"/>
      <c r="E277" s="16">
        <v>987239.18</v>
      </c>
      <c r="F277" s="16">
        <v>987239.18</v>
      </c>
      <c r="G277" s="25"/>
      <c r="H277" s="2"/>
      <c r="I277" s="2"/>
      <c r="J277" s="2"/>
      <c r="K277" s="2"/>
    </row>
    <row r="278" spans="2:11" ht="15.75" thickBot="1" x14ac:dyDescent="0.3">
      <c r="B278" s="1" t="s">
        <v>26</v>
      </c>
      <c r="C278" s="2"/>
      <c r="D278" s="2"/>
      <c r="E278" s="7">
        <f>SUM(E275:E277)</f>
        <v>1250850.8999999999</v>
      </c>
      <c r="F278" s="7">
        <f>SUM(F275:F277)</f>
        <v>1280242.3500000001</v>
      </c>
      <c r="G278" s="25"/>
      <c r="H278" s="2"/>
      <c r="I278" s="2"/>
      <c r="J278" s="2"/>
      <c r="K278" s="2"/>
    </row>
    <row r="279" spans="2:11" ht="15.75" thickTop="1" x14ac:dyDescent="0.25"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2:11" x14ac:dyDescent="0.25">
      <c r="B280" s="1" t="s">
        <v>138</v>
      </c>
      <c r="C280" s="2"/>
      <c r="D280" s="2"/>
      <c r="E280" s="2"/>
      <c r="F280" s="2"/>
      <c r="G280" s="2"/>
      <c r="H280" s="2"/>
      <c r="I280" s="2"/>
      <c r="J280" s="2"/>
      <c r="K280" s="2"/>
    </row>
    <row r="281" spans="2:11" x14ac:dyDescent="0.25">
      <c r="B281" s="2" t="s">
        <v>139</v>
      </c>
      <c r="C281" s="2"/>
      <c r="D281" s="2"/>
      <c r="E281" s="2"/>
      <c r="F281" s="2"/>
      <c r="G281" s="2"/>
      <c r="H281" s="2"/>
      <c r="I281" s="2"/>
      <c r="J281" s="2"/>
      <c r="K281" s="2"/>
    </row>
    <row r="282" spans="2:11" ht="15.75" thickBot="1" x14ac:dyDescent="0.3">
      <c r="B282" s="2" t="s">
        <v>19</v>
      </c>
      <c r="C282" s="2"/>
      <c r="D282" s="2"/>
      <c r="E282" s="3">
        <v>2022</v>
      </c>
      <c r="F282" s="3">
        <v>2021</v>
      </c>
      <c r="G282" s="2"/>
      <c r="H282" s="2"/>
      <c r="I282" s="2"/>
      <c r="J282" s="2"/>
      <c r="K282" s="2"/>
    </row>
    <row r="283" spans="2:11" x14ac:dyDescent="0.25">
      <c r="B283" s="2" t="s">
        <v>140</v>
      </c>
      <c r="C283" s="2"/>
      <c r="D283" s="2"/>
      <c r="E283" s="5">
        <v>3619790997.0799999</v>
      </c>
      <c r="F283" s="5">
        <v>3619790997.0799999</v>
      </c>
      <c r="G283" s="2"/>
      <c r="H283" s="2"/>
      <c r="I283" s="2"/>
      <c r="J283" s="2"/>
      <c r="K283" s="2"/>
    </row>
    <row r="284" spans="2:11" x14ac:dyDescent="0.25">
      <c r="B284" s="2" t="s">
        <v>141</v>
      </c>
      <c r="C284" s="2"/>
      <c r="D284" s="2"/>
      <c r="E284" s="5">
        <v>-42460176.840000004</v>
      </c>
      <c r="F284" s="5">
        <v>-1413303</v>
      </c>
      <c r="G284" s="2"/>
      <c r="H284" s="2"/>
      <c r="I284" s="2"/>
      <c r="J284" s="2"/>
      <c r="K284" s="2"/>
    </row>
    <row r="285" spans="2:11" x14ac:dyDescent="0.25">
      <c r="B285" s="26" t="s">
        <v>142</v>
      </c>
      <c r="C285" s="26"/>
      <c r="D285" s="26"/>
      <c r="E285" s="69">
        <v>-2375275231.2600002</v>
      </c>
      <c r="F285" s="69">
        <v>-2373861928.2600002</v>
      </c>
      <c r="G285" s="70"/>
      <c r="H285" s="2"/>
      <c r="I285" s="2"/>
      <c r="J285" s="2"/>
      <c r="K285" s="2"/>
    </row>
    <row r="286" spans="2:11" x14ac:dyDescent="0.25">
      <c r="B286" s="26" t="s">
        <v>264</v>
      </c>
      <c r="C286" s="26"/>
      <c r="D286" s="26"/>
      <c r="E286" s="71">
        <v>138968.45000000001</v>
      </c>
      <c r="F286" s="71"/>
      <c r="G286" s="26"/>
      <c r="H286" s="2"/>
      <c r="I286" s="2"/>
      <c r="J286" s="2"/>
      <c r="K286" s="2"/>
    </row>
    <row r="287" spans="2:11" ht="15.75" thickBot="1" x14ac:dyDescent="0.3">
      <c r="B287" s="1" t="s">
        <v>26</v>
      </c>
      <c r="C287" s="2"/>
      <c r="D287" s="2"/>
      <c r="E287" s="12">
        <f>SUM(E283:E286)</f>
        <v>1202194557.4299996</v>
      </c>
      <c r="F287" s="12">
        <f>SUM(F283:F285)</f>
        <v>1244515765.8199997</v>
      </c>
      <c r="G287" s="25"/>
      <c r="H287" s="2"/>
      <c r="I287" s="2"/>
      <c r="J287" s="2"/>
      <c r="K287" s="2"/>
    </row>
    <row r="288" spans="2:11" ht="15.75" thickTop="1" x14ac:dyDescent="0.25"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2:11" x14ac:dyDescent="0.25">
      <c r="B289" s="1" t="s">
        <v>143</v>
      </c>
      <c r="C289" s="2"/>
      <c r="D289" s="2"/>
      <c r="E289" s="2"/>
      <c r="F289" s="2"/>
      <c r="G289" s="2"/>
      <c r="H289" s="2"/>
      <c r="I289" s="2"/>
      <c r="J289" s="2"/>
      <c r="K289" s="2"/>
    </row>
    <row r="290" spans="2:11" x14ac:dyDescent="0.25">
      <c r="B290" s="2" t="s">
        <v>144</v>
      </c>
      <c r="C290" s="2"/>
      <c r="D290" s="2"/>
      <c r="E290" s="2"/>
      <c r="F290" s="2"/>
      <c r="G290" s="2"/>
      <c r="H290" s="2"/>
      <c r="I290" s="2"/>
      <c r="J290" s="2"/>
      <c r="K290" s="2"/>
    </row>
    <row r="291" spans="2:11" ht="15.75" thickBot="1" x14ac:dyDescent="0.3">
      <c r="B291" s="1" t="s">
        <v>21</v>
      </c>
      <c r="C291" s="2"/>
      <c r="D291" s="2"/>
      <c r="E291" s="3">
        <v>2022</v>
      </c>
      <c r="F291" s="3">
        <v>2021</v>
      </c>
      <c r="G291" s="2"/>
      <c r="H291" s="2"/>
      <c r="I291" s="2"/>
      <c r="J291" s="2"/>
      <c r="K291" s="2"/>
    </row>
    <row r="292" spans="2:11" x14ac:dyDescent="0.25">
      <c r="B292" s="2" t="s">
        <v>145</v>
      </c>
      <c r="C292" s="2"/>
      <c r="D292" s="2"/>
      <c r="E292" s="13"/>
      <c r="F292" s="9">
        <v>10215</v>
      </c>
      <c r="G292" s="2"/>
      <c r="H292" s="2"/>
      <c r="I292" s="2"/>
      <c r="J292" s="2"/>
      <c r="K292" s="2"/>
    </row>
    <row r="293" spans="2:11" x14ac:dyDescent="0.25">
      <c r="B293" s="2" t="s">
        <v>146</v>
      </c>
      <c r="C293" s="2"/>
      <c r="D293" s="2"/>
      <c r="E293" s="13"/>
      <c r="F293" s="9">
        <v>65740</v>
      </c>
      <c r="G293" s="2"/>
      <c r="H293" s="2"/>
      <c r="I293" s="2"/>
      <c r="J293" s="2"/>
      <c r="K293" s="2"/>
    </row>
    <row r="294" spans="2:11" x14ac:dyDescent="0.25">
      <c r="B294" s="2" t="s">
        <v>147</v>
      </c>
      <c r="C294" s="2"/>
      <c r="D294" s="2"/>
      <c r="E294" s="13"/>
      <c r="F294" s="9">
        <v>2010227.22</v>
      </c>
      <c r="G294" s="2"/>
      <c r="H294" s="2"/>
      <c r="I294" s="2"/>
      <c r="J294" s="2"/>
      <c r="K294" s="2"/>
    </row>
    <row r="295" spans="2:11" x14ac:dyDescent="0.25">
      <c r="B295" s="2" t="s">
        <v>148</v>
      </c>
      <c r="C295" s="2"/>
      <c r="D295" s="2"/>
      <c r="E295" s="45"/>
      <c r="F295" s="32">
        <v>-275000</v>
      </c>
      <c r="G295" s="2"/>
      <c r="H295" s="2"/>
      <c r="I295" s="2"/>
      <c r="J295" s="2"/>
      <c r="K295" s="2"/>
    </row>
    <row r="296" spans="2:11" x14ac:dyDescent="0.25">
      <c r="B296" s="2" t="s">
        <v>148</v>
      </c>
      <c r="C296" s="2"/>
      <c r="D296" s="2"/>
      <c r="E296" s="45"/>
      <c r="F296" s="32">
        <v>-29854.43</v>
      </c>
      <c r="G296" s="2"/>
      <c r="H296" s="2"/>
      <c r="I296" s="2"/>
      <c r="J296" s="2"/>
      <c r="K296" s="2"/>
    </row>
    <row r="297" spans="2:11" x14ac:dyDescent="0.25">
      <c r="B297" s="2" t="s">
        <v>148</v>
      </c>
      <c r="C297" s="2"/>
      <c r="D297" s="2"/>
      <c r="E297" s="45"/>
      <c r="F297" s="32">
        <v>-52789.5</v>
      </c>
      <c r="G297" s="2"/>
      <c r="H297" s="2"/>
      <c r="I297" s="2"/>
      <c r="J297" s="2"/>
      <c r="K297" s="2"/>
    </row>
    <row r="298" spans="2:11" x14ac:dyDescent="0.25">
      <c r="B298" s="2" t="s">
        <v>149</v>
      </c>
      <c r="C298" s="2"/>
      <c r="D298" s="2"/>
      <c r="E298" s="45"/>
      <c r="F298" s="32">
        <v>-109578.92</v>
      </c>
      <c r="G298" s="2"/>
      <c r="H298" s="2"/>
      <c r="I298" s="2"/>
      <c r="J298" s="2"/>
      <c r="K298" s="2"/>
    </row>
    <row r="299" spans="2:11" x14ac:dyDescent="0.25">
      <c r="B299" s="2" t="s">
        <v>148</v>
      </c>
      <c r="C299" s="2"/>
      <c r="D299" s="2"/>
      <c r="E299" s="45"/>
      <c r="F299" s="32">
        <v>-12576</v>
      </c>
      <c r="G299" s="2"/>
      <c r="H299" s="2"/>
      <c r="I299" s="2"/>
      <c r="J299" s="2"/>
      <c r="K299" s="2"/>
    </row>
    <row r="300" spans="2:11" x14ac:dyDescent="0.25">
      <c r="B300" s="2" t="s">
        <v>150</v>
      </c>
      <c r="C300" s="2"/>
      <c r="D300" s="2"/>
      <c r="E300" s="45"/>
      <c r="F300" s="32">
        <v>-134550</v>
      </c>
      <c r="G300" s="2"/>
      <c r="H300" s="2"/>
      <c r="I300" s="2"/>
      <c r="J300" s="2"/>
      <c r="K300" s="2"/>
    </row>
    <row r="301" spans="2:11" x14ac:dyDescent="0.25">
      <c r="B301" s="2" t="s">
        <v>151</v>
      </c>
      <c r="C301" s="2"/>
      <c r="D301" s="2"/>
      <c r="E301" s="45"/>
      <c r="F301" s="32">
        <v>15000</v>
      </c>
      <c r="G301" s="2"/>
      <c r="H301" s="2"/>
      <c r="I301" s="2"/>
      <c r="J301" s="2"/>
      <c r="K301" s="2"/>
    </row>
    <row r="302" spans="2:11" x14ac:dyDescent="0.25">
      <c r="B302" s="2" t="s">
        <v>318</v>
      </c>
      <c r="C302" s="2"/>
      <c r="D302" s="2"/>
      <c r="E302" s="19">
        <v>138968.45000000001</v>
      </c>
      <c r="F302" s="19"/>
      <c r="G302" s="2"/>
      <c r="H302" s="2"/>
      <c r="I302" s="2"/>
      <c r="J302" s="2"/>
      <c r="K302" s="2"/>
    </row>
    <row r="303" spans="2:11" ht="15.75" thickBot="1" x14ac:dyDescent="0.3">
      <c r="B303" s="1" t="s">
        <v>26</v>
      </c>
      <c r="C303" s="2"/>
      <c r="D303" s="2"/>
      <c r="E303" s="21">
        <f>SUM(E302)</f>
        <v>138968.45000000001</v>
      </c>
      <c r="F303" s="28">
        <f>SUM(F292:F301)</f>
        <v>1486833.37</v>
      </c>
      <c r="G303" s="2"/>
      <c r="H303" s="2"/>
      <c r="I303" s="2"/>
      <c r="J303" s="2"/>
      <c r="K303" s="2"/>
    </row>
    <row r="304" spans="2:11" ht="15.75" thickTop="1" x14ac:dyDescent="0.25">
      <c r="B304" s="2"/>
      <c r="C304" s="2"/>
      <c r="D304" s="2"/>
      <c r="E304" s="2"/>
      <c r="F304" s="18"/>
      <c r="G304" s="2"/>
      <c r="H304" s="2"/>
      <c r="I304" s="2"/>
      <c r="J304" s="2"/>
      <c r="K304" s="2"/>
    </row>
    <row r="305" spans="2:11" x14ac:dyDescent="0.25">
      <c r="B305" s="103" t="s">
        <v>301</v>
      </c>
      <c r="C305" s="76"/>
      <c r="D305" s="26"/>
      <c r="E305" s="26"/>
      <c r="F305" s="27"/>
      <c r="G305" s="2"/>
      <c r="H305" s="2"/>
      <c r="I305" s="2"/>
      <c r="J305" s="2"/>
      <c r="K305" s="2"/>
    </row>
    <row r="306" spans="2:11" x14ac:dyDescent="0.25">
      <c r="B306" s="104" t="s">
        <v>268</v>
      </c>
      <c r="C306" s="76"/>
      <c r="D306" s="26"/>
      <c r="E306" s="26"/>
      <c r="F306" s="27"/>
      <c r="G306" s="2"/>
      <c r="H306" s="2"/>
      <c r="I306" s="2"/>
      <c r="J306" s="2"/>
      <c r="K306" s="2"/>
    </row>
    <row r="307" spans="2:11" x14ac:dyDescent="0.25">
      <c r="B307" s="103"/>
      <c r="C307" s="76"/>
      <c r="D307" s="26"/>
      <c r="E307" s="26"/>
      <c r="F307" s="27"/>
      <c r="G307" s="2"/>
      <c r="H307" s="2"/>
      <c r="I307" s="2"/>
      <c r="J307" s="2"/>
      <c r="K307" s="2"/>
    </row>
    <row r="308" spans="2:11" ht="15.75" thickBot="1" x14ac:dyDescent="0.3">
      <c r="B308" s="103" t="s">
        <v>163</v>
      </c>
      <c r="C308" s="76"/>
      <c r="D308" s="26"/>
      <c r="E308" s="3">
        <v>2022</v>
      </c>
      <c r="F308" s="3">
        <v>2021</v>
      </c>
      <c r="G308" s="2"/>
      <c r="H308" s="2"/>
      <c r="I308" s="2"/>
      <c r="J308" s="2"/>
      <c r="K308" s="2"/>
    </row>
    <row r="309" spans="2:11" x14ac:dyDescent="0.25">
      <c r="B309" s="26" t="s">
        <v>153</v>
      </c>
      <c r="C309" s="26"/>
      <c r="D309" s="26"/>
      <c r="E309" s="71">
        <v>11879037.439999999</v>
      </c>
      <c r="F309" s="71">
        <v>10986159.560000001</v>
      </c>
      <c r="G309" s="2"/>
      <c r="H309" s="2"/>
      <c r="I309" s="2"/>
      <c r="J309" s="2"/>
      <c r="K309" s="2"/>
    </row>
    <row r="310" spans="2:11" x14ac:dyDescent="0.25">
      <c r="B310" s="26" t="s">
        <v>154</v>
      </c>
      <c r="C310" s="26"/>
      <c r="D310" s="26"/>
      <c r="E310" s="69">
        <v>1500000</v>
      </c>
      <c r="F310" s="69">
        <v>1750000</v>
      </c>
      <c r="G310" s="2"/>
      <c r="H310" s="2"/>
      <c r="I310" s="2"/>
      <c r="J310" s="2"/>
      <c r="K310" s="2"/>
    </row>
    <row r="311" spans="2:11" ht="15.75" thickBot="1" x14ac:dyDescent="0.3">
      <c r="B311" s="76" t="s">
        <v>26</v>
      </c>
      <c r="C311" s="26"/>
      <c r="D311" s="26"/>
      <c r="E311" s="77">
        <f>SUM(E309:E310)</f>
        <v>13379037.439999999</v>
      </c>
      <c r="F311" s="77">
        <f>SUM(F309:F310)</f>
        <v>12736159.560000001</v>
      </c>
      <c r="G311" s="2"/>
      <c r="H311" s="2"/>
      <c r="I311" s="2"/>
      <c r="J311" s="2"/>
      <c r="K311" s="2"/>
    </row>
    <row r="312" spans="2:11" ht="15.75" thickTop="1" x14ac:dyDescent="0.25">
      <c r="B312" s="103"/>
      <c r="C312" s="76"/>
      <c r="D312" s="26"/>
      <c r="E312" s="26"/>
      <c r="F312" s="27"/>
      <c r="G312" s="2"/>
      <c r="H312" s="2"/>
      <c r="I312" s="2"/>
      <c r="J312" s="2"/>
      <c r="K312" s="2"/>
    </row>
    <row r="313" spans="2:11" x14ac:dyDescent="0.25">
      <c r="B313" s="76" t="s">
        <v>262</v>
      </c>
      <c r="C313" s="76"/>
      <c r="D313" s="26"/>
      <c r="E313" s="26"/>
      <c r="F313" s="27"/>
      <c r="G313" s="2"/>
      <c r="H313" s="2"/>
      <c r="I313" s="2"/>
      <c r="J313" s="2"/>
      <c r="K313" s="2"/>
    </row>
    <row r="314" spans="2:11" x14ac:dyDescent="0.25">
      <c r="B314" s="26" t="s">
        <v>270</v>
      </c>
      <c r="C314" s="26"/>
      <c r="D314" s="26"/>
      <c r="E314" s="78"/>
      <c r="F314" s="78"/>
      <c r="G314" s="2"/>
      <c r="H314" s="2"/>
      <c r="I314" s="2"/>
      <c r="J314" s="2"/>
      <c r="K314" s="2"/>
    </row>
    <row r="315" spans="2:11" x14ac:dyDescent="0.25">
      <c r="B315" s="26" t="s">
        <v>319</v>
      </c>
      <c r="C315" s="26"/>
      <c r="D315" s="26"/>
      <c r="E315" s="78"/>
      <c r="F315" s="78"/>
      <c r="G315" s="2"/>
      <c r="H315" s="2"/>
      <c r="I315" s="2"/>
      <c r="J315" s="2"/>
      <c r="K315" s="2"/>
    </row>
    <row r="316" spans="2:11" ht="15.75" thickBot="1" x14ac:dyDescent="0.3">
      <c r="B316" s="76" t="s">
        <v>22</v>
      </c>
      <c r="C316" s="26"/>
      <c r="D316" s="26"/>
      <c r="E316" s="106">
        <v>2022</v>
      </c>
      <c r="F316" s="106">
        <v>2021</v>
      </c>
      <c r="G316" s="2"/>
      <c r="H316" s="2"/>
      <c r="I316" s="2"/>
      <c r="J316" s="2"/>
      <c r="K316" s="2"/>
    </row>
    <row r="317" spans="2:11" x14ac:dyDescent="0.25">
      <c r="B317" s="26" t="s">
        <v>152</v>
      </c>
      <c r="C317" s="26"/>
      <c r="D317" s="26"/>
      <c r="E317" s="69">
        <v>634734598.19000006</v>
      </c>
      <c r="F317" s="69">
        <v>696895767.88</v>
      </c>
      <c r="G317" s="2"/>
      <c r="H317" s="2"/>
      <c r="I317" s="2"/>
      <c r="J317" s="2"/>
      <c r="K317" s="2"/>
    </row>
    <row r="318" spans="2:11" ht="15.75" thickBot="1" x14ac:dyDescent="0.3">
      <c r="B318" s="76" t="s">
        <v>26</v>
      </c>
      <c r="C318" s="26"/>
      <c r="D318" s="26"/>
      <c r="E318" s="77">
        <f>SUM(E317:E317)</f>
        <v>634734598.19000006</v>
      </c>
      <c r="F318" s="77">
        <f>SUM(F317:F317)</f>
        <v>696895767.88</v>
      </c>
      <c r="G318" s="2"/>
      <c r="H318" s="2"/>
      <c r="I318" s="2"/>
      <c r="J318" s="2"/>
      <c r="K318" s="2"/>
    </row>
    <row r="319" spans="2:11" ht="15.75" thickTop="1" x14ac:dyDescent="0.25">
      <c r="B319" s="103"/>
      <c r="C319" s="76"/>
      <c r="D319" s="26"/>
      <c r="E319" s="26"/>
      <c r="F319" s="27"/>
      <c r="G319" s="2"/>
      <c r="H319" s="2"/>
      <c r="I319" s="2"/>
      <c r="J319" s="2"/>
      <c r="K319" s="2"/>
    </row>
    <row r="320" spans="2:11" x14ac:dyDescent="0.25">
      <c r="B320" s="76" t="s">
        <v>272</v>
      </c>
      <c r="C320" s="26"/>
      <c r="D320" s="26"/>
      <c r="E320" s="26"/>
      <c r="F320" s="27"/>
      <c r="G320" s="2"/>
      <c r="H320" s="2"/>
      <c r="I320" s="2"/>
      <c r="J320" s="2"/>
      <c r="K320" s="2"/>
    </row>
    <row r="321" spans="2:11" x14ac:dyDescent="0.25">
      <c r="B321" s="114" t="s">
        <v>299</v>
      </c>
      <c r="C321" s="114"/>
      <c r="D321" s="114"/>
      <c r="E321" s="114"/>
      <c r="F321" s="114"/>
      <c r="G321" s="2"/>
      <c r="H321" s="2"/>
      <c r="I321" s="2"/>
      <c r="J321" s="2"/>
      <c r="K321" s="2"/>
    </row>
    <row r="322" spans="2:11" ht="15.75" thickBot="1" x14ac:dyDescent="0.3">
      <c r="B322" s="103" t="s">
        <v>163</v>
      </c>
      <c r="C322" s="76"/>
      <c r="D322" s="26"/>
      <c r="E322" s="3">
        <v>2022</v>
      </c>
      <c r="F322" s="3">
        <v>2021</v>
      </c>
      <c r="G322" s="2"/>
      <c r="H322" s="2"/>
      <c r="I322" s="2"/>
      <c r="J322" s="2"/>
      <c r="K322" s="2"/>
    </row>
    <row r="323" spans="2:11" x14ac:dyDescent="0.25">
      <c r="B323" s="26" t="s">
        <v>269</v>
      </c>
      <c r="C323" s="26"/>
      <c r="D323" s="26"/>
      <c r="E323" s="69">
        <v>62312943.979999997</v>
      </c>
      <c r="F323" s="69">
        <v>1305193.8899999999</v>
      </c>
      <c r="G323" s="2"/>
      <c r="H323" s="2"/>
      <c r="I323" s="2"/>
      <c r="J323" s="2"/>
      <c r="K323" s="2"/>
    </row>
    <row r="324" spans="2:11" ht="15.75" thickBot="1" x14ac:dyDescent="0.3">
      <c r="B324" s="76" t="s">
        <v>26</v>
      </c>
      <c r="C324" s="26"/>
      <c r="D324" s="26"/>
      <c r="E324" s="79">
        <f>SUM(E323)</f>
        <v>62312943.979999997</v>
      </c>
      <c r="F324" s="80">
        <f>SUM(F323)</f>
        <v>1305193.8899999999</v>
      </c>
      <c r="G324" s="2"/>
      <c r="H324" s="2"/>
      <c r="I324" s="2"/>
      <c r="J324" s="2"/>
      <c r="K324" s="2"/>
    </row>
    <row r="325" spans="2:11" ht="15.75" thickTop="1" x14ac:dyDescent="0.25">
      <c r="B325" s="76"/>
      <c r="C325" s="26"/>
      <c r="D325" s="26"/>
      <c r="E325" s="26"/>
      <c r="F325" s="27"/>
      <c r="G325" s="2"/>
      <c r="H325" s="2"/>
      <c r="I325" s="2"/>
      <c r="J325" s="2"/>
      <c r="K325" s="2"/>
    </row>
    <row r="326" spans="2:11" x14ac:dyDescent="0.25">
      <c r="B326" s="2"/>
      <c r="C326" s="2"/>
      <c r="D326" s="26"/>
      <c r="E326" s="26"/>
      <c r="F326" s="26"/>
      <c r="G326" s="2"/>
      <c r="H326" s="2"/>
      <c r="I326" s="2"/>
      <c r="J326" s="2"/>
      <c r="K326" s="2"/>
    </row>
    <row r="327" spans="2:11" x14ac:dyDescent="0.25">
      <c r="B327" s="1" t="s">
        <v>271</v>
      </c>
      <c r="C327" s="2"/>
      <c r="D327" s="2"/>
      <c r="E327" s="2"/>
      <c r="F327" s="2"/>
      <c r="G327" s="2"/>
      <c r="H327" s="2"/>
      <c r="I327" s="2"/>
      <c r="J327" s="2"/>
      <c r="K327" s="2"/>
    </row>
    <row r="328" spans="2:11" x14ac:dyDescent="0.25">
      <c r="B328" s="2" t="s">
        <v>155</v>
      </c>
      <c r="C328" s="2"/>
      <c r="D328" s="2"/>
      <c r="E328" s="2"/>
      <c r="F328" s="2"/>
      <c r="G328" s="2"/>
      <c r="H328" s="2"/>
      <c r="I328" s="2"/>
      <c r="J328" s="2"/>
      <c r="K328" s="2"/>
    </row>
    <row r="329" spans="2:11" ht="15.75" thickBot="1" x14ac:dyDescent="0.3">
      <c r="B329" s="1" t="s">
        <v>19</v>
      </c>
      <c r="C329" s="1"/>
      <c r="D329" s="2"/>
      <c r="E329" s="3">
        <v>2022</v>
      </c>
      <c r="F329" s="3">
        <v>2021</v>
      </c>
      <c r="G329" s="2"/>
      <c r="H329" s="2"/>
      <c r="I329" s="2"/>
      <c r="J329" s="2"/>
      <c r="K329" s="2"/>
    </row>
    <row r="330" spans="2:11" x14ac:dyDescent="0.25">
      <c r="B330" s="2" t="s">
        <v>320</v>
      </c>
      <c r="C330" s="2"/>
      <c r="D330" s="2"/>
      <c r="E330" s="9">
        <v>315944000.56999999</v>
      </c>
      <c r="F330" s="9">
        <v>315655124.32999998</v>
      </c>
      <c r="G330" s="2"/>
      <c r="H330" s="2"/>
      <c r="I330" s="2"/>
      <c r="J330" s="2"/>
      <c r="K330" s="2"/>
    </row>
    <row r="331" spans="2:11" x14ac:dyDescent="0.25">
      <c r="B331" s="2" t="s">
        <v>321</v>
      </c>
      <c r="C331" s="2"/>
      <c r="D331" s="2"/>
      <c r="E331" s="9">
        <v>46426177.420000002</v>
      </c>
      <c r="F331" s="9">
        <v>46186478.079999998</v>
      </c>
      <c r="G331" s="2"/>
      <c r="H331" s="2"/>
      <c r="I331" s="2"/>
      <c r="J331" s="2"/>
      <c r="K331" s="2"/>
    </row>
    <row r="332" spans="2:11" x14ac:dyDescent="0.25">
      <c r="B332" s="2" t="s">
        <v>308</v>
      </c>
      <c r="C332" s="2"/>
      <c r="D332" s="2"/>
      <c r="E332" s="9">
        <v>124439515.63</v>
      </c>
      <c r="F332" s="9">
        <v>106495089.39</v>
      </c>
      <c r="G332" s="2"/>
      <c r="H332" s="2"/>
      <c r="I332" s="2"/>
      <c r="J332" s="2"/>
      <c r="K332" s="2"/>
    </row>
    <row r="333" spans="2:11" x14ac:dyDescent="0.25">
      <c r="B333" s="2" t="s">
        <v>157</v>
      </c>
      <c r="C333" s="2"/>
      <c r="D333" s="2"/>
      <c r="E333" s="5">
        <v>1419294.58</v>
      </c>
      <c r="F333" s="5">
        <v>500473.44</v>
      </c>
      <c r="G333" s="2"/>
      <c r="H333" s="2"/>
      <c r="I333" s="2"/>
      <c r="J333" s="2"/>
      <c r="K333" s="2"/>
    </row>
    <row r="334" spans="2:11" x14ac:dyDescent="0.25">
      <c r="B334" s="2" t="s">
        <v>158</v>
      </c>
      <c r="C334" s="2"/>
      <c r="D334" s="2"/>
      <c r="E334" s="5">
        <v>0</v>
      </c>
      <c r="F334" s="5">
        <v>2379494.41</v>
      </c>
      <c r="G334" s="2"/>
      <c r="H334" s="2"/>
      <c r="I334" s="2"/>
      <c r="J334" s="2"/>
      <c r="K334" s="2"/>
    </row>
    <row r="335" spans="2:11" x14ac:dyDescent="0.25">
      <c r="B335" s="2" t="s">
        <v>160</v>
      </c>
      <c r="C335" s="2"/>
      <c r="D335" s="2"/>
      <c r="E335" s="5">
        <v>18446760.210000001</v>
      </c>
      <c r="F335" s="5">
        <v>19319978.620000001</v>
      </c>
      <c r="G335" s="2"/>
      <c r="H335" s="2"/>
      <c r="I335" s="2"/>
      <c r="J335" s="2"/>
      <c r="K335" s="2"/>
    </row>
    <row r="336" spans="2:11" x14ac:dyDescent="0.25">
      <c r="B336" s="2" t="s">
        <v>170</v>
      </c>
      <c r="C336" s="2"/>
      <c r="D336" s="2"/>
      <c r="E336" s="5">
        <v>27480848.199999999</v>
      </c>
      <c r="F336" s="5">
        <v>27538203.739999998</v>
      </c>
      <c r="G336" s="2"/>
      <c r="H336" s="2"/>
      <c r="I336" s="2"/>
      <c r="J336" s="2"/>
      <c r="K336" s="2"/>
    </row>
    <row r="337" spans="2:11" x14ac:dyDescent="0.25">
      <c r="B337" s="2" t="s">
        <v>156</v>
      </c>
      <c r="C337" s="2"/>
      <c r="D337" s="2"/>
      <c r="E337" s="5">
        <v>12704109.35</v>
      </c>
      <c r="F337" s="5">
        <v>89160205.590000004</v>
      </c>
      <c r="G337" s="2"/>
      <c r="H337" s="2"/>
      <c r="I337" s="2"/>
      <c r="J337" s="2"/>
      <c r="K337" s="2"/>
    </row>
    <row r="338" spans="2:11" x14ac:dyDescent="0.25">
      <c r="B338" s="2" t="s">
        <v>25</v>
      </c>
      <c r="C338" s="2"/>
      <c r="D338" s="2"/>
      <c r="E338" s="5">
        <v>2378122.9</v>
      </c>
      <c r="F338" s="5">
        <v>33387.17</v>
      </c>
      <c r="G338" s="2"/>
      <c r="H338" s="2"/>
      <c r="I338" s="2"/>
      <c r="J338" s="2"/>
      <c r="K338" s="2"/>
    </row>
    <row r="339" spans="2:11" x14ac:dyDescent="0.25">
      <c r="B339" s="2" t="s">
        <v>159</v>
      </c>
      <c r="C339" s="2"/>
      <c r="D339" s="2"/>
      <c r="E339" s="16">
        <v>1860633.6000000001</v>
      </c>
      <c r="F339" s="16">
        <v>923861</v>
      </c>
      <c r="G339" s="2"/>
      <c r="H339" s="2"/>
      <c r="I339" s="2"/>
      <c r="J339" s="2"/>
      <c r="K339" s="2"/>
    </row>
    <row r="340" spans="2:11" ht="15.75" thickBot="1" x14ac:dyDescent="0.3">
      <c r="B340" s="1" t="s">
        <v>26</v>
      </c>
      <c r="C340" s="2"/>
      <c r="D340" s="2"/>
      <c r="E340" s="7">
        <f>SUM(E330:E339)</f>
        <v>551099462.45999992</v>
      </c>
      <c r="F340" s="12">
        <f>SUM(F330:F339)</f>
        <v>608192295.76999998</v>
      </c>
      <c r="G340" s="2"/>
      <c r="H340" s="2"/>
      <c r="I340" s="2"/>
      <c r="J340" s="2"/>
      <c r="K340" s="2"/>
    </row>
    <row r="341" spans="2:11" ht="15.75" thickTop="1" x14ac:dyDescent="0.25"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2:11" x14ac:dyDescent="0.25">
      <c r="B342" s="1" t="s">
        <v>274</v>
      </c>
      <c r="C342" s="2"/>
      <c r="D342" s="2"/>
      <c r="E342" s="2"/>
      <c r="F342" s="2"/>
      <c r="G342" s="2"/>
      <c r="H342" s="2"/>
      <c r="I342" s="2"/>
      <c r="J342" s="2"/>
      <c r="K342" s="2"/>
    </row>
    <row r="343" spans="2:11" x14ac:dyDescent="0.25">
      <c r="B343" s="2" t="s">
        <v>162</v>
      </c>
      <c r="C343" s="2"/>
      <c r="D343" s="2"/>
      <c r="E343" s="2"/>
      <c r="F343" s="2"/>
      <c r="G343" s="2"/>
      <c r="H343" s="2"/>
      <c r="I343" s="2"/>
      <c r="J343" s="2"/>
      <c r="K343" s="2"/>
    </row>
    <row r="344" spans="2:11" ht="15.75" thickBot="1" x14ac:dyDescent="0.3">
      <c r="B344" s="1" t="s">
        <v>163</v>
      </c>
      <c r="C344" s="2"/>
      <c r="D344" s="2"/>
      <c r="E344" s="3">
        <v>2022</v>
      </c>
      <c r="F344" s="3">
        <v>2021</v>
      </c>
      <c r="G344" s="2"/>
      <c r="H344" s="2"/>
      <c r="I344" s="2"/>
      <c r="J344" s="2"/>
      <c r="K344" s="2"/>
    </row>
    <row r="345" spans="2:11" x14ac:dyDescent="0.25">
      <c r="B345" s="2" t="s">
        <v>161</v>
      </c>
      <c r="C345" s="2"/>
      <c r="D345" s="2"/>
      <c r="E345" s="18">
        <v>254444866.81</v>
      </c>
      <c r="F345" s="18">
        <v>269432416.73000002</v>
      </c>
      <c r="G345" s="2"/>
      <c r="H345" s="2"/>
      <c r="I345" s="2"/>
      <c r="J345" s="2"/>
      <c r="K345" s="2"/>
    </row>
    <row r="346" spans="2:11" x14ac:dyDescent="0.25">
      <c r="B346" s="2" t="s">
        <v>164</v>
      </c>
      <c r="C346" s="2"/>
      <c r="D346" s="2"/>
      <c r="E346" s="18">
        <v>46333321.600000001</v>
      </c>
      <c r="F346" s="18">
        <v>45336998.68</v>
      </c>
      <c r="G346" s="2"/>
      <c r="H346" s="2"/>
      <c r="I346" s="2"/>
      <c r="J346" s="2"/>
      <c r="K346" s="2"/>
    </row>
    <row r="347" spans="2:11" x14ac:dyDescent="0.25">
      <c r="B347" s="2" t="s">
        <v>165</v>
      </c>
      <c r="C347" s="2"/>
      <c r="D347" s="2"/>
      <c r="E347" s="19">
        <v>15165812.16</v>
      </c>
      <c r="F347" s="19">
        <v>885708.92</v>
      </c>
      <c r="G347" s="2"/>
      <c r="H347" s="2"/>
      <c r="I347" s="2"/>
      <c r="J347" s="2"/>
      <c r="K347" s="2"/>
    </row>
    <row r="348" spans="2:11" ht="15.75" thickBot="1" x14ac:dyDescent="0.3">
      <c r="B348" s="76" t="s">
        <v>8</v>
      </c>
      <c r="C348" s="2"/>
      <c r="D348" s="2"/>
      <c r="E348" s="21">
        <f>SUM(E345:E347)</f>
        <v>315944000.57000005</v>
      </c>
      <c r="F348" s="31">
        <f>SUM(F345:F347)</f>
        <v>315655124.33000004</v>
      </c>
      <c r="G348" s="2"/>
      <c r="H348" s="2"/>
      <c r="I348" s="2"/>
      <c r="J348" s="2"/>
      <c r="K348" s="2"/>
    </row>
    <row r="349" spans="2:11" ht="15.75" thickTop="1" x14ac:dyDescent="0.25"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2:11" x14ac:dyDescent="0.25">
      <c r="B350" s="1" t="s">
        <v>275</v>
      </c>
      <c r="C350" s="2"/>
      <c r="D350" s="2"/>
      <c r="E350" s="2"/>
      <c r="F350" s="2"/>
      <c r="G350" s="2"/>
      <c r="H350" s="2"/>
      <c r="I350" s="2"/>
      <c r="J350" s="2"/>
      <c r="K350" s="2"/>
    </row>
    <row r="351" spans="2:11" x14ac:dyDescent="0.25">
      <c r="B351" s="2" t="s">
        <v>166</v>
      </c>
      <c r="C351" s="2"/>
      <c r="D351" s="2"/>
      <c r="E351" s="2"/>
      <c r="F351" s="2"/>
      <c r="G351" s="2"/>
      <c r="H351" s="2"/>
      <c r="I351" s="2"/>
      <c r="J351" s="2"/>
      <c r="K351" s="2"/>
    </row>
    <row r="352" spans="2:11" ht="15.75" thickBot="1" x14ac:dyDescent="0.3">
      <c r="B352" s="1" t="s">
        <v>163</v>
      </c>
      <c r="C352" s="2"/>
      <c r="D352" s="2"/>
      <c r="E352" s="3">
        <v>2022</v>
      </c>
      <c r="F352" s="3">
        <v>2021</v>
      </c>
      <c r="G352" s="2"/>
      <c r="H352" s="2"/>
      <c r="I352" s="2"/>
      <c r="J352" s="2"/>
      <c r="K352" s="2"/>
    </row>
    <row r="353" spans="2:11" x14ac:dyDescent="0.25">
      <c r="B353" s="2" t="s">
        <v>167</v>
      </c>
      <c r="C353" s="2"/>
      <c r="D353" s="2"/>
      <c r="E353" s="18">
        <v>21936473.5</v>
      </c>
      <c r="F353" s="18">
        <v>21823776.960000001</v>
      </c>
      <c r="G353" s="2"/>
      <c r="H353" s="2"/>
      <c r="I353" s="2"/>
      <c r="J353" s="2"/>
      <c r="K353" s="2"/>
    </row>
    <row r="354" spans="2:11" x14ac:dyDescent="0.25">
      <c r="B354" s="2" t="s">
        <v>168</v>
      </c>
      <c r="C354" s="2"/>
      <c r="D354" s="2"/>
      <c r="E354" s="18">
        <v>3071237.78</v>
      </c>
      <c r="F354" s="8">
        <v>3042537.76</v>
      </c>
      <c r="G354" s="2"/>
      <c r="H354" s="2"/>
      <c r="I354" s="2"/>
      <c r="J354" s="2"/>
      <c r="K354" s="2"/>
    </row>
    <row r="355" spans="2:11" x14ac:dyDescent="0.25">
      <c r="B355" s="2" t="s">
        <v>169</v>
      </c>
      <c r="C355" s="2"/>
      <c r="D355" s="2"/>
      <c r="E355" s="19">
        <v>21418466.140000001</v>
      </c>
      <c r="F355" s="19">
        <v>21320163.359999999</v>
      </c>
      <c r="G355" s="2"/>
      <c r="H355" s="2"/>
      <c r="I355" s="2"/>
      <c r="J355" s="2"/>
      <c r="K355" s="2"/>
    </row>
    <row r="356" spans="2:11" ht="15.75" thickBot="1" x14ac:dyDescent="0.3">
      <c r="B356" s="1" t="s">
        <v>8</v>
      </c>
      <c r="C356" s="2"/>
      <c r="D356" s="2"/>
      <c r="E356" s="28">
        <f>SUM(E353:E355)</f>
        <v>46426177.420000002</v>
      </c>
      <c r="F356" s="31">
        <f>SUM(F353:F355)</f>
        <v>46186478.079999998</v>
      </c>
      <c r="G356" s="2"/>
      <c r="H356" s="2"/>
      <c r="I356" s="2"/>
      <c r="J356" s="2"/>
      <c r="K356" s="2"/>
    </row>
    <row r="357" spans="2:11" ht="15.75" thickTop="1" x14ac:dyDescent="0.25"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2:11" x14ac:dyDescent="0.25">
      <c r="B358" s="1" t="s">
        <v>276</v>
      </c>
      <c r="C358" s="2"/>
      <c r="D358" s="2"/>
      <c r="E358" s="2"/>
      <c r="F358" s="2"/>
      <c r="G358" s="2"/>
      <c r="H358" s="2"/>
      <c r="I358" s="2"/>
      <c r="J358" s="2"/>
      <c r="K358" s="2"/>
    </row>
    <row r="359" spans="2:11" ht="15.75" thickBot="1" x14ac:dyDescent="0.3">
      <c r="B359" s="1" t="s">
        <v>163</v>
      </c>
      <c r="C359" s="2"/>
      <c r="D359" s="2"/>
      <c r="E359" s="3">
        <v>2022</v>
      </c>
      <c r="F359" s="3">
        <v>2021</v>
      </c>
      <c r="G359" s="2"/>
      <c r="H359" s="2"/>
      <c r="I359" s="2"/>
      <c r="J359" s="2"/>
      <c r="K359" s="2"/>
    </row>
    <row r="360" spans="2:11" x14ac:dyDescent="0.25">
      <c r="B360" s="41" t="s">
        <v>225</v>
      </c>
      <c r="C360" s="41"/>
      <c r="D360" s="41"/>
      <c r="E360" s="42">
        <v>21743667.390000001</v>
      </c>
      <c r="F360" s="18">
        <v>24076871.550000001</v>
      </c>
      <c r="G360" s="2"/>
      <c r="H360" s="2"/>
      <c r="I360" s="2"/>
      <c r="J360" s="2"/>
      <c r="K360" s="2"/>
    </row>
    <row r="361" spans="2:11" x14ac:dyDescent="0.25">
      <c r="B361" s="41" t="s">
        <v>221</v>
      </c>
      <c r="C361" s="41"/>
      <c r="D361" s="41"/>
      <c r="E361" s="42">
        <v>3515865.25</v>
      </c>
      <c r="F361" s="32">
        <v>4435748.72</v>
      </c>
      <c r="G361" s="2"/>
      <c r="H361" s="2"/>
      <c r="I361" s="2"/>
      <c r="J361" s="2"/>
      <c r="K361" s="2"/>
    </row>
    <row r="362" spans="2:11" x14ac:dyDescent="0.25">
      <c r="B362" s="112" t="s">
        <v>222</v>
      </c>
      <c r="C362" s="112"/>
      <c r="D362" s="41"/>
      <c r="E362" s="42">
        <v>59744664.950000003</v>
      </c>
      <c r="F362" s="32">
        <v>62181278.950000003</v>
      </c>
      <c r="G362" s="2"/>
      <c r="H362" s="2"/>
      <c r="I362" s="2"/>
      <c r="J362" s="2"/>
      <c r="K362" s="2"/>
    </row>
    <row r="363" spans="2:11" x14ac:dyDescent="0.25">
      <c r="B363" s="112" t="s">
        <v>223</v>
      </c>
      <c r="C363" s="112"/>
      <c r="D363" s="41"/>
      <c r="E363" s="42">
        <v>4011953.04</v>
      </c>
      <c r="F363" s="32">
        <v>203927.24</v>
      </c>
      <c r="G363" s="2"/>
      <c r="H363" s="2"/>
      <c r="I363" s="2"/>
      <c r="J363" s="2"/>
      <c r="K363" s="2"/>
    </row>
    <row r="364" spans="2:11" x14ac:dyDescent="0.25">
      <c r="B364" s="100" t="s">
        <v>224</v>
      </c>
      <c r="C364" s="100"/>
      <c r="D364" s="41"/>
      <c r="E364" s="42">
        <v>20388564.739999998</v>
      </c>
      <c r="F364" s="32"/>
      <c r="G364" s="2"/>
      <c r="H364" s="2"/>
      <c r="I364" s="2"/>
      <c r="J364" s="2"/>
      <c r="K364" s="2"/>
    </row>
    <row r="365" spans="2:11" x14ac:dyDescent="0.25">
      <c r="B365" s="44" t="s">
        <v>239</v>
      </c>
      <c r="C365" s="44"/>
      <c r="D365" s="41"/>
      <c r="E365" s="43">
        <v>15034800.26</v>
      </c>
      <c r="F365" s="19">
        <v>15597262.93</v>
      </c>
      <c r="G365" s="2"/>
      <c r="H365" s="2"/>
      <c r="I365" s="2"/>
      <c r="J365" s="2"/>
      <c r="K365" s="2"/>
    </row>
    <row r="366" spans="2:11" ht="15.75" thickBot="1" x14ac:dyDescent="0.3">
      <c r="B366" s="1" t="s">
        <v>8</v>
      </c>
      <c r="C366" s="2"/>
      <c r="D366" s="2"/>
      <c r="E366" s="28">
        <f>SUM(E360:E365)</f>
        <v>124439515.63000001</v>
      </c>
      <c r="F366" s="28">
        <f>SUM(F360:F365)</f>
        <v>106495089.38999999</v>
      </c>
      <c r="G366" s="2"/>
      <c r="H366" s="2"/>
      <c r="I366" s="2"/>
      <c r="J366" s="2"/>
      <c r="K366" s="2"/>
    </row>
    <row r="367" spans="2:11" ht="15.75" thickTop="1" x14ac:dyDescent="0.25"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2:11" x14ac:dyDescent="0.25"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2:11" x14ac:dyDescent="0.25">
      <c r="B369" s="2" t="s">
        <v>324</v>
      </c>
      <c r="C369" s="2"/>
      <c r="D369" s="2"/>
      <c r="E369" s="2"/>
      <c r="F369" s="2"/>
      <c r="G369" s="2"/>
      <c r="H369" s="2"/>
      <c r="I369" s="2"/>
      <c r="J369" s="2"/>
      <c r="K369" s="2"/>
    </row>
    <row r="370" spans="2:11" x14ac:dyDescent="0.25">
      <c r="B370" s="2" t="s">
        <v>273</v>
      </c>
      <c r="C370" s="2"/>
      <c r="D370" s="2"/>
      <c r="E370" s="2"/>
      <c r="F370" s="2"/>
      <c r="G370" s="2"/>
      <c r="H370" s="2"/>
      <c r="I370" s="2"/>
      <c r="J370" s="2"/>
      <c r="K370" s="2"/>
    </row>
    <row r="371" spans="2:11" x14ac:dyDescent="0.25"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2:11" ht="15.75" thickBot="1" x14ac:dyDescent="0.3">
      <c r="B372" s="1" t="s">
        <v>163</v>
      </c>
      <c r="C372" s="2"/>
      <c r="D372" s="2"/>
      <c r="E372" s="3">
        <v>2022</v>
      </c>
      <c r="F372" s="3">
        <v>2021</v>
      </c>
      <c r="G372" s="2"/>
      <c r="H372" s="2"/>
      <c r="I372" s="2"/>
      <c r="J372" s="2"/>
      <c r="K372" s="2"/>
    </row>
    <row r="373" spans="2:11" x14ac:dyDescent="0.25">
      <c r="B373" s="26" t="s">
        <v>277</v>
      </c>
      <c r="C373" s="26"/>
      <c r="D373" s="26"/>
      <c r="E373" s="72">
        <v>574000</v>
      </c>
      <c r="F373" s="72">
        <v>134700</v>
      </c>
      <c r="G373" s="2"/>
      <c r="H373" s="2"/>
      <c r="I373" s="2"/>
      <c r="J373" s="2"/>
      <c r="K373" s="2"/>
    </row>
    <row r="374" spans="2:11" x14ac:dyDescent="0.25">
      <c r="B374" s="26" t="s">
        <v>322</v>
      </c>
      <c r="C374" s="26"/>
      <c r="D374" s="26"/>
      <c r="E374" s="71">
        <v>1715740</v>
      </c>
      <c r="F374" s="71">
        <v>274652.79999999999</v>
      </c>
      <c r="G374" s="2"/>
      <c r="H374" s="2"/>
      <c r="I374" s="2"/>
      <c r="J374" s="2"/>
      <c r="K374" s="2"/>
    </row>
    <row r="375" spans="2:11" x14ac:dyDescent="0.25">
      <c r="B375" s="26" t="s">
        <v>278</v>
      </c>
      <c r="C375" s="26"/>
      <c r="D375" s="26"/>
      <c r="E375" s="71">
        <v>35118109.560000002</v>
      </c>
      <c r="F375" s="71">
        <v>1864130.5</v>
      </c>
      <c r="G375" s="2"/>
      <c r="H375" s="2"/>
      <c r="I375" s="2"/>
      <c r="J375" s="2"/>
      <c r="K375" s="2"/>
    </row>
    <row r="376" spans="2:11" x14ac:dyDescent="0.25">
      <c r="B376" s="26" t="s">
        <v>220</v>
      </c>
      <c r="C376" s="26"/>
      <c r="D376" s="26"/>
      <c r="E376" s="81">
        <v>0</v>
      </c>
      <c r="F376" s="81">
        <v>60000</v>
      </c>
      <c r="G376" s="2"/>
      <c r="H376" s="2"/>
      <c r="I376" s="2"/>
      <c r="J376" s="2"/>
      <c r="K376" s="2"/>
    </row>
    <row r="377" spans="2:11" ht="15.75" thickBot="1" x14ac:dyDescent="0.3">
      <c r="B377" s="76" t="s">
        <v>26</v>
      </c>
      <c r="C377" s="26"/>
      <c r="D377" s="26"/>
      <c r="E377" s="82">
        <f>SUM(E373:E376)</f>
        <v>37407849.560000002</v>
      </c>
      <c r="F377" s="83">
        <f>SUM(F373:F376)</f>
        <v>2333483.2999999998</v>
      </c>
      <c r="G377" s="2"/>
      <c r="H377" s="2"/>
      <c r="I377" s="2"/>
      <c r="J377" s="2"/>
      <c r="K377" s="2"/>
    </row>
    <row r="378" spans="2:11" ht="15.75" thickTop="1" x14ac:dyDescent="0.25">
      <c r="B378" s="76"/>
      <c r="C378" s="26"/>
      <c r="D378" s="26"/>
      <c r="E378" s="84"/>
      <c r="F378" s="85"/>
      <c r="G378" s="2"/>
      <c r="H378" s="2"/>
      <c r="I378" s="2"/>
      <c r="J378" s="2"/>
      <c r="K378" s="2"/>
    </row>
    <row r="379" spans="2:11" x14ac:dyDescent="0.25">
      <c r="B379" s="2"/>
      <c r="C379" s="2"/>
      <c r="D379" s="2"/>
      <c r="E379" s="18"/>
      <c r="F379" s="2"/>
      <c r="G379" s="2"/>
      <c r="H379" s="2"/>
      <c r="I379" s="2"/>
      <c r="J379" s="2"/>
      <c r="K379" s="2"/>
    </row>
    <row r="380" spans="2:11" s="86" customFormat="1" x14ac:dyDescent="0.25">
      <c r="B380" s="76" t="s">
        <v>279</v>
      </c>
      <c r="C380" s="76"/>
      <c r="D380" s="26"/>
      <c r="E380" s="26"/>
      <c r="F380" s="26"/>
      <c r="G380" s="26"/>
      <c r="H380" s="26"/>
      <c r="I380" s="26"/>
      <c r="J380" s="26"/>
      <c r="K380" s="26"/>
    </row>
    <row r="381" spans="2:11" s="86" customFormat="1" x14ac:dyDescent="0.25">
      <c r="B381" s="26" t="s">
        <v>280</v>
      </c>
      <c r="C381" s="26"/>
      <c r="D381" s="26"/>
      <c r="E381" s="26"/>
      <c r="F381" s="26"/>
      <c r="G381" s="26"/>
      <c r="H381" s="26"/>
      <c r="I381" s="26"/>
      <c r="J381" s="26"/>
      <c r="K381" s="26"/>
    </row>
    <row r="382" spans="2:11" s="86" customFormat="1" x14ac:dyDescent="0.25">
      <c r="B382" s="26" t="s">
        <v>171</v>
      </c>
      <c r="C382" s="26"/>
      <c r="D382" s="26"/>
      <c r="E382" s="26"/>
      <c r="F382" s="26"/>
      <c r="G382" s="26"/>
      <c r="H382" s="26"/>
      <c r="I382" s="26"/>
      <c r="J382" s="26"/>
      <c r="K382" s="26"/>
    </row>
    <row r="383" spans="2:11" s="86" customFormat="1" ht="15.75" thickBot="1" x14ac:dyDescent="0.3">
      <c r="B383" s="76" t="s">
        <v>19</v>
      </c>
      <c r="C383" s="26"/>
      <c r="D383" s="26"/>
      <c r="E383" s="106">
        <v>2022</v>
      </c>
      <c r="F383" s="106">
        <v>2021</v>
      </c>
      <c r="G383" s="26"/>
      <c r="H383" s="26"/>
      <c r="I383" s="26"/>
      <c r="J383" s="26"/>
      <c r="K383" s="26"/>
    </row>
    <row r="384" spans="2:11" s="86" customFormat="1" x14ac:dyDescent="0.25">
      <c r="B384" s="26" t="s">
        <v>281</v>
      </c>
      <c r="C384" s="26"/>
      <c r="D384" s="26"/>
      <c r="E384" s="27">
        <v>4173815.75</v>
      </c>
      <c r="F384" s="58">
        <v>3401614.04</v>
      </c>
      <c r="G384" s="26"/>
      <c r="H384" s="26"/>
      <c r="I384" s="26"/>
      <c r="J384" s="26"/>
      <c r="K384" s="26"/>
    </row>
    <row r="385" spans="2:11" s="86" customFormat="1" x14ac:dyDescent="0.25">
      <c r="B385" s="26" t="s">
        <v>282</v>
      </c>
      <c r="C385" s="26"/>
      <c r="D385" s="26"/>
      <c r="E385" s="27">
        <v>13706532.65</v>
      </c>
      <c r="F385" s="58">
        <v>5378449.3200000003</v>
      </c>
      <c r="G385" s="26"/>
      <c r="H385" s="26"/>
      <c r="I385" s="26"/>
      <c r="J385" s="26"/>
      <c r="K385" s="26"/>
    </row>
    <row r="386" spans="2:11" s="86" customFormat="1" x14ac:dyDescent="0.25">
      <c r="B386" s="26" t="s">
        <v>28</v>
      </c>
      <c r="C386" s="26"/>
      <c r="D386" s="26"/>
      <c r="E386" s="27">
        <v>420560.43</v>
      </c>
      <c r="F386" s="58">
        <v>178615.25</v>
      </c>
      <c r="G386" s="26"/>
      <c r="H386" s="26"/>
      <c r="I386" s="26"/>
      <c r="J386" s="26"/>
      <c r="K386" s="26"/>
    </row>
    <row r="387" spans="2:11" s="86" customFormat="1" x14ac:dyDescent="0.25">
      <c r="B387" s="26" t="s">
        <v>173</v>
      </c>
      <c r="C387" s="26"/>
      <c r="D387" s="26"/>
      <c r="E387" s="27">
        <v>16097661.220000001</v>
      </c>
      <c r="F387" s="58">
        <v>13864578.539999999</v>
      </c>
      <c r="G387" s="26"/>
      <c r="H387" s="26"/>
      <c r="I387" s="26"/>
      <c r="J387" s="26"/>
      <c r="K387" s="26"/>
    </row>
    <row r="388" spans="2:11" s="86" customFormat="1" x14ac:dyDescent="0.25">
      <c r="B388" s="26" t="s">
        <v>174</v>
      </c>
      <c r="C388" s="26"/>
      <c r="D388" s="26"/>
      <c r="E388" s="27">
        <v>2702398.15</v>
      </c>
      <c r="F388" s="58">
        <v>1590030.12</v>
      </c>
      <c r="G388" s="26"/>
      <c r="H388" s="26"/>
      <c r="I388" s="26"/>
      <c r="J388" s="26"/>
      <c r="K388" s="26"/>
    </row>
    <row r="389" spans="2:11" s="86" customFormat="1" x14ac:dyDescent="0.25">
      <c r="B389" s="26" t="s">
        <v>219</v>
      </c>
      <c r="C389" s="26"/>
      <c r="D389" s="26"/>
      <c r="E389" s="27">
        <v>11493540.890000001</v>
      </c>
      <c r="F389" s="81">
        <v>5777070.29</v>
      </c>
      <c r="G389" s="26"/>
      <c r="H389" s="26"/>
      <c r="I389" s="26"/>
      <c r="J389" s="26"/>
      <c r="K389" s="26"/>
    </row>
    <row r="390" spans="2:11" s="86" customFormat="1" ht="15.75" thickBot="1" x14ac:dyDescent="0.3">
      <c r="B390" s="76" t="s">
        <v>8</v>
      </c>
      <c r="C390" s="26"/>
      <c r="D390" s="26"/>
      <c r="E390" s="83">
        <f>SUM(E384:E389)</f>
        <v>48594509.089999996</v>
      </c>
      <c r="F390" s="79">
        <f>SUM(F384:F389)</f>
        <v>30190357.559999999</v>
      </c>
      <c r="G390" s="26"/>
      <c r="H390" s="26"/>
      <c r="I390" s="26"/>
      <c r="J390" s="26"/>
      <c r="K390" s="26"/>
    </row>
    <row r="391" spans="2:11" s="86" customFormat="1" ht="15.75" thickTop="1" x14ac:dyDescent="0.25">
      <c r="B391" s="26"/>
      <c r="C391" s="26"/>
      <c r="D391" s="26"/>
      <c r="E391" s="72"/>
      <c r="F391" s="72"/>
      <c r="G391" s="26"/>
      <c r="H391" s="26"/>
      <c r="I391" s="26"/>
      <c r="J391" s="26"/>
      <c r="K391" s="26"/>
    </row>
    <row r="392" spans="2:11" s="86" customFormat="1" x14ac:dyDescent="0.25">
      <c r="B392" s="1" t="s">
        <v>283</v>
      </c>
      <c r="C392" s="2"/>
      <c r="D392" s="2"/>
      <c r="E392" s="2"/>
      <c r="F392" s="2"/>
      <c r="G392" s="26"/>
      <c r="H392" s="26"/>
      <c r="I392" s="26"/>
      <c r="J392" s="26"/>
      <c r="K392" s="26"/>
    </row>
    <row r="393" spans="2:11" s="86" customFormat="1" x14ac:dyDescent="0.25">
      <c r="B393" s="2" t="s">
        <v>175</v>
      </c>
      <c r="C393" s="2"/>
      <c r="D393" s="2"/>
      <c r="E393" s="2"/>
      <c r="F393" s="2"/>
      <c r="G393" s="26"/>
      <c r="H393" s="26"/>
      <c r="I393" s="26"/>
      <c r="J393" s="26"/>
      <c r="K393" s="26"/>
    </row>
    <row r="394" spans="2:11" s="86" customFormat="1" x14ac:dyDescent="0.25">
      <c r="B394" s="2" t="s">
        <v>176</v>
      </c>
      <c r="C394" s="2"/>
      <c r="D394" s="2"/>
      <c r="E394" s="2"/>
      <c r="F394" s="2"/>
      <c r="G394" s="26"/>
      <c r="H394" s="26"/>
      <c r="I394" s="26"/>
      <c r="J394" s="26"/>
      <c r="K394" s="26"/>
    </row>
    <row r="395" spans="2:11" s="86" customFormat="1" x14ac:dyDescent="0.25">
      <c r="B395" s="2" t="s">
        <v>177</v>
      </c>
      <c r="C395" s="2"/>
      <c r="D395" s="2"/>
      <c r="E395" s="2"/>
      <c r="F395" s="2"/>
      <c r="G395" s="26"/>
      <c r="H395" s="26"/>
      <c r="I395" s="26"/>
      <c r="J395" s="26"/>
      <c r="K395" s="26"/>
    </row>
    <row r="396" spans="2:11" s="86" customFormat="1" ht="15.75" thickBot="1" x14ac:dyDescent="0.3">
      <c r="B396" s="1" t="s">
        <v>19</v>
      </c>
      <c r="C396" s="1"/>
      <c r="D396" s="1"/>
      <c r="E396" s="3">
        <v>2022</v>
      </c>
      <c r="F396" s="3">
        <v>2021</v>
      </c>
      <c r="G396" s="26"/>
      <c r="H396" s="26"/>
      <c r="I396" s="26"/>
      <c r="J396" s="26"/>
      <c r="K396" s="26"/>
    </row>
    <row r="397" spans="2:11" s="86" customFormat="1" x14ac:dyDescent="0.25">
      <c r="B397" s="2" t="s">
        <v>178</v>
      </c>
      <c r="C397" s="2"/>
      <c r="D397" s="2"/>
      <c r="E397" s="5">
        <v>3112633.36</v>
      </c>
      <c r="F397" s="5">
        <v>3355375.79</v>
      </c>
      <c r="G397" s="26"/>
      <c r="H397" s="26"/>
      <c r="I397" s="26"/>
      <c r="J397" s="26"/>
      <c r="K397" s="26"/>
    </row>
    <row r="398" spans="2:11" s="86" customFormat="1" x14ac:dyDescent="0.25">
      <c r="B398" s="2" t="s">
        <v>179</v>
      </c>
      <c r="C398" s="2"/>
      <c r="D398" s="2"/>
      <c r="E398" s="5">
        <v>3634843.8</v>
      </c>
      <c r="F398" s="5">
        <v>1004257.2</v>
      </c>
      <c r="G398" s="26"/>
      <c r="H398" s="26"/>
      <c r="I398" s="26"/>
      <c r="J398" s="26"/>
      <c r="K398" s="26"/>
    </row>
    <row r="399" spans="2:11" s="86" customFormat="1" x14ac:dyDescent="0.25">
      <c r="B399" s="2" t="s">
        <v>180</v>
      </c>
      <c r="C399" s="2"/>
      <c r="D399" s="2"/>
      <c r="E399" s="5">
        <v>1107231.9099999999</v>
      </c>
      <c r="F399" s="5">
        <v>3969408.16</v>
      </c>
      <c r="G399" s="26"/>
      <c r="H399" s="26"/>
      <c r="I399" s="26"/>
      <c r="J399" s="26"/>
      <c r="K399" s="26"/>
    </row>
    <row r="400" spans="2:11" s="86" customFormat="1" x14ac:dyDescent="0.25">
      <c r="B400" s="2" t="s">
        <v>181</v>
      </c>
      <c r="C400" s="2"/>
      <c r="D400" s="2"/>
      <c r="E400" s="5">
        <v>2065275.42</v>
      </c>
      <c r="F400" s="5">
        <v>1981117.34</v>
      </c>
      <c r="G400" s="26"/>
      <c r="H400" s="26"/>
      <c r="I400" s="26"/>
      <c r="J400" s="26"/>
      <c r="K400" s="26"/>
    </row>
    <row r="401" spans="2:11" s="86" customFormat="1" x14ac:dyDescent="0.25">
      <c r="B401" s="2" t="s">
        <v>303</v>
      </c>
      <c r="C401" s="2"/>
      <c r="D401" s="2"/>
      <c r="E401" s="16"/>
      <c r="F401" s="16">
        <v>491440.45</v>
      </c>
      <c r="G401" s="26"/>
      <c r="H401" s="26"/>
      <c r="I401" s="26"/>
      <c r="J401" s="26"/>
      <c r="K401" s="26"/>
    </row>
    <row r="402" spans="2:11" s="86" customFormat="1" ht="15.75" thickBot="1" x14ac:dyDescent="0.3">
      <c r="B402" s="1" t="s">
        <v>26</v>
      </c>
      <c r="C402" s="2"/>
      <c r="D402" s="2"/>
      <c r="E402" s="7">
        <f>SUM(E397:E401)</f>
        <v>9919984.4900000002</v>
      </c>
      <c r="F402" s="7">
        <f>SUM(F397:F401)</f>
        <v>10801598.939999999</v>
      </c>
      <c r="G402" s="26"/>
      <c r="H402" s="26"/>
      <c r="I402" s="26"/>
      <c r="J402" s="26"/>
      <c r="K402" s="26"/>
    </row>
    <row r="403" spans="2:11" s="86" customFormat="1" ht="15.75" thickTop="1" x14ac:dyDescent="0.25">
      <c r="B403" s="26"/>
      <c r="C403" s="26"/>
      <c r="D403" s="26"/>
      <c r="E403" s="72"/>
      <c r="F403" s="72"/>
      <c r="G403" s="26"/>
      <c r="H403" s="26"/>
      <c r="I403" s="26"/>
      <c r="J403" s="26"/>
      <c r="K403" s="26"/>
    </row>
    <row r="404" spans="2:11" s="86" customFormat="1" x14ac:dyDescent="0.25">
      <c r="B404" s="1" t="s">
        <v>284</v>
      </c>
      <c r="C404" s="2"/>
      <c r="D404" s="2"/>
      <c r="E404" s="10"/>
      <c r="F404" s="68"/>
      <c r="G404" s="26"/>
      <c r="H404" s="26"/>
      <c r="I404" s="26"/>
      <c r="J404" s="26"/>
      <c r="K404" s="26"/>
    </row>
    <row r="405" spans="2:11" s="86" customFormat="1" ht="15.75" thickBot="1" x14ac:dyDescent="0.3">
      <c r="B405" s="1" t="s">
        <v>19</v>
      </c>
      <c r="C405" s="1"/>
      <c r="D405" s="1"/>
      <c r="E405" s="3">
        <v>2022</v>
      </c>
      <c r="F405" s="3">
        <v>2021</v>
      </c>
      <c r="G405" s="26"/>
      <c r="H405" s="26"/>
      <c r="I405" s="26"/>
      <c r="J405" s="26"/>
      <c r="K405" s="26"/>
    </row>
    <row r="406" spans="2:11" s="86" customFormat="1" x14ac:dyDescent="0.25">
      <c r="B406" s="1" t="s">
        <v>263</v>
      </c>
      <c r="C406" s="2"/>
      <c r="D406" s="2"/>
      <c r="E406" s="71">
        <v>6610998.7599999998</v>
      </c>
      <c r="F406" s="98">
        <v>9048820.0500000007</v>
      </c>
      <c r="G406" s="26"/>
      <c r="H406" s="26"/>
      <c r="I406" s="26"/>
      <c r="J406" s="26"/>
      <c r="K406" s="26"/>
    </row>
    <row r="407" spans="2:11" s="86" customFormat="1" x14ac:dyDescent="0.25">
      <c r="B407" s="26" t="s">
        <v>285</v>
      </c>
      <c r="C407" s="26"/>
      <c r="D407" s="26"/>
      <c r="E407" s="72">
        <v>7177328.1100000003</v>
      </c>
      <c r="F407" s="72">
        <v>7015925.5599999996</v>
      </c>
      <c r="G407" s="26"/>
      <c r="H407" s="26"/>
      <c r="I407" s="26"/>
      <c r="J407" s="26"/>
      <c r="K407" s="26"/>
    </row>
    <row r="408" spans="2:11" s="86" customFormat="1" x14ac:dyDescent="0.25">
      <c r="B408" s="26" t="s">
        <v>286</v>
      </c>
      <c r="C408" s="26"/>
      <c r="D408" s="26"/>
      <c r="E408" s="72">
        <v>2133378.67</v>
      </c>
      <c r="F408" s="72">
        <v>3478481</v>
      </c>
      <c r="G408" s="26"/>
      <c r="H408" s="26"/>
      <c r="I408" s="26"/>
      <c r="J408" s="26"/>
      <c r="K408" s="26"/>
    </row>
    <row r="409" spans="2:11" s="86" customFormat="1" x14ac:dyDescent="0.25">
      <c r="B409" s="26" t="s">
        <v>287</v>
      </c>
      <c r="C409" s="26"/>
      <c r="D409" s="26"/>
      <c r="E409" s="72">
        <v>1084924.8999999999</v>
      </c>
      <c r="F409" s="72">
        <v>803873</v>
      </c>
      <c r="G409" s="26"/>
      <c r="H409" s="26"/>
      <c r="I409" s="26"/>
      <c r="J409" s="26"/>
      <c r="K409" s="26"/>
    </row>
    <row r="410" spans="2:11" s="86" customFormat="1" x14ac:dyDescent="0.25">
      <c r="B410" s="26" t="s">
        <v>172</v>
      </c>
      <c r="C410" s="26"/>
      <c r="D410" s="26"/>
      <c r="E410" s="72">
        <v>4017047.5</v>
      </c>
      <c r="F410" s="72">
        <v>2092042.23</v>
      </c>
      <c r="G410" s="26"/>
      <c r="H410" s="26"/>
      <c r="I410" s="26"/>
      <c r="J410" s="26"/>
      <c r="K410" s="26"/>
    </row>
    <row r="411" spans="2:11" s="86" customFormat="1" x14ac:dyDescent="0.25">
      <c r="B411" s="26" t="s">
        <v>289</v>
      </c>
      <c r="C411" s="26"/>
      <c r="D411" s="26"/>
      <c r="E411" s="72">
        <v>61952239.049999997</v>
      </c>
      <c r="F411" s="72">
        <v>22786444.300000001</v>
      </c>
      <c r="G411" s="26"/>
      <c r="H411" s="26"/>
      <c r="I411" s="26"/>
      <c r="J411" s="26"/>
      <c r="K411" s="26"/>
    </row>
    <row r="412" spans="2:11" s="86" customFormat="1" x14ac:dyDescent="0.25">
      <c r="B412" s="26" t="s">
        <v>290</v>
      </c>
      <c r="C412" s="26"/>
      <c r="D412" s="26"/>
      <c r="E412" s="72">
        <v>17010203.77</v>
      </c>
      <c r="F412" s="72">
        <v>9111568.7400000002</v>
      </c>
      <c r="G412" s="26"/>
      <c r="H412" s="26"/>
      <c r="I412" s="26"/>
      <c r="J412" s="26"/>
      <c r="K412" s="26"/>
    </row>
    <row r="413" spans="2:11" s="86" customFormat="1" x14ac:dyDescent="0.25">
      <c r="B413" s="26" t="s">
        <v>291</v>
      </c>
      <c r="C413" s="26"/>
      <c r="D413" s="26"/>
      <c r="E413" s="71">
        <v>707684.77</v>
      </c>
      <c r="F413" s="72">
        <v>1921281.27</v>
      </c>
      <c r="G413" s="26"/>
      <c r="H413" s="26"/>
      <c r="I413" s="26"/>
      <c r="J413" s="26"/>
      <c r="K413" s="26"/>
    </row>
    <row r="414" spans="2:11" s="86" customFormat="1" x14ac:dyDescent="0.25">
      <c r="B414" s="26" t="s">
        <v>292</v>
      </c>
      <c r="C414" s="26"/>
      <c r="D414" s="26"/>
      <c r="E414" s="69">
        <v>3370666.52</v>
      </c>
      <c r="F414" s="69">
        <v>4538342.68</v>
      </c>
      <c r="G414" s="26"/>
      <c r="H414" s="26"/>
      <c r="I414" s="26"/>
      <c r="J414" s="26"/>
      <c r="K414" s="26"/>
    </row>
    <row r="415" spans="2:11" s="86" customFormat="1" ht="15.75" thickBot="1" x14ac:dyDescent="0.3">
      <c r="B415" s="67" t="s">
        <v>8</v>
      </c>
      <c r="C415" s="67"/>
      <c r="D415" s="67"/>
      <c r="E415" s="87">
        <f>SUM(E406:E414)</f>
        <v>104064472.04999998</v>
      </c>
      <c r="F415" s="87">
        <f>SUM(F406:F414)</f>
        <v>60796778.830000006</v>
      </c>
      <c r="G415" s="26"/>
      <c r="H415" s="26"/>
      <c r="I415" s="26"/>
      <c r="J415" s="26"/>
      <c r="K415" s="26"/>
    </row>
    <row r="416" spans="2:11" s="86" customFormat="1" ht="15.75" thickTop="1" x14ac:dyDescent="0.25">
      <c r="B416" s="26"/>
      <c r="C416" s="26"/>
      <c r="D416" s="26"/>
      <c r="E416" s="72"/>
      <c r="F416" s="72"/>
      <c r="G416" s="26"/>
      <c r="H416" s="26"/>
      <c r="I416" s="26"/>
      <c r="J416" s="26"/>
      <c r="K416" s="26"/>
    </row>
    <row r="417" spans="2:11" s="86" customFormat="1" x14ac:dyDescent="0.25">
      <c r="B417" s="26"/>
      <c r="C417" s="26"/>
      <c r="D417" s="26"/>
      <c r="E417" s="72"/>
      <c r="F417" s="72"/>
      <c r="G417" s="26"/>
      <c r="H417" s="26"/>
      <c r="I417" s="26"/>
      <c r="J417" s="26"/>
      <c r="K417" s="26"/>
    </row>
    <row r="418" spans="2:11" s="86" customFormat="1" ht="15.75" thickBot="1" x14ac:dyDescent="0.3">
      <c r="B418" s="1" t="s">
        <v>19</v>
      </c>
      <c r="C418" s="1"/>
      <c r="D418" s="1"/>
      <c r="E418" s="3">
        <v>2022</v>
      </c>
      <c r="F418" s="3">
        <v>2021</v>
      </c>
      <c r="G418" s="26"/>
      <c r="H418" s="26"/>
      <c r="I418" s="26"/>
      <c r="J418" s="26"/>
      <c r="K418" s="26"/>
    </row>
    <row r="419" spans="2:11" s="86" customFormat="1" ht="15.75" thickBot="1" x14ac:dyDescent="0.3">
      <c r="B419" s="26" t="s">
        <v>288</v>
      </c>
      <c r="C419" s="26"/>
      <c r="D419" s="26"/>
      <c r="E419" s="73">
        <v>1636463.02</v>
      </c>
      <c r="F419" s="73">
        <v>0</v>
      </c>
      <c r="G419" s="26"/>
      <c r="H419" s="26"/>
      <c r="I419" s="26"/>
      <c r="J419" s="26"/>
      <c r="K419" s="26"/>
    </row>
    <row r="420" spans="2:11" s="86" customFormat="1" ht="15.75" thickBot="1" x14ac:dyDescent="0.3">
      <c r="B420" s="67" t="s">
        <v>8</v>
      </c>
      <c r="C420" s="26"/>
      <c r="D420" s="26"/>
      <c r="E420" s="74">
        <f>SUM(E419)</f>
        <v>1636463.02</v>
      </c>
      <c r="F420" s="74">
        <f>SUM(F419)</f>
        <v>0</v>
      </c>
      <c r="G420" s="26"/>
      <c r="H420" s="26"/>
      <c r="I420" s="26"/>
      <c r="J420" s="26"/>
      <c r="K420" s="26"/>
    </row>
    <row r="421" spans="2:11" ht="15.75" thickTop="1" x14ac:dyDescent="0.25">
      <c r="B421" s="2"/>
      <c r="C421" s="2"/>
      <c r="D421" s="2"/>
      <c r="E421" s="13"/>
      <c r="F421" s="13"/>
      <c r="G421" s="2"/>
      <c r="H421" s="2"/>
      <c r="I421" s="2"/>
      <c r="J421" s="2"/>
      <c r="K421" s="2"/>
    </row>
    <row r="422" spans="2:11" x14ac:dyDescent="0.25">
      <c r="B422" s="1" t="s">
        <v>293</v>
      </c>
      <c r="C422" s="2"/>
      <c r="D422" s="2"/>
      <c r="E422" s="2"/>
      <c r="F422" s="2"/>
      <c r="G422" s="2"/>
      <c r="H422" s="2"/>
      <c r="I422" s="2"/>
      <c r="J422" s="2"/>
      <c r="K422" s="2"/>
    </row>
    <row r="423" spans="2:11" x14ac:dyDescent="0.25">
      <c r="B423" s="2" t="s">
        <v>182</v>
      </c>
      <c r="C423" s="2"/>
      <c r="D423" s="2"/>
      <c r="E423" s="2"/>
      <c r="F423" s="2"/>
      <c r="G423" s="2"/>
      <c r="H423" s="2"/>
      <c r="I423" s="2"/>
      <c r="J423" s="2"/>
      <c r="K423" s="2"/>
    </row>
    <row r="424" spans="2:11" x14ac:dyDescent="0.25">
      <c r="B424" s="1" t="s">
        <v>19</v>
      </c>
      <c r="C424" s="2"/>
      <c r="D424" s="2"/>
      <c r="E424" s="14">
        <v>2022</v>
      </c>
      <c r="F424" s="14">
        <v>2021</v>
      </c>
      <c r="G424" s="2"/>
      <c r="H424" s="2"/>
      <c r="I424" s="2"/>
      <c r="J424" s="2"/>
      <c r="K424" s="2"/>
    </row>
    <row r="425" spans="2:11" x14ac:dyDescent="0.25">
      <c r="B425" s="2" t="s">
        <v>183</v>
      </c>
      <c r="C425" s="2"/>
      <c r="D425" s="2"/>
      <c r="E425" s="16">
        <v>164015.78</v>
      </c>
      <c r="F425" s="16">
        <v>35909.93</v>
      </c>
      <c r="G425" s="2"/>
      <c r="H425" s="2"/>
      <c r="I425" s="2"/>
      <c r="J425" s="2"/>
      <c r="K425" s="2"/>
    </row>
    <row r="426" spans="2:11" ht="15.75" thickBot="1" x14ac:dyDescent="0.3">
      <c r="B426" s="1" t="s">
        <v>26</v>
      </c>
      <c r="C426" s="2"/>
      <c r="D426" s="2"/>
      <c r="E426" s="7">
        <f>SUM(E425)</f>
        <v>164015.78</v>
      </c>
      <c r="F426" s="7">
        <f>SUM(F425)</f>
        <v>35909.93</v>
      </c>
      <c r="G426" s="2"/>
      <c r="H426" s="2"/>
      <c r="I426" s="2"/>
      <c r="J426" s="2"/>
      <c r="K426" s="2"/>
    </row>
    <row r="427" spans="2:11" ht="15.75" thickTop="1" x14ac:dyDescent="0.25"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2:11" x14ac:dyDescent="0.25">
      <c r="B428" s="1" t="s">
        <v>295</v>
      </c>
      <c r="C428" s="2"/>
      <c r="D428" s="2"/>
      <c r="E428" s="2"/>
      <c r="F428" s="2"/>
      <c r="G428" s="2"/>
      <c r="H428" s="2"/>
      <c r="I428" s="2"/>
      <c r="J428" s="2"/>
      <c r="K428" s="2"/>
    </row>
    <row r="429" spans="2:11" x14ac:dyDescent="0.25">
      <c r="B429" s="2" t="s">
        <v>184</v>
      </c>
      <c r="C429" s="2"/>
      <c r="D429" s="2"/>
      <c r="E429" s="2"/>
      <c r="F429" s="2"/>
      <c r="G429" s="2"/>
      <c r="H429" s="2"/>
      <c r="I429" s="2"/>
      <c r="J429" s="2"/>
      <c r="K429" s="2"/>
    </row>
    <row r="430" spans="2:11" x14ac:dyDescent="0.25">
      <c r="B430" s="2" t="s">
        <v>177</v>
      </c>
      <c r="C430" s="2"/>
      <c r="D430" s="2"/>
      <c r="E430" s="2"/>
      <c r="F430" s="2"/>
      <c r="G430" s="2"/>
      <c r="H430" s="2"/>
      <c r="I430" s="2"/>
      <c r="J430" s="2"/>
      <c r="K430" s="2"/>
    </row>
    <row r="431" spans="2:11" x14ac:dyDescent="0.25">
      <c r="B431" s="1" t="s">
        <v>19</v>
      </c>
      <c r="C431" s="2"/>
      <c r="D431" s="2"/>
      <c r="E431" s="14">
        <v>2022</v>
      </c>
      <c r="F431" s="14">
        <v>2021</v>
      </c>
      <c r="G431" s="2"/>
      <c r="H431" s="2"/>
      <c r="I431" s="2"/>
      <c r="J431" s="2"/>
      <c r="K431" s="2"/>
    </row>
    <row r="432" spans="2:11" x14ac:dyDescent="0.25">
      <c r="B432" s="2" t="s">
        <v>185</v>
      </c>
      <c r="C432" s="2"/>
      <c r="D432" s="2"/>
      <c r="E432" s="18">
        <v>-2373861927.9000001</v>
      </c>
      <c r="F432" s="32">
        <v>-2379165576.02</v>
      </c>
      <c r="G432" s="2"/>
      <c r="H432" s="2"/>
      <c r="I432" s="2"/>
      <c r="J432" s="2"/>
      <c r="K432" s="2"/>
    </row>
    <row r="433" spans="2:11" x14ac:dyDescent="0.25">
      <c r="B433" s="2" t="s">
        <v>186</v>
      </c>
      <c r="C433" s="2"/>
      <c r="D433" s="2"/>
      <c r="E433" s="32">
        <v>-1413303</v>
      </c>
      <c r="F433" s="32">
        <v>3816814.75</v>
      </c>
      <c r="G433" s="2"/>
      <c r="H433" s="2"/>
      <c r="I433" s="2"/>
      <c r="J433" s="2"/>
      <c r="K433" s="2"/>
    </row>
    <row r="434" spans="2:11" x14ac:dyDescent="0.25">
      <c r="B434" s="2" t="s">
        <v>187</v>
      </c>
      <c r="C434" s="2"/>
      <c r="D434" s="2"/>
      <c r="E434" s="19">
        <v>138968.45000000001</v>
      </c>
      <c r="F434" s="19">
        <v>1486833.37</v>
      </c>
      <c r="G434" s="2"/>
      <c r="H434" s="2"/>
      <c r="I434" s="2"/>
      <c r="J434" s="2"/>
      <c r="K434" s="2"/>
    </row>
    <row r="435" spans="2:11" ht="15.75" thickBot="1" x14ac:dyDescent="0.3">
      <c r="B435" s="2" t="s">
        <v>188</v>
      </c>
      <c r="C435" s="2"/>
      <c r="D435" s="2"/>
      <c r="E435" s="12">
        <f>SUM(E432:E434)</f>
        <v>-2375136262.4500003</v>
      </c>
      <c r="F435" s="21">
        <f>SUM(F432:F434)</f>
        <v>-2373861927.9000001</v>
      </c>
      <c r="G435" s="2"/>
      <c r="H435" s="2"/>
      <c r="I435" s="2"/>
      <c r="J435" s="2"/>
      <c r="K435" s="2"/>
    </row>
    <row r="436" spans="2:11" ht="15.75" thickTop="1" x14ac:dyDescent="0.25"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2:11" x14ac:dyDescent="0.25">
      <c r="B437" s="1" t="s">
        <v>294</v>
      </c>
      <c r="C437" s="2"/>
      <c r="D437" s="2"/>
      <c r="E437" s="2"/>
      <c r="F437" s="2"/>
      <c r="G437" s="2"/>
      <c r="H437" s="2"/>
      <c r="I437" s="2"/>
      <c r="J437" s="2"/>
      <c r="K437" s="2"/>
    </row>
    <row r="438" spans="2:11" x14ac:dyDescent="0.25">
      <c r="B438" s="2" t="s">
        <v>240</v>
      </c>
      <c r="C438" s="2"/>
      <c r="D438" s="2"/>
      <c r="E438" s="2"/>
      <c r="F438" s="2"/>
      <c r="G438" s="2"/>
      <c r="H438" s="2"/>
      <c r="I438" s="2"/>
      <c r="J438" s="2"/>
      <c r="K438" s="2"/>
    </row>
    <row r="439" spans="2:11" x14ac:dyDescent="0.25">
      <c r="B439" s="2" t="s">
        <v>189</v>
      </c>
      <c r="C439" s="2"/>
      <c r="D439" s="2"/>
      <c r="E439" s="2"/>
      <c r="F439" s="2"/>
      <c r="G439" s="2"/>
      <c r="H439" s="2"/>
      <c r="I439" s="2"/>
      <c r="J439" s="2"/>
      <c r="K439" s="2"/>
    </row>
    <row r="440" spans="2:11" x14ac:dyDescent="0.25">
      <c r="B440" s="2" t="s">
        <v>19</v>
      </c>
      <c r="C440" s="2"/>
      <c r="D440" s="2"/>
      <c r="E440" s="99">
        <v>2022</v>
      </c>
      <c r="F440" s="99">
        <v>2021</v>
      </c>
      <c r="G440" s="2"/>
      <c r="H440" s="2"/>
      <c r="I440" s="2"/>
      <c r="J440" s="2"/>
      <c r="K440" s="2"/>
    </row>
    <row r="441" spans="2:11" x14ac:dyDescent="0.25">
      <c r="B441" s="2" t="s">
        <v>190</v>
      </c>
      <c r="C441" s="2"/>
      <c r="D441" s="2"/>
      <c r="E441" s="19">
        <v>-42460176.840000004</v>
      </c>
      <c r="F441" s="19">
        <v>-1413303</v>
      </c>
      <c r="G441" s="2"/>
      <c r="H441" s="2"/>
      <c r="I441" s="2"/>
      <c r="J441" s="2"/>
      <c r="K441" s="2"/>
    </row>
    <row r="442" spans="2:11" ht="15.75" thickBot="1" x14ac:dyDescent="0.3">
      <c r="B442" s="2" t="s">
        <v>8</v>
      </c>
      <c r="C442" s="2"/>
      <c r="D442" s="2"/>
      <c r="E442" s="7">
        <f>SUM(E441)</f>
        <v>-42460176.840000004</v>
      </c>
      <c r="F442" s="21">
        <f>SUM(F441)</f>
        <v>-1413303</v>
      </c>
      <c r="G442" s="2"/>
      <c r="H442" s="2"/>
      <c r="I442" s="2"/>
      <c r="J442" s="2"/>
      <c r="K442" s="2"/>
    </row>
    <row r="443" spans="2:11" ht="15.75" thickTop="1" x14ac:dyDescent="0.25">
      <c r="B443" s="2"/>
      <c r="C443" s="2"/>
      <c r="D443" s="2"/>
      <c r="E443" s="2"/>
      <c r="F443" s="30"/>
      <c r="G443" s="2"/>
      <c r="H443" s="2"/>
      <c r="I443" s="2"/>
      <c r="J443" s="2"/>
      <c r="K443" s="2"/>
    </row>
    <row r="444" spans="2:11" x14ac:dyDescent="0.25">
      <c r="B444" s="1" t="s">
        <v>296</v>
      </c>
      <c r="C444" s="2"/>
      <c r="D444" s="2"/>
      <c r="E444" s="2"/>
      <c r="F444" s="30"/>
      <c r="G444" s="2"/>
      <c r="H444" s="2"/>
      <c r="I444" s="2"/>
      <c r="J444" s="2"/>
      <c r="K444" s="2"/>
    </row>
    <row r="445" spans="2:11" x14ac:dyDescent="0.25">
      <c r="B445" s="2" t="s">
        <v>191</v>
      </c>
      <c r="C445" s="2"/>
      <c r="D445" s="2"/>
      <c r="E445" s="2"/>
      <c r="F445" s="30"/>
      <c r="G445" s="2"/>
      <c r="H445" s="2"/>
      <c r="I445" s="2"/>
      <c r="J445" s="2"/>
      <c r="K445" s="2"/>
    </row>
    <row r="446" spans="2:11" x14ac:dyDescent="0.25">
      <c r="B446" s="2" t="s">
        <v>192</v>
      </c>
      <c r="C446" s="2"/>
      <c r="D446" s="2"/>
      <c r="E446" s="2"/>
      <c r="F446" s="30"/>
      <c r="G446" s="2"/>
      <c r="H446" s="2"/>
      <c r="I446" s="2"/>
      <c r="J446" s="2"/>
      <c r="K446" s="2"/>
    </row>
    <row r="447" spans="2:11" x14ac:dyDescent="0.25">
      <c r="B447" s="1" t="s">
        <v>19</v>
      </c>
      <c r="C447" s="2"/>
      <c r="D447" s="2"/>
      <c r="E447" s="14">
        <v>2022</v>
      </c>
      <c r="F447" s="14">
        <v>2021</v>
      </c>
      <c r="G447" s="2"/>
      <c r="H447" s="2"/>
      <c r="I447" s="2"/>
      <c r="J447" s="2"/>
      <c r="K447" s="2"/>
    </row>
    <row r="448" spans="2:11" x14ac:dyDescent="0.25">
      <c r="B448" s="2" t="s">
        <v>193</v>
      </c>
      <c r="C448" s="2"/>
      <c r="D448" s="2"/>
      <c r="E448" s="32">
        <v>3619790997.0799999</v>
      </c>
      <c r="F448" s="33">
        <v>3619790997.0799999</v>
      </c>
      <c r="G448" s="2"/>
      <c r="H448" s="2"/>
      <c r="I448" s="2"/>
      <c r="J448" s="2"/>
      <c r="K448" s="2"/>
    </row>
    <row r="449" spans="2:11" x14ac:dyDescent="0.25">
      <c r="B449" s="2" t="s">
        <v>194</v>
      </c>
      <c r="C449" s="2"/>
      <c r="D449" s="2"/>
      <c r="E449" s="32">
        <v>-2375275231.2600002</v>
      </c>
      <c r="F449" s="33">
        <v>-2375348762</v>
      </c>
      <c r="G449" s="2"/>
      <c r="H449" s="2"/>
      <c r="I449" s="2"/>
      <c r="J449" s="2"/>
      <c r="K449" s="2"/>
    </row>
    <row r="450" spans="2:11" x14ac:dyDescent="0.25">
      <c r="B450" s="2" t="s">
        <v>195</v>
      </c>
      <c r="C450" s="2"/>
      <c r="D450" s="2"/>
      <c r="E450" s="32">
        <v>138968.45000000001</v>
      </c>
      <c r="F450" s="33">
        <v>1486833.37</v>
      </c>
      <c r="G450" s="2"/>
      <c r="H450" s="2"/>
      <c r="I450" s="2"/>
      <c r="J450" s="2"/>
      <c r="K450" s="2"/>
    </row>
    <row r="451" spans="2:11" x14ac:dyDescent="0.25">
      <c r="B451" s="2" t="s">
        <v>196</v>
      </c>
      <c r="C451" s="2"/>
      <c r="D451" s="2"/>
      <c r="E451" s="19">
        <v>-42460176.840000004</v>
      </c>
      <c r="F451" s="34">
        <v>-1413303</v>
      </c>
      <c r="G451" s="2"/>
      <c r="H451" s="2"/>
      <c r="I451" s="2"/>
      <c r="J451" s="2"/>
      <c r="K451" s="2"/>
    </row>
    <row r="452" spans="2:11" ht="15.75" thickBot="1" x14ac:dyDescent="0.3">
      <c r="B452" s="2"/>
      <c r="C452" s="2"/>
      <c r="D452" s="2"/>
      <c r="E452" s="31">
        <f>SUM(E448:E451)</f>
        <v>1202194557.4299998</v>
      </c>
      <c r="F452" s="31">
        <f>SUM(F448:F451)</f>
        <v>1244515765.4499998</v>
      </c>
      <c r="G452" s="2"/>
      <c r="H452" s="2"/>
      <c r="I452" s="2"/>
      <c r="J452" s="2"/>
      <c r="K452" s="2"/>
    </row>
    <row r="453" spans="2:11" ht="15.75" thickTop="1" x14ac:dyDescent="0.25">
      <c r="B453" s="2"/>
      <c r="C453" s="2"/>
      <c r="D453" s="2"/>
      <c r="E453" s="2"/>
      <c r="F453" s="30"/>
      <c r="G453" s="2"/>
      <c r="H453" s="2"/>
      <c r="I453" s="2"/>
      <c r="J453" s="2"/>
      <c r="K453" s="2"/>
    </row>
    <row r="454" spans="2:11" x14ac:dyDescent="0.25">
      <c r="B454" s="1" t="s">
        <v>197</v>
      </c>
      <c r="C454" s="2"/>
      <c r="D454" s="2"/>
      <c r="E454" s="2"/>
      <c r="F454" s="30"/>
      <c r="G454" s="2"/>
      <c r="H454" s="2"/>
      <c r="I454" s="2"/>
      <c r="J454" s="2"/>
      <c r="K454" s="2"/>
    </row>
    <row r="455" spans="2:11" x14ac:dyDescent="0.25">
      <c r="B455" s="2" t="s">
        <v>198</v>
      </c>
      <c r="C455" s="2"/>
      <c r="D455" s="2"/>
      <c r="E455" s="2"/>
      <c r="F455" s="30"/>
      <c r="G455" s="2"/>
      <c r="H455" s="2"/>
      <c r="I455" s="2"/>
      <c r="J455" s="2"/>
      <c r="K455" s="2"/>
    </row>
    <row r="456" spans="2:11" x14ac:dyDescent="0.25">
      <c r="B456" s="2" t="s">
        <v>199</v>
      </c>
      <c r="C456" s="2"/>
      <c r="D456" s="2"/>
      <c r="E456" s="2"/>
      <c r="F456" s="30"/>
      <c r="G456" s="2"/>
      <c r="H456" s="2"/>
      <c r="I456" s="2"/>
      <c r="J456" s="2"/>
      <c r="K456" s="2"/>
    </row>
    <row r="457" spans="2:11" x14ac:dyDescent="0.25">
      <c r="B457" s="2" t="s">
        <v>200</v>
      </c>
      <c r="C457" s="2"/>
      <c r="D457" s="2"/>
      <c r="E457" s="2"/>
      <c r="F457" s="2"/>
      <c r="G457" s="2"/>
      <c r="H457" s="2"/>
      <c r="I457" s="2"/>
      <c r="J457" s="2"/>
      <c r="K457" s="2"/>
    </row>
    <row r="458" spans="2:11" x14ac:dyDescent="0.25"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2:11" x14ac:dyDescent="0.25">
      <c r="B459" s="2" t="s">
        <v>259</v>
      </c>
      <c r="C459" s="2"/>
      <c r="D459" s="2"/>
      <c r="E459" s="2"/>
      <c r="F459" s="2"/>
      <c r="G459" s="2"/>
      <c r="H459" s="2"/>
      <c r="I459" s="2"/>
      <c r="J459" s="2"/>
      <c r="K459" s="2"/>
    </row>
    <row r="460" spans="2:11" x14ac:dyDescent="0.25"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2:11" x14ac:dyDescent="0.25">
      <c r="B461" s="2" t="s">
        <v>323</v>
      </c>
      <c r="C461" s="2"/>
      <c r="D461" s="2"/>
      <c r="E461" s="2"/>
      <c r="F461" s="2"/>
      <c r="G461" s="2"/>
      <c r="H461" s="2"/>
      <c r="I461" s="2"/>
      <c r="J461" s="2"/>
      <c r="K461" s="2"/>
    </row>
    <row r="462" spans="2:11" x14ac:dyDescent="0.25"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2:11" x14ac:dyDescent="0.25">
      <c r="B463" s="2" t="s">
        <v>255</v>
      </c>
      <c r="C463" s="2"/>
      <c r="D463" s="2"/>
      <c r="E463" s="2"/>
      <c r="F463" s="2"/>
      <c r="G463" s="2"/>
      <c r="H463" s="2"/>
      <c r="I463" s="2"/>
      <c r="J463" s="2"/>
      <c r="K463" s="2"/>
    </row>
    <row r="464" spans="2:11" x14ac:dyDescent="0.25">
      <c r="B464" s="2" t="s">
        <v>256</v>
      </c>
      <c r="C464" s="2"/>
      <c r="D464" s="2"/>
      <c r="E464" s="2"/>
      <c r="F464" s="2"/>
      <c r="G464" s="2"/>
      <c r="H464" s="2"/>
      <c r="I464" s="2"/>
      <c r="J464" s="2"/>
      <c r="K464" s="2"/>
    </row>
    <row r="465" spans="2:11" x14ac:dyDescent="0.25"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2:11" x14ac:dyDescent="0.25">
      <c r="B466" s="2" t="s">
        <v>257</v>
      </c>
      <c r="C466" s="2"/>
      <c r="D466" s="2"/>
      <c r="E466" s="2"/>
      <c r="F466" s="2"/>
      <c r="G466" s="2"/>
      <c r="H466" s="2"/>
      <c r="I466" s="2"/>
      <c r="J466" s="2"/>
      <c r="K466" s="2"/>
    </row>
    <row r="467" spans="2:11" x14ac:dyDescent="0.25">
      <c r="B467" s="2" t="s">
        <v>258</v>
      </c>
      <c r="C467" s="2"/>
      <c r="D467" s="2"/>
      <c r="E467" s="2"/>
      <c r="F467" s="2"/>
      <c r="G467" s="2"/>
      <c r="H467" s="2"/>
      <c r="I467" s="2"/>
      <c r="J467" s="2"/>
      <c r="K467" s="2"/>
    </row>
    <row r="468" spans="2:11" x14ac:dyDescent="0.25"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2:11" x14ac:dyDescent="0.25">
      <c r="B469" s="101" t="s">
        <v>260</v>
      </c>
      <c r="C469" s="2"/>
      <c r="D469" s="2"/>
      <c r="E469" s="2"/>
      <c r="F469" s="2"/>
      <c r="G469" s="2"/>
      <c r="H469" s="2"/>
      <c r="I469" s="2"/>
      <c r="J469" s="2"/>
      <c r="K469" s="2"/>
    </row>
    <row r="470" spans="2:11" x14ac:dyDescent="0.25">
      <c r="B470" s="2" t="s">
        <v>261</v>
      </c>
      <c r="C470" s="2"/>
      <c r="D470" s="2"/>
      <c r="E470" s="2"/>
      <c r="F470" s="2"/>
      <c r="G470" s="2"/>
      <c r="H470" s="2"/>
      <c r="I470" s="2"/>
      <c r="J470" s="2"/>
      <c r="K470" s="2"/>
    </row>
    <row r="471" spans="2:11" x14ac:dyDescent="0.25"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2:11" x14ac:dyDescent="0.25"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2:11" x14ac:dyDescent="0.25"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2:11" x14ac:dyDescent="0.25"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2:11" x14ac:dyDescent="0.25">
      <c r="B475" s="108"/>
      <c r="C475" s="2"/>
      <c r="D475" s="109"/>
      <c r="E475" s="109"/>
      <c r="F475" s="109"/>
      <c r="G475" s="2"/>
      <c r="H475" s="2"/>
      <c r="I475" s="2"/>
      <c r="J475" s="2"/>
      <c r="K475" s="2"/>
    </row>
    <row r="476" spans="2:11" ht="18.75" customHeight="1" x14ac:dyDescent="0.25">
      <c r="B476" s="107" t="s">
        <v>1</v>
      </c>
      <c r="C476" s="1"/>
      <c r="D476" s="111" t="s">
        <v>2</v>
      </c>
      <c r="E476" s="111"/>
      <c r="F476" s="111"/>
      <c r="G476" s="2"/>
      <c r="H476" s="2"/>
      <c r="I476" s="2"/>
      <c r="J476" s="2"/>
      <c r="K476" s="2"/>
    </row>
    <row r="477" spans="2:11" x14ac:dyDescent="0.25">
      <c r="B477" s="2"/>
      <c r="C477" s="2"/>
      <c r="D477" s="2"/>
      <c r="E477" s="45"/>
      <c r="F477" s="2"/>
      <c r="G477" s="2"/>
      <c r="H477" s="2"/>
      <c r="I477" s="2"/>
      <c r="J477" s="2"/>
      <c r="K477" s="2"/>
    </row>
    <row r="478" spans="2:11" x14ac:dyDescent="0.25">
      <c r="B478" s="2"/>
      <c r="C478" s="2"/>
      <c r="D478" s="2"/>
      <c r="E478" s="45"/>
      <c r="F478" s="2"/>
      <c r="G478" s="2"/>
      <c r="H478" s="2"/>
      <c r="I478" s="2"/>
      <c r="J478" s="2"/>
      <c r="K478" s="2"/>
    </row>
    <row r="479" spans="2:11" x14ac:dyDescent="0.25">
      <c r="B479" s="2"/>
      <c r="C479" s="2"/>
      <c r="D479" s="45"/>
      <c r="E479" s="45"/>
      <c r="F479" s="45"/>
      <c r="G479" s="2"/>
      <c r="H479" s="2"/>
      <c r="I479" s="2"/>
      <c r="J479" s="2"/>
      <c r="K479" s="2"/>
    </row>
    <row r="480" spans="2:11" x14ac:dyDescent="0.25">
      <c r="B480" s="88"/>
      <c r="C480" s="2"/>
      <c r="D480" s="66"/>
      <c r="E480" s="66"/>
      <c r="F480" s="66"/>
      <c r="G480" s="2"/>
      <c r="H480" s="2"/>
      <c r="I480" s="2"/>
      <c r="J480" s="2"/>
      <c r="K480" s="2"/>
    </row>
    <row r="481" spans="2:11" x14ac:dyDescent="0.25">
      <c r="B481" s="14" t="s">
        <v>0</v>
      </c>
      <c r="C481" s="1"/>
      <c r="D481" s="110" t="s">
        <v>3</v>
      </c>
      <c r="E481" s="110"/>
      <c r="F481" s="110"/>
      <c r="G481" s="2"/>
      <c r="H481" s="2"/>
      <c r="I481" s="2"/>
      <c r="J481" s="2"/>
      <c r="K481" s="2"/>
    </row>
    <row r="482" spans="2:11" x14ac:dyDescent="0.25">
      <c r="B482" s="2"/>
      <c r="C482" s="2"/>
      <c r="D482" s="45"/>
      <c r="E482" s="45"/>
      <c r="F482" s="45"/>
      <c r="G482" s="2"/>
      <c r="H482" s="2"/>
      <c r="I482" s="2"/>
      <c r="J482" s="2"/>
      <c r="K482" s="2"/>
    </row>
    <row r="483" spans="2:11" x14ac:dyDescent="0.25"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2:11" x14ac:dyDescent="0.25"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2:11" x14ac:dyDescent="0.25"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2:11" x14ac:dyDescent="0.25"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2:11" x14ac:dyDescent="0.25"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2:11" x14ac:dyDescent="0.25"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2:11" x14ac:dyDescent="0.25"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2:11" x14ac:dyDescent="0.25"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2:11" x14ac:dyDescent="0.25"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2:11" x14ac:dyDescent="0.25"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2:11" x14ac:dyDescent="0.25"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2:11" x14ac:dyDescent="0.25"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2:11" x14ac:dyDescent="0.25"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2:11" x14ac:dyDescent="0.25"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2:11" x14ac:dyDescent="0.25"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2:11" x14ac:dyDescent="0.25"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2:11" x14ac:dyDescent="0.25"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2:11" x14ac:dyDescent="0.25"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2:11" x14ac:dyDescent="0.25"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2:11" x14ac:dyDescent="0.25"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2:11" x14ac:dyDescent="0.25"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2:11" x14ac:dyDescent="0.25">
      <c r="B504" s="2"/>
      <c r="C504" s="2"/>
      <c r="D504" s="2"/>
      <c r="E504" s="2"/>
      <c r="F504" s="2"/>
    </row>
    <row r="505" spans="2:11" x14ac:dyDescent="0.25">
      <c r="B505" s="2"/>
      <c r="C505" s="2"/>
      <c r="D505" s="2"/>
      <c r="E505" s="2"/>
      <c r="F505" s="2"/>
    </row>
    <row r="506" spans="2:11" x14ac:dyDescent="0.25">
      <c r="B506" s="2"/>
      <c r="C506" s="2"/>
      <c r="D506" s="2"/>
      <c r="E506" s="2"/>
      <c r="F506" s="2"/>
    </row>
    <row r="507" spans="2:11" x14ac:dyDescent="0.25">
      <c r="B507" s="2"/>
      <c r="C507" s="2"/>
      <c r="D507" s="2"/>
      <c r="E507" s="2"/>
      <c r="F507" s="2"/>
    </row>
    <row r="508" spans="2:11" x14ac:dyDescent="0.25">
      <c r="B508" s="2"/>
      <c r="C508" s="2"/>
      <c r="D508" s="2"/>
      <c r="E508" s="2"/>
      <c r="F508" s="2"/>
    </row>
    <row r="509" spans="2:11" x14ac:dyDescent="0.25">
      <c r="B509" s="2"/>
      <c r="C509" s="2"/>
      <c r="D509" s="2"/>
      <c r="E509" s="2"/>
      <c r="F509" s="2"/>
    </row>
    <row r="510" spans="2:11" x14ac:dyDescent="0.25">
      <c r="B510" s="2"/>
      <c r="C510" s="2"/>
      <c r="D510" s="2"/>
      <c r="E510" s="2"/>
      <c r="F510" s="2"/>
    </row>
    <row r="511" spans="2:11" x14ac:dyDescent="0.25">
      <c r="B511" s="2"/>
      <c r="C511" s="2"/>
      <c r="D511" s="2"/>
      <c r="E511" s="2"/>
      <c r="F511" s="2"/>
    </row>
    <row r="512" spans="2:11" x14ac:dyDescent="0.25">
      <c r="B512" s="2"/>
      <c r="C512" s="2"/>
      <c r="D512" s="2"/>
      <c r="E512" s="2"/>
      <c r="F512" s="2"/>
    </row>
    <row r="513" spans="2:6" x14ac:dyDescent="0.25">
      <c r="B513" s="2"/>
      <c r="C513" s="2"/>
      <c r="D513" s="2"/>
      <c r="E513" s="2"/>
      <c r="F513" s="2"/>
    </row>
    <row r="514" spans="2:6" x14ac:dyDescent="0.25">
      <c r="B514" s="2"/>
      <c r="C514" s="2"/>
      <c r="D514" s="2"/>
      <c r="E514" s="2"/>
      <c r="F514" s="2"/>
    </row>
    <row r="515" spans="2:6" x14ac:dyDescent="0.25">
      <c r="B515" s="2"/>
      <c r="C515" s="2"/>
      <c r="D515" s="2"/>
      <c r="E515" s="2"/>
      <c r="F515" s="2"/>
    </row>
    <row r="516" spans="2:6" x14ac:dyDescent="0.25">
      <c r="B516" s="2"/>
      <c r="C516" s="2"/>
      <c r="D516" s="2"/>
      <c r="E516" s="2"/>
      <c r="F516" s="2"/>
    </row>
    <row r="517" spans="2:6" x14ac:dyDescent="0.25">
      <c r="B517" s="2"/>
      <c r="C517" s="2"/>
      <c r="D517" s="2"/>
      <c r="E517" s="2"/>
      <c r="F517" s="2"/>
    </row>
    <row r="518" spans="2:6" x14ac:dyDescent="0.25">
      <c r="B518" s="2"/>
      <c r="C518" s="2"/>
      <c r="D518" s="2"/>
      <c r="E518" s="2"/>
      <c r="F518" s="2"/>
    </row>
    <row r="519" spans="2:6" x14ac:dyDescent="0.25">
      <c r="B519" s="2"/>
      <c r="C519" s="2"/>
      <c r="D519" s="2"/>
      <c r="E519" s="2"/>
      <c r="F519" s="2"/>
    </row>
    <row r="520" spans="2:6" x14ac:dyDescent="0.25">
      <c r="B520" s="2"/>
      <c r="C520" s="2"/>
      <c r="D520" s="2"/>
      <c r="E520" s="2"/>
      <c r="F520" s="2"/>
    </row>
    <row r="521" spans="2:6" x14ac:dyDescent="0.25">
      <c r="B521" s="2"/>
      <c r="C521" s="2"/>
      <c r="D521" s="2"/>
      <c r="E521" s="2"/>
      <c r="F521" s="2"/>
    </row>
    <row r="522" spans="2:6" x14ac:dyDescent="0.25">
      <c r="B522" s="2"/>
      <c r="C522" s="2"/>
      <c r="D522" s="2"/>
      <c r="E522" s="2"/>
      <c r="F522" s="2"/>
    </row>
    <row r="523" spans="2:6" x14ac:dyDescent="0.25">
      <c r="B523" s="2"/>
      <c r="C523" s="2"/>
      <c r="D523" s="2"/>
      <c r="E523" s="2"/>
      <c r="F523" s="2"/>
    </row>
    <row r="524" spans="2:6" x14ac:dyDescent="0.25">
      <c r="B524" s="2"/>
      <c r="C524" s="2"/>
      <c r="D524" s="2"/>
      <c r="E524" s="2"/>
      <c r="F524" s="2"/>
    </row>
    <row r="525" spans="2:6" x14ac:dyDescent="0.25">
      <c r="B525" s="2"/>
      <c r="C525" s="2"/>
      <c r="D525" s="2"/>
      <c r="E525" s="2"/>
      <c r="F525" s="2"/>
    </row>
    <row r="526" spans="2:6" x14ac:dyDescent="0.25">
      <c r="B526" s="2"/>
      <c r="C526" s="2"/>
      <c r="D526" s="2"/>
      <c r="E526" s="2"/>
      <c r="F526" s="2"/>
    </row>
    <row r="527" spans="2:6" x14ac:dyDescent="0.25">
      <c r="B527" s="2"/>
      <c r="C527" s="2"/>
      <c r="D527" s="2"/>
      <c r="E527" s="2"/>
      <c r="F527" s="2"/>
    </row>
    <row r="528" spans="2:6" x14ac:dyDescent="0.25">
      <c r="B528" s="2"/>
      <c r="C528" s="2"/>
      <c r="D528" s="2"/>
      <c r="E528" s="2"/>
      <c r="F528" s="2"/>
    </row>
    <row r="529" spans="2:6" x14ac:dyDescent="0.25">
      <c r="B529" s="2"/>
      <c r="C529" s="2"/>
      <c r="D529" s="2"/>
      <c r="E529" s="2"/>
      <c r="F529" s="2"/>
    </row>
    <row r="530" spans="2:6" x14ac:dyDescent="0.25">
      <c r="B530" s="2"/>
      <c r="C530" s="2"/>
      <c r="D530" s="2"/>
      <c r="E530" s="2"/>
      <c r="F530" s="2"/>
    </row>
    <row r="531" spans="2:6" x14ac:dyDescent="0.25">
      <c r="B531" s="2"/>
      <c r="C531" s="2"/>
      <c r="D531" s="2"/>
      <c r="E531" s="2"/>
      <c r="F531" s="2"/>
    </row>
    <row r="532" spans="2:6" x14ac:dyDescent="0.25">
      <c r="B532" s="2"/>
      <c r="C532" s="2"/>
      <c r="D532" s="2"/>
      <c r="E532" s="2"/>
      <c r="F532" s="2"/>
    </row>
    <row r="533" spans="2:6" x14ac:dyDescent="0.25">
      <c r="B533" s="2"/>
      <c r="C533" s="2"/>
      <c r="D533" s="2"/>
      <c r="E533" s="2"/>
      <c r="F533" s="2"/>
    </row>
    <row r="534" spans="2:6" x14ac:dyDescent="0.25">
      <c r="B534" s="2"/>
      <c r="C534" s="2"/>
      <c r="D534" s="2"/>
      <c r="E534" s="2"/>
      <c r="F534" s="2"/>
    </row>
    <row r="535" spans="2:6" x14ac:dyDescent="0.25">
      <c r="B535" s="2"/>
      <c r="C535" s="2"/>
      <c r="D535" s="2"/>
      <c r="E535" s="2"/>
      <c r="F535" s="2"/>
    </row>
    <row r="536" spans="2:6" x14ac:dyDescent="0.25">
      <c r="B536" s="2"/>
      <c r="C536" s="2"/>
      <c r="D536" s="2"/>
      <c r="E536" s="2"/>
      <c r="F536" s="2"/>
    </row>
    <row r="537" spans="2:6" x14ac:dyDescent="0.25">
      <c r="B537" s="2"/>
      <c r="C537" s="2"/>
      <c r="D537" s="2"/>
      <c r="E537" s="2"/>
      <c r="F537" s="2"/>
    </row>
    <row r="538" spans="2:6" x14ac:dyDescent="0.25">
      <c r="B538" s="2"/>
      <c r="C538" s="2"/>
      <c r="D538" s="2"/>
      <c r="E538" s="2"/>
      <c r="F538" s="2"/>
    </row>
    <row r="539" spans="2:6" x14ac:dyDescent="0.25">
      <c r="B539" s="2"/>
      <c r="C539" s="2"/>
      <c r="D539" s="2"/>
      <c r="E539" s="2"/>
      <c r="F539" s="2"/>
    </row>
    <row r="540" spans="2:6" x14ac:dyDescent="0.25">
      <c r="B540" s="2"/>
      <c r="C540" s="2"/>
      <c r="D540" s="2"/>
      <c r="E540" s="2"/>
      <c r="F540" s="2"/>
    </row>
    <row r="541" spans="2:6" x14ac:dyDescent="0.25">
      <c r="B541" s="2"/>
      <c r="C541" s="2"/>
      <c r="D541" s="2"/>
      <c r="E541" s="2"/>
      <c r="F541" s="2"/>
    </row>
    <row r="542" spans="2:6" x14ac:dyDescent="0.25">
      <c r="B542" s="2"/>
      <c r="C542" s="2"/>
      <c r="D542" s="2"/>
      <c r="E542" s="2"/>
      <c r="F542" s="2"/>
    </row>
    <row r="543" spans="2:6" x14ac:dyDescent="0.25">
      <c r="B543" s="2"/>
      <c r="C543" s="2"/>
      <c r="D543" s="2"/>
      <c r="E543" s="2"/>
      <c r="F543" s="2"/>
    </row>
    <row r="544" spans="2:6" x14ac:dyDescent="0.25">
      <c r="B544" s="2"/>
      <c r="C544" s="2"/>
      <c r="D544" s="2"/>
      <c r="E544" s="2"/>
      <c r="F544" s="2"/>
    </row>
    <row r="545" spans="2:6" x14ac:dyDescent="0.25">
      <c r="B545" s="2"/>
      <c r="C545" s="2"/>
      <c r="D545" s="2"/>
      <c r="E545" s="2"/>
      <c r="F545" s="2"/>
    </row>
    <row r="546" spans="2:6" x14ac:dyDescent="0.25">
      <c r="B546" s="2"/>
      <c r="C546" s="2"/>
      <c r="D546" s="2"/>
      <c r="E546" s="2"/>
      <c r="F546" s="2"/>
    </row>
    <row r="547" spans="2:6" x14ac:dyDescent="0.25">
      <c r="B547" s="2"/>
      <c r="C547" s="2"/>
      <c r="D547" s="2"/>
      <c r="E547" s="2"/>
      <c r="F547" s="2"/>
    </row>
    <row r="548" spans="2:6" x14ac:dyDescent="0.25">
      <c r="B548" s="2"/>
      <c r="C548" s="2"/>
      <c r="D548" s="2"/>
      <c r="E548" s="2"/>
      <c r="F548" s="2"/>
    </row>
    <row r="549" spans="2:6" x14ac:dyDescent="0.25">
      <c r="B549" s="2"/>
      <c r="C549" s="2"/>
      <c r="D549" s="2"/>
      <c r="E549" s="2"/>
      <c r="F549" s="2"/>
    </row>
    <row r="550" spans="2:6" x14ac:dyDescent="0.25">
      <c r="B550" s="2"/>
      <c r="C550" s="2"/>
      <c r="D550" s="2"/>
      <c r="E550" s="2"/>
      <c r="F550" s="2"/>
    </row>
    <row r="551" spans="2:6" x14ac:dyDescent="0.25">
      <c r="B551" s="2"/>
      <c r="C551" s="2"/>
      <c r="D551" s="2"/>
      <c r="E551" s="2"/>
      <c r="F551" s="2"/>
    </row>
    <row r="552" spans="2:6" x14ac:dyDescent="0.25">
      <c r="B552" s="2"/>
      <c r="C552" s="2"/>
      <c r="D552" s="2"/>
      <c r="E552" s="2"/>
      <c r="F552" s="2"/>
    </row>
    <row r="553" spans="2:6" x14ac:dyDescent="0.25">
      <c r="B553" s="2"/>
      <c r="C553" s="2"/>
      <c r="D553" s="2"/>
      <c r="E553" s="2"/>
      <c r="F553" s="2"/>
    </row>
    <row r="554" spans="2:6" x14ac:dyDescent="0.25">
      <c r="B554" s="2"/>
      <c r="C554" s="2"/>
      <c r="D554" s="2"/>
      <c r="E554" s="2"/>
      <c r="F554" s="2"/>
    </row>
    <row r="555" spans="2:6" x14ac:dyDescent="0.25">
      <c r="B555" s="2"/>
      <c r="C555" s="2"/>
      <c r="D555" s="2"/>
      <c r="E555" s="2"/>
      <c r="F555" s="2"/>
    </row>
    <row r="556" spans="2:6" x14ac:dyDescent="0.25">
      <c r="B556" s="2"/>
      <c r="C556" s="2"/>
      <c r="D556" s="2"/>
      <c r="E556" s="2"/>
      <c r="F556" s="2"/>
    </row>
    <row r="557" spans="2:6" x14ac:dyDescent="0.25">
      <c r="B557" s="2"/>
      <c r="C557" s="2"/>
      <c r="D557" s="2"/>
      <c r="E557" s="2"/>
      <c r="F557" s="2"/>
    </row>
    <row r="558" spans="2:6" x14ac:dyDescent="0.25">
      <c r="B558" s="2"/>
      <c r="C558" s="2"/>
      <c r="D558" s="2"/>
      <c r="E558" s="2"/>
      <c r="F558" s="2"/>
    </row>
    <row r="559" spans="2:6" x14ac:dyDescent="0.25">
      <c r="B559" s="2"/>
      <c r="C559" s="2"/>
      <c r="D559" s="2"/>
      <c r="E559" s="2"/>
      <c r="F559" s="2"/>
    </row>
    <row r="560" spans="2:6" x14ac:dyDescent="0.25">
      <c r="B560" s="2"/>
      <c r="C560" s="2"/>
      <c r="D560" s="2"/>
      <c r="E560" s="2"/>
      <c r="F560" s="2"/>
    </row>
    <row r="561" spans="2:6" x14ac:dyDescent="0.25">
      <c r="B561" s="2"/>
      <c r="C561" s="2"/>
      <c r="D561" s="2"/>
      <c r="E561" s="2"/>
      <c r="F561" s="2"/>
    </row>
    <row r="562" spans="2:6" x14ac:dyDescent="0.25">
      <c r="B562" s="2"/>
      <c r="C562" s="2"/>
      <c r="D562" s="2"/>
      <c r="E562" s="2"/>
      <c r="F562" s="2"/>
    </row>
    <row r="563" spans="2:6" x14ac:dyDescent="0.25">
      <c r="B563" s="2"/>
      <c r="C563" s="2"/>
      <c r="D563" s="2"/>
      <c r="E563" s="2"/>
      <c r="F563" s="2"/>
    </row>
    <row r="564" spans="2:6" x14ac:dyDescent="0.25">
      <c r="B564" s="2"/>
      <c r="C564" s="2"/>
      <c r="D564" s="2"/>
      <c r="E564" s="2"/>
      <c r="F564" s="2"/>
    </row>
    <row r="565" spans="2:6" x14ac:dyDescent="0.25">
      <c r="B565" s="2"/>
      <c r="C565" s="2"/>
      <c r="D565" s="2"/>
      <c r="E565" s="2"/>
      <c r="F565" s="2"/>
    </row>
    <row r="566" spans="2:6" x14ac:dyDescent="0.25">
      <c r="B566" s="2"/>
      <c r="C566" s="2"/>
      <c r="D566" s="2"/>
      <c r="E566" s="2"/>
      <c r="F566" s="2"/>
    </row>
    <row r="567" spans="2:6" x14ac:dyDescent="0.25">
      <c r="B567" s="2"/>
      <c r="C567" s="2"/>
      <c r="D567" s="2"/>
      <c r="E567" s="2"/>
      <c r="F567" s="2"/>
    </row>
    <row r="568" spans="2:6" x14ac:dyDescent="0.25">
      <c r="B568" s="2"/>
      <c r="C568" s="2"/>
      <c r="D568" s="2"/>
      <c r="E568" s="2"/>
      <c r="F568" s="2"/>
    </row>
    <row r="569" spans="2:6" x14ac:dyDescent="0.25">
      <c r="B569" s="2"/>
      <c r="C569" s="2"/>
      <c r="D569" s="2"/>
      <c r="E569" s="2"/>
      <c r="F569" s="2"/>
    </row>
    <row r="570" spans="2:6" x14ac:dyDescent="0.25">
      <c r="B570" s="2"/>
      <c r="C570" s="2"/>
      <c r="D570" s="2"/>
      <c r="E570" s="2"/>
      <c r="F570" s="2"/>
    </row>
    <row r="571" spans="2:6" x14ac:dyDescent="0.25">
      <c r="B571" s="2"/>
      <c r="C571" s="2"/>
      <c r="D571" s="2"/>
      <c r="E571" s="2"/>
      <c r="F571" s="2"/>
    </row>
    <row r="572" spans="2:6" x14ac:dyDescent="0.25">
      <c r="B572" s="2"/>
      <c r="C572" s="2"/>
      <c r="D572" s="2"/>
      <c r="E572" s="2"/>
      <c r="F572" s="2"/>
    </row>
    <row r="573" spans="2:6" x14ac:dyDescent="0.25">
      <c r="B573" s="2"/>
      <c r="C573" s="2"/>
      <c r="D573" s="2"/>
      <c r="E573" s="2"/>
      <c r="F573" s="2"/>
    </row>
    <row r="574" spans="2:6" x14ac:dyDescent="0.25">
      <c r="B574" s="2"/>
      <c r="C574" s="2"/>
      <c r="D574" s="2"/>
      <c r="E574" s="2"/>
      <c r="F574" s="2"/>
    </row>
    <row r="575" spans="2:6" x14ac:dyDescent="0.25">
      <c r="B575" s="2"/>
      <c r="C575" s="2"/>
      <c r="D575" s="2"/>
      <c r="E575" s="2"/>
      <c r="F575" s="2"/>
    </row>
    <row r="576" spans="2:6" x14ac:dyDescent="0.25">
      <c r="B576" s="2"/>
      <c r="C576" s="2"/>
      <c r="D576" s="2"/>
      <c r="E576" s="2"/>
      <c r="F576" s="2"/>
    </row>
    <row r="577" spans="2:6" x14ac:dyDescent="0.25">
      <c r="B577" s="2"/>
      <c r="C577" s="2"/>
      <c r="D577" s="2"/>
      <c r="E577" s="2"/>
      <c r="F577" s="2"/>
    </row>
    <row r="578" spans="2:6" x14ac:dyDescent="0.25">
      <c r="B578" s="2"/>
      <c r="C578" s="2"/>
      <c r="D578" s="2"/>
      <c r="E578" s="2"/>
      <c r="F578" s="2"/>
    </row>
    <row r="579" spans="2:6" x14ac:dyDescent="0.25">
      <c r="B579" s="2"/>
      <c r="C579" s="2"/>
      <c r="D579" s="2"/>
      <c r="E579" s="2"/>
      <c r="F579" s="2"/>
    </row>
    <row r="580" spans="2:6" x14ac:dyDescent="0.25">
      <c r="B580" s="2"/>
      <c r="C580" s="2"/>
      <c r="D580" s="2"/>
      <c r="E580" s="2"/>
      <c r="F580" s="2"/>
    </row>
    <row r="581" spans="2:6" x14ac:dyDescent="0.25">
      <c r="B581" s="2"/>
      <c r="C581" s="2"/>
      <c r="D581" s="2"/>
      <c r="E581" s="2"/>
      <c r="F581" s="2"/>
    </row>
    <row r="582" spans="2:6" x14ac:dyDescent="0.25">
      <c r="B582" s="2"/>
      <c r="C582" s="2"/>
      <c r="D582" s="2"/>
      <c r="E582" s="2"/>
      <c r="F582" s="2"/>
    </row>
    <row r="583" spans="2:6" x14ac:dyDescent="0.25">
      <c r="B583" s="2"/>
      <c r="C583" s="2"/>
      <c r="D583" s="2"/>
      <c r="E583" s="2"/>
      <c r="F583" s="2"/>
    </row>
    <row r="584" spans="2:6" x14ac:dyDescent="0.25">
      <c r="B584" s="2"/>
      <c r="C584" s="2"/>
      <c r="D584" s="2"/>
      <c r="E584" s="2"/>
      <c r="F584" s="2"/>
    </row>
    <row r="585" spans="2:6" x14ac:dyDescent="0.25">
      <c r="B585" s="2"/>
      <c r="C585" s="2"/>
      <c r="D585" s="2"/>
      <c r="E585" s="2"/>
      <c r="F585" s="2"/>
    </row>
    <row r="586" spans="2:6" x14ac:dyDescent="0.25">
      <c r="B586" s="2"/>
      <c r="C586" s="2"/>
      <c r="D586" s="2"/>
      <c r="E586" s="2"/>
      <c r="F586" s="2"/>
    </row>
    <row r="587" spans="2:6" x14ac:dyDescent="0.25">
      <c r="B587" s="2"/>
      <c r="C587" s="2"/>
      <c r="D587" s="2"/>
      <c r="E587" s="2"/>
      <c r="F587" s="2"/>
    </row>
    <row r="588" spans="2:6" x14ac:dyDescent="0.25">
      <c r="B588" s="2"/>
      <c r="C588" s="2"/>
      <c r="D588" s="2"/>
      <c r="E588" s="2"/>
      <c r="F588" s="2"/>
    </row>
    <row r="589" spans="2:6" x14ac:dyDescent="0.25">
      <c r="B589" s="2"/>
      <c r="C589" s="2"/>
      <c r="D589" s="2"/>
      <c r="E589" s="2"/>
      <c r="F589" s="2"/>
    </row>
    <row r="590" spans="2:6" x14ac:dyDescent="0.25">
      <c r="B590" s="2"/>
      <c r="C590" s="2"/>
      <c r="D590" s="2"/>
      <c r="E590" s="2"/>
      <c r="F590" s="2"/>
    </row>
    <row r="591" spans="2:6" x14ac:dyDescent="0.25">
      <c r="B591" s="2"/>
      <c r="C591" s="2"/>
      <c r="D591" s="2"/>
      <c r="E591" s="2"/>
      <c r="F591" s="2"/>
    </row>
    <row r="592" spans="2:6" x14ac:dyDescent="0.25">
      <c r="B592" s="2"/>
      <c r="C592" s="2"/>
      <c r="D592" s="2"/>
      <c r="E592" s="2"/>
      <c r="F592" s="2"/>
    </row>
    <row r="593" spans="2:6" x14ac:dyDescent="0.25">
      <c r="B593" s="2"/>
      <c r="C593" s="2"/>
      <c r="D593" s="2"/>
      <c r="E593" s="2"/>
      <c r="F593" s="2"/>
    </row>
    <row r="594" spans="2:6" x14ac:dyDescent="0.25">
      <c r="B594" s="2"/>
      <c r="C594" s="2"/>
      <c r="D594" s="2"/>
      <c r="E594" s="2"/>
      <c r="F594" s="2"/>
    </row>
    <row r="595" spans="2:6" x14ac:dyDescent="0.25">
      <c r="B595" s="2"/>
      <c r="C595" s="2"/>
      <c r="D595" s="2"/>
      <c r="E595" s="2"/>
      <c r="F595" s="2"/>
    </row>
    <row r="596" spans="2:6" x14ac:dyDescent="0.25">
      <c r="B596" s="2"/>
      <c r="C596" s="2"/>
      <c r="D596" s="2"/>
      <c r="E596" s="2"/>
      <c r="F596" s="2"/>
    </row>
    <row r="597" spans="2:6" x14ac:dyDescent="0.25">
      <c r="B597" s="2"/>
      <c r="C597" s="2"/>
      <c r="D597" s="2"/>
      <c r="E597" s="2"/>
      <c r="F597" s="2"/>
    </row>
    <row r="598" spans="2:6" x14ac:dyDescent="0.25">
      <c r="B598" s="2"/>
      <c r="C598" s="2"/>
      <c r="D598" s="2"/>
      <c r="E598" s="2"/>
      <c r="F598" s="2"/>
    </row>
    <row r="599" spans="2:6" x14ac:dyDescent="0.25">
      <c r="B599" s="2"/>
      <c r="C599" s="2"/>
      <c r="D599" s="2"/>
      <c r="E599" s="2"/>
      <c r="F599" s="2"/>
    </row>
    <row r="600" spans="2:6" x14ac:dyDescent="0.25">
      <c r="B600" s="2"/>
      <c r="C600" s="2"/>
      <c r="D600" s="2"/>
      <c r="E600" s="2"/>
      <c r="F600" s="2"/>
    </row>
    <row r="601" spans="2:6" x14ac:dyDescent="0.25">
      <c r="B601" s="2"/>
      <c r="C601" s="2"/>
      <c r="D601" s="2"/>
      <c r="E601" s="2"/>
      <c r="F601" s="2"/>
    </row>
    <row r="602" spans="2:6" x14ac:dyDescent="0.25">
      <c r="B602" s="2"/>
      <c r="C602" s="2"/>
      <c r="D602" s="2"/>
      <c r="E602" s="2"/>
      <c r="F602" s="2"/>
    </row>
    <row r="603" spans="2:6" x14ac:dyDescent="0.25">
      <c r="B603" s="2"/>
      <c r="C603" s="2"/>
      <c r="D603" s="2"/>
      <c r="E603" s="2"/>
      <c r="F603" s="2"/>
    </row>
    <row r="604" spans="2:6" x14ac:dyDescent="0.25">
      <c r="B604" s="2"/>
      <c r="C604" s="2"/>
      <c r="D604" s="2"/>
      <c r="E604" s="2"/>
      <c r="F604" s="2"/>
    </row>
    <row r="605" spans="2:6" x14ac:dyDescent="0.25">
      <c r="B605" s="2"/>
      <c r="C605" s="2"/>
      <c r="D605" s="2"/>
      <c r="E605" s="2"/>
      <c r="F605" s="2"/>
    </row>
  </sheetData>
  <mergeCells count="6">
    <mergeCell ref="D481:F481"/>
    <mergeCell ref="D476:F476"/>
    <mergeCell ref="B362:C362"/>
    <mergeCell ref="B363:C363"/>
    <mergeCell ref="B221:G221"/>
    <mergeCell ref="B321:F321"/>
  </mergeCells>
  <pageMargins left="0.25" right="0.25" top="0.75" bottom="0.75" header="0.3" footer="0.3"/>
  <pageSetup scale="76" orientation="portrait" horizontalDpi="1200" verticalDpi="1200" r:id="rId1"/>
  <rowBreaks count="6" manualBreakCount="6">
    <brk id="54" max="16383" man="1"/>
    <brk id="104" max="16383" man="1"/>
    <brk id="154" max="16383" man="1"/>
    <brk id="233" max="16383" man="1"/>
    <brk id="288" max="16383" man="1"/>
    <brk id="403" max="16383" man="1"/>
  </rowBreaks>
  <colBreaks count="1" manualBreakCount="1">
    <brk id="8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2ABE5-45AC-486C-9114-8841B97C814B}">
  <dimension ref="B2:J34"/>
  <sheetViews>
    <sheetView topLeftCell="A8" zoomScaleNormal="100" workbookViewId="0">
      <selection activeCell="B19" sqref="B19:J33"/>
    </sheetView>
  </sheetViews>
  <sheetFormatPr baseColWidth="10" defaultRowHeight="15" x14ac:dyDescent="0.25"/>
  <cols>
    <col min="1" max="1" width="8.28515625" customWidth="1"/>
    <col min="3" max="3" width="21.7109375" customWidth="1"/>
    <col min="4" max="4" width="17" customWidth="1"/>
    <col min="5" max="5" width="19.140625" customWidth="1"/>
    <col min="6" max="6" width="16.5703125" customWidth="1"/>
    <col min="7" max="7" width="15.7109375" customWidth="1"/>
    <col min="8" max="8" width="17" customWidth="1"/>
    <col min="9" max="9" width="19" customWidth="1"/>
    <col min="10" max="10" width="17.5703125" customWidth="1"/>
  </cols>
  <sheetData>
    <row r="2" spans="2:10" ht="15.75" thickBot="1" x14ac:dyDescent="0.3"/>
    <row r="3" spans="2:10" x14ac:dyDescent="0.25">
      <c r="B3" s="115" t="s">
        <v>325</v>
      </c>
      <c r="C3" s="116"/>
      <c r="D3" s="116"/>
      <c r="E3" s="48"/>
      <c r="F3" s="48"/>
      <c r="G3" s="48"/>
      <c r="H3" s="48"/>
      <c r="I3" s="48"/>
      <c r="J3" s="49"/>
    </row>
    <row r="4" spans="2:10" ht="30" x14ac:dyDescent="0.25">
      <c r="B4" s="50"/>
      <c r="C4" s="51" t="s">
        <v>6</v>
      </c>
      <c r="D4" s="51" t="s">
        <v>7</v>
      </c>
      <c r="E4" s="51" t="s">
        <v>15</v>
      </c>
      <c r="F4" s="51" t="s">
        <v>227</v>
      </c>
      <c r="G4" s="52" t="s">
        <v>116</v>
      </c>
      <c r="H4" s="52" t="s">
        <v>14</v>
      </c>
      <c r="I4" s="51" t="s">
        <v>16</v>
      </c>
      <c r="J4" s="53" t="s">
        <v>8</v>
      </c>
    </row>
    <row r="5" spans="2:10" ht="45" x14ac:dyDescent="0.25">
      <c r="B5" s="54" t="s">
        <v>226</v>
      </c>
      <c r="C5" s="55">
        <v>151100940</v>
      </c>
      <c r="D5" s="32">
        <v>0</v>
      </c>
      <c r="E5" s="32">
        <v>257699844.97999999</v>
      </c>
      <c r="F5" s="32">
        <v>17429763.260000002</v>
      </c>
      <c r="G5" s="32">
        <v>29781398.93</v>
      </c>
      <c r="H5" s="32">
        <v>73164176.859999999</v>
      </c>
      <c r="I5" s="32">
        <v>29642255.93</v>
      </c>
      <c r="J5" s="56">
        <f>SUM(C5:I5)</f>
        <v>558818379.96000004</v>
      </c>
    </row>
    <row r="6" spans="2:10" x14ac:dyDescent="0.25">
      <c r="B6" s="50" t="s">
        <v>9</v>
      </c>
      <c r="C6" s="32">
        <v>0</v>
      </c>
      <c r="D6" s="32">
        <v>0</v>
      </c>
      <c r="E6" s="32">
        <v>2113179.75</v>
      </c>
      <c r="F6" s="32">
        <v>0</v>
      </c>
      <c r="G6" s="32">
        <v>7368199.8799999999</v>
      </c>
      <c r="H6" s="32"/>
      <c r="I6" s="32">
        <v>0</v>
      </c>
      <c r="J6" s="56">
        <f t="shared" ref="J6:J10" si="0">SUM(C6:I6)</f>
        <v>9481379.629999999</v>
      </c>
    </row>
    <row r="7" spans="2:10" x14ac:dyDescent="0.25">
      <c r="B7" s="57" t="s">
        <v>17</v>
      </c>
      <c r="C7" s="58">
        <v>0</v>
      </c>
      <c r="D7" s="58"/>
      <c r="E7" s="58">
        <v>0</v>
      </c>
      <c r="F7" s="58">
        <v>0</v>
      </c>
      <c r="G7" s="58">
        <v>0</v>
      </c>
      <c r="H7" s="58">
        <v>0</v>
      </c>
      <c r="I7" s="58">
        <v>0</v>
      </c>
      <c r="J7" s="59">
        <f t="shared" si="0"/>
        <v>0</v>
      </c>
    </row>
    <row r="8" spans="2:10" x14ac:dyDescent="0.25">
      <c r="B8" s="57" t="s">
        <v>10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9">
        <f t="shared" si="0"/>
        <v>0</v>
      </c>
    </row>
    <row r="9" spans="2:10" x14ac:dyDescent="0.25">
      <c r="B9" s="50" t="s">
        <v>18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56">
        <f t="shared" si="0"/>
        <v>0</v>
      </c>
    </row>
    <row r="10" spans="2:10" x14ac:dyDescent="0.25">
      <c r="B10" s="50" t="s">
        <v>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56">
        <f t="shared" si="0"/>
        <v>0</v>
      </c>
    </row>
    <row r="11" spans="2:10" x14ac:dyDescent="0.25">
      <c r="B11" s="63" t="s">
        <v>11</v>
      </c>
      <c r="C11" s="64">
        <f t="shared" ref="C11:J11" si="1">SUM(C5+C6+C7-C8-C9-C10)</f>
        <v>151100940</v>
      </c>
      <c r="D11" s="64">
        <f t="shared" si="1"/>
        <v>0</v>
      </c>
      <c r="E11" s="64">
        <f>E5+E6</f>
        <v>259813024.72999999</v>
      </c>
      <c r="F11" s="64">
        <f t="shared" ref="F11:I11" si="2">F5+F6</f>
        <v>17429763.260000002</v>
      </c>
      <c r="G11" s="64">
        <f t="shared" si="2"/>
        <v>37149598.810000002</v>
      </c>
      <c r="H11" s="64">
        <f t="shared" si="2"/>
        <v>73164176.859999999</v>
      </c>
      <c r="I11" s="64">
        <f t="shared" si="2"/>
        <v>29642255.93</v>
      </c>
      <c r="J11" s="64">
        <f t="shared" si="1"/>
        <v>568299759.59000003</v>
      </c>
    </row>
    <row r="12" spans="2:10" x14ac:dyDescent="0.25">
      <c r="B12" s="50"/>
      <c r="C12" s="32"/>
      <c r="D12" s="32"/>
      <c r="E12" s="32"/>
      <c r="F12" s="32"/>
      <c r="G12" s="32"/>
      <c r="H12" s="32"/>
      <c r="I12" s="32"/>
      <c r="J12" s="56"/>
    </row>
    <row r="13" spans="2:10" ht="45" x14ac:dyDescent="0.25">
      <c r="B13" s="60" t="s">
        <v>12</v>
      </c>
      <c r="C13" s="32">
        <v>0</v>
      </c>
      <c r="D13" s="32">
        <v>0</v>
      </c>
      <c r="E13" s="32">
        <v>-81096712.049999997</v>
      </c>
      <c r="F13" s="32">
        <v>-5676244.0199999996</v>
      </c>
      <c r="G13" s="32">
        <v>-13404316.32</v>
      </c>
      <c r="H13" s="32">
        <v>-57428897.289999999</v>
      </c>
      <c r="I13" s="32">
        <v>0</v>
      </c>
      <c r="J13" s="56">
        <f>SUM(E13:I13)</f>
        <v>-157606169.67999998</v>
      </c>
    </row>
    <row r="14" spans="2:10" x14ac:dyDescent="0.25">
      <c r="B14" s="50" t="s">
        <v>13</v>
      </c>
      <c r="C14" s="32">
        <v>0</v>
      </c>
      <c r="D14" s="32">
        <v>0</v>
      </c>
      <c r="E14" s="32">
        <v>-3112633.36</v>
      </c>
      <c r="F14" s="32">
        <v>-2065275.42</v>
      </c>
      <c r="G14" s="32">
        <v>-1107231.9099999999</v>
      </c>
      <c r="H14" s="32">
        <v>-3634843.8</v>
      </c>
      <c r="I14" s="32">
        <v>0</v>
      </c>
      <c r="J14" s="56">
        <f>SUM(C14:I14)</f>
        <v>-9919984.4899999984</v>
      </c>
    </row>
    <row r="15" spans="2:10" x14ac:dyDescent="0.25">
      <c r="B15" s="50" t="s">
        <v>10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56">
        <f t="shared" ref="J15:J16" si="3">SUM(C15:I15)</f>
        <v>0</v>
      </c>
    </row>
    <row r="16" spans="2:10" x14ac:dyDescent="0.25">
      <c r="B16" s="63" t="s">
        <v>11</v>
      </c>
      <c r="C16" s="64">
        <f t="shared" ref="C16" si="4">SUM(C13+C14+C15)</f>
        <v>0</v>
      </c>
      <c r="D16" s="64">
        <v>0</v>
      </c>
      <c r="E16" s="64">
        <f t="shared" ref="E16:H16" si="5">SUM(E13+E14+E15)</f>
        <v>-84209345.409999996</v>
      </c>
      <c r="F16" s="64">
        <f t="shared" si="5"/>
        <v>-7741519.4399999995</v>
      </c>
      <c r="G16" s="64">
        <f t="shared" si="5"/>
        <v>-14511548.23</v>
      </c>
      <c r="H16" s="64">
        <f t="shared" si="5"/>
        <v>-61063741.089999996</v>
      </c>
      <c r="I16" s="64">
        <v>0</v>
      </c>
      <c r="J16" s="64">
        <f t="shared" si="3"/>
        <v>-167526154.16999999</v>
      </c>
    </row>
    <row r="17" spans="2:10" ht="60.75" thickBot="1" x14ac:dyDescent="0.3">
      <c r="B17" s="61" t="s">
        <v>27</v>
      </c>
      <c r="C17" s="28">
        <f>SUM(C11-C16)</f>
        <v>151100940</v>
      </c>
      <c r="D17" s="28">
        <v>0</v>
      </c>
      <c r="E17" s="28">
        <f>E11+E16</f>
        <v>175603679.31999999</v>
      </c>
      <c r="F17" s="28">
        <f>F11+F16</f>
        <v>9688243.8200000022</v>
      </c>
      <c r="G17" s="28">
        <f>G11+G16</f>
        <v>22638050.580000002</v>
      </c>
      <c r="H17" s="28">
        <f>H11+H16</f>
        <v>12100435.770000003</v>
      </c>
      <c r="I17" s="28">
        <f>SUM(I11-I16)</f>
        <v>29642255.93</v>
      </c>
      <c r="J17" s="62">
        <f>J11+J16</f>
        <v>400773605.42000008</v>
      </c>
    </row>
    <row r="18" spans="2:10" ht="16.5" thickTop="1" thickBot="1" x14ac:dyDescent="0.3">
      <c r="B18" s="2"/>
      <c r="C18" s="2"/>
      <c r="D18" s="2"/>
      <c r="E18" s="2"/>
      <c r="F18" s="2"/>
      <c r="G18" s="2"/>
      <c r="H18" s="2"/>
      <c r="I18" s="2"/>
      <c r="J18" s="8"/>
    </row>
    <row r="19" spans="2:10" x14ac:dyDescent="0.25">
      <c r="B19" s="46" t="s">
        <v>297</v>
      </c>
      <c r="C19" s="47"/>
      <c r="D19" s="47"/>
      <c r="E19" s="48"/>
      <c r="F19" s="48"/>
      <c r="G19" s="48"/>
      <c r="H19" s="48"/>
      <c r="I19" s="48"/>
      <c r="J19" s="49"/>
    </row>
    <row r="20" spans="2:10" ht="30" x14ac:dyDescent="0.25">
      <c r="B20" s="50"/>
      <c r="C20" s="51" t="s">
        <v>6</v>
      </c>
      <c r="D20" s="51" t="s">
        <v>7</v>
      </c>
      <c r="E20" s="51" t="s">
        <v>15</v>
      </c>
      <c r="F20" s="51" t="s">
        <v>227</v>
      </c>
      <c r="G20" s="52" t="s">
        <v>116</v>
      </c>
      <c r="H20" s="52" t="s">
        <v>14</v>
      </c>
      <c r="I20" s="51" t="s">
        <v>16</v>
      </c>
      <c r="J20" s="53" t="s">
        <v>8</v>
      </c>
    </row>
    <row r="21" spans="2:10" ht="45" x14ac:dyDescent="0.25">
      <c r="B21" s="54" t="s">
        <v>226</v>
      </c>
      <c r="C21" s="55">
        <v>151100940</v>
      </c>
      <c r="D21" s="32">
        <v>0</v>
      </c>
      <c r="E21" s="32">
        <v>257699844.97999999</v>
      </c>
      <c r="F21" s="32">
        <v>11532347.41</v>
      </c>
      <c r="G21" s="32">
        <v>29365826.09</v>
      </c>
      <c r="H21" s="32">
        <v>68155854.969999999</v>
      </c>
      <c r="I21" s="32">
        <v>29642255.93</v>
      </c>
      <c r="J21" s="56">
        <f>SUM(C21:I21)</f>
        <v>547497069.38</v>
      </c>
    </row>
    <row r="22" spans="2:10" x14ac:dyDescent="0.25">
      <c r="B22" s="50" t="s">
        <v>9</v>
      </c>
      <c r="C22" s="32">
        <v>0</v>
      </c>
      <c r="D22" s="32">
        <v>0</v>
      </c>
      <c r="E22" s="32"/>
      <c r="F22" s="32">
        <v>5897415.8499999996</v>
      </c>
      <c r="G22" s="32">
        <v>4918020.34</v>
      </c>
      <c r="H22" s="32"/>
      <c r="I22" s="32">
        <v>0</v>
      </c>
      <c r="J22" s="56">
        <f t="shared" ref="J22:J26" si="6">SUM(C22:I22)</f>
        <v>10815436.189999999</v>
      </c>
    </row>
    <row r="23" spans="2:10" x14ac:dyDescent="0.25">
      <c r="B23" s="57" t="s">
        <v>17</v>
      </c>
      <c r="C23" s="58">
        <v>0</v>
      </c>
      <c r="D23" s="58"/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9">
        <f t="shared" si="6"/>
        <v>0</v>
      </c>
    </row>
    <row r="24" spans="2:10" x14ac:dyDescent="0.25">
      <c r="B24" s="57" t="s">
        <v>10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9">
        <f t="shared" si="6"/>
        <v>0</v>
      </c>
    </row>
    <row r="25" spans="2:10" x14ac:dyDescent="0.25">
      <c r="B25" s="50" t="s">
        <v>18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412402.2</v>
      </c>
      <c r="I25" s="32">
        <v>0</v>
      </c>
      <c r="J25" s="56">
        <f t="shared" si="6"/>
        <v>412402.2</v>
      </c>
    </row>
    <row r="26" spans="2:10" x14ac:dyDescent="0.25">
      <c r="B26" s="50" t="s">
        <v>4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56">
        <f t="shared" si="6"/>
        <v>0</v>
      </c>
    </row>
    <row r="27" spans="2:10" x14ac:dyDescent="0.25">
      <c r="B27" s="63" t="s">
        <v>11</v>
      </c>
      <c r="C27" s="64">
        <f t="shared" ref="C27:D27" si="7">SUM(C21+C22+C23-C24-C25-C26)</f>
        <v>151100940</v>
      </c>
      <c r="D27" s="64">
        <f t="shared" si="7"/>
        <v>0</v>
      </c>
      <c r="E27" s="64">
        <f>E21+E22</f>
        <v>257699844.97999999</v>
      </c>
      <c r="F27" s="64">
        <f t="shared" ref="F27:I27" si="8">F21+F22</f>
        <v>17429763.259999998</v>
      </c>
      <c r="G27" s="64">
        <f t="shared" si="8"/>
        <v>34283846.43</v>
      </c>
      <c r="H27" s="64">
        <f>H21+H25</f>
        <v>68568257.170000002</v>
      </c>
      <c r="I27" s="64">
        <f t="shared" si="8"/>
        <v>29642255.93</v>
      </c>
      <c r="J27" s="64">
        <f>C27+D27+E27+F27+G27+H27+I27</f>
        <v>558724907.76999998</v>
      </c>
    </row>
    <row r="28" spans="2:10" x14ac:dyDescent="0.25">
      <c r="B28" s="50"/>
      <c r="C28" s="32"/>
      <c r="D28" s="32"/>
      <c r="E28" s="32"/>
      <c r="F28" s="32"/>
      <c r="G28" s="32"/>
      <c r="H28" s="32"/>
      <c r="I28" s="32"/>
      <c r="J28" s="56"/>
    </row>
    <row r="29" spans="2:10" ht="45" x14ac:dyDescent="0.25">
      <c r="B29" s="60" t="s">
        <v>12</v>
      </c>
      <c r="C29" s="32">
        <v>0</v>
      </c>
      <c r="D29" s="32">
        <v>0</v>
      </c>
      <c r="E29" s="32">
        <v>-77741336.260000005</v>
      </c>
      <c r="F29" s="32">
        <v>-3695127.68</v>
      </c>
      <c r="G29" s="32">
        <v>-12400060.119999999</v>
      </c>
      <c r="H29" s="32">
        <v>-53459489.130000003</v>
      </c>
      <c r="I29" s="32">
        <v>0</v>
      </c>
      <c r="J29" s="56">
        <f>E29+F29+G29+H29+I29</f>
        <v>-147296013.19000003</v>
      </c>
    </row>
    <row r="30" spans="2:10" x14ac:dyDescent="0.25">
      <c r="B30" s="50" t="s">
        <v>13</v>
      </c>
      <c r="C30" s="32">
        <v>0</v>
      </c>
      <c r="D30" s="32">
        <v>0</v>
      </c>
      <c r="E30" s="32">
        <v>-3355375.79</v>
      </c>
      <c r="F30" s="32">
        <v>-1981117.34</v>
      </c>
      <c r="G30" s="32">
        <v>-1004257.2</v>
      </c>
      <c r="H30" s="32">
        <v>-3969408.16</v>
      </c>
      <c r="I30" s="32">
        <v>0</v>
      </c>
      <c r="J30" s="56">
        <f>SUM(C30:I30)</f>
        <v>-10310158.49</v>
      </c>
    </row>
    <row r="31" spans="2:10" x14ac:dyDescent="0.25">
      <c r="B31" s="50" t="s">
        <v>10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56">
        <f t="shared" ref="J31:J32" si="9">SUM(C31:I31)</f>
        <v>0</v>
      </c>
    </row>
    <row r="32" spans="2:10" x14ac:dyDescent="0.25">
      <c r="B32" s="63" t="s">
        <v>11</v>
      </c>
      <c r="C32" s="64">
        <f t="shared" ref="C32" si="10">SUM(C29+C30+C31)</f>
        <v>0</v>
      </c>
      <c r="D32" s="64">
        <v>0</v>
      </c>
      <c r="E32" s="64">
        <f t="shared" ref="E32:H32" si="11">SUM(E29+E30+E31)</f>
        <v>-81096712.050000012</v>
      </c>
      <c r="F32" s="64">
        <f t="shared" si="11"/>
        <v>-5676245.0200000005</v>
      </c>
      <c r="G32" s="64">
        <f t="shared" si="11"/>
        <v>-13404317.319999998</v>
      </c>
      <c r="H32" s="64">
        <f t="shared" si="11"/>
        <v>-57428897.290000007</v>
      </c>
      <c r="I32" s="64">
        <v>0</v>
      </c>
      <c r="J32" s="64">
        <f t="shared" si="9"/>
        <v>-157606171.68000001</v>
      </c>
    </row>
    <row r="33" spans="2:10" ht="60.75" thickBot="1" x14ac:dyDescent="0.3">
      <c r="B33" s="61" t="s">
        <v>27</v>
      </c>
      <c r="C33" s="28">
        <f>SUM(C27-C32)</f>
        <v>151100940</v>
      </c>
      <c r="D33" s="28">
        <v>0</v>
      </c>
      <c r="E33" s="28">
        <f>E27+E32</f>
        <v>176603132.92999998</v>
      </c>
      <c r="F33" s="28">
        <f>F27+F32</f>
        <v>11753518.239999998</v>
      </c>
      <c r="G33" s="28">
        <f>G27+G32</f>
        <v>20879529.109999999</v>
      </c>
      <c r="H33" s="28">
        <f>H27+H32</f>
        <v>11139359.879999995</v>
      </c>
      <c r="I33" s="28">
        <f>SUM(I27-I32)</f>
        <v>29642255.93</v>
      </c>
      <c r="J33" s="62">
        <f>J27+J32</f>
        <v>401118736.08999997</v>
      </c>
    </row>
    <row r="34" spans="2:10" ht="15.75" thickTop="1" x14ac:dyDescent="0.25"/>
  </sheetData>
  <mergeCells count="1">
    <mergeCell ref="B3:D3"/>
  </mergeCells>
  <pageMargins left="0.25" right="0.25" top="0.75" bottom="0.75" header="0.3" footer="0.3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NOTAS 7 AL 48 </vt:lpstr>
      <vt:lpstr>CUADRO PROPIEDAD PLANTA Y EQUIP</vt:lpstr>
      <vt:lpstr>'NOTAS 7 AL 48 '!OLE_LINK1</vt:lpstr>
      <vt:lpstr>'NOTAS 7 AL 48 '!OLE_LINK3</vt:lpstr>
      <vt:lpstr>'NOTAS 7 AL 48 '!OLE_LINK4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Laura De Luna</cp:lastModifiedBy>
  <cp:lastPrinted>2023-01-25T21:03:25Z</cp:lastPrinted>
  <dcterms:created xsi:type="dcterms:W3CDTF">2018-07-13T15:52:30Z</dcterms:created>
  <dcterms:modified xsi:type="dcterms:W3CDTF">2023-01-27T12:03:56Z</dcterms:modified>
</cp:coreProperties>
</file>