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UERO\Desktop\ESTADOS FINANCIEROS CORTE JUNIO 2024. 15-07-2024\"/>
    </mc:Choice>
  </mc:AlternateContent>
  <xr:revisionPtr revIDLastSave="0" documentId="13_ncr:1_{3AFD7306-2223-40D6-BFD5-0016D5540156}" xr6:coauthVersionLast="36" xr6:coauthVersionMax="36" xr10:uidLastSave="{00000000-0000-0000-0000-000000000000}"/>
  <bookViews>
    <workbookView xWindow="0" yWindow="0" windowWidth="20490" windowHeight="7545" tabRatio="596" xr2:uid="{00000000-000D-0000-FFFF-FFFF00000000}"/>
  </bookViews>
  <sheets>
    <sheet name="NOTAS" sheetId="16" r:id="rId1"/>
  </sheets>
  <calcPr calcId="191029"/>
</workbook>
</file>

<file path=xl/calcChain.xml><?xml version="1.0" encoding="utf-8"?>
<calcChain xmlns="http://schemas.openxmlformats.org/spreadsheetml/2006/main">
  <c r="H193" i="16" l="1"/>
  <c r="H176" i="16"/>
  <c r="D175" i="16"/>
  <c r="E175" i="16"/>
  <c r="I175" i="16" s="1"/>
  <c r="F175" i="16"/>
  <c r="G175" i="16"/>
  <c r="D176" i="16"/>
  <c r="I172" i="16"/>
  <c r="E203" i="16"/>
  <c r="F203" i="16"/>
  <c r="F157" i="16" l="1"/>
  <c r="F150" i="16"/>
  <c r="G192" i="16" l="1"/>
  <c r="F192" i="16"/>
  <c r="E192" i="16"/>
  <c r="D192" i="16"/>
  <c r="B192" i="16"/>
  <c r="I191" i="16"/>
  <c r="I190" i="16"/>
  <c r="I189" i="16"/>
  <c r="H187" i="16"/>
  <c r="G187" i="16"/>
  <c r="F187" i="16"/>
  <c r="E187" i="16"/>
  <c r="D187" i="16"/>
  <c r="C187" i="16"/>
  <c r="B187" i="16"/>
  <c r="I186" i="16"/>
  <c r="I185" i="16"/>
  <c r="I184" i="16"/>
  <c r="I183" i="16"/>
  <c r="I182" i="16"/>
  <c r="I181" i="16"/>
  <c r="B175" i="16"/>
  <c r="I174" i="16"/>
  <c r="E173" i="16"/>
  <c r="H170" i="16"/>
  <c r="E170" i="16"/>
  <c r="D170" i="16"/>
  <c r="C170" i="16"/>
  <c r="B170" i="16"/>
  <c r="B176" i="16" s="1"/>
  <c r="I169" i="16"/>
  <c r="I168" i="16"/>
  <c r="I167" i="16"/>
  <c r="I166" i="16"/>
  <c r="I165" i="16"/>
  <c r="G170" i="16" l="1"/>
  <c r="G176" i="16" s="1"/>
  <c r="E193" i="16"/>
  <c r="I192" i="16"/>
  <c r="B193" i="16"/>
  <c r="I187" i="16"/>
  <c r="D193" i="16"/>
  <c r="E176" i="16"/>
  <c r="I164" i="16"/>
  <c r="I170" i="16" s="1"/>
  <c r="F170" i="16"/>
  <c r="F176" i="16" s="1"/>
  <c r="F193" i="16"/>
  <c r="G193" i="16"/>
  <c r="I173" i="16"/>
  <c r="I193" i="16" l="1"/>
  <c r="I176" i="16"/>
  <c r="E459" i="16"/>
  <c r="E334" i="16"/>
  <c r="E336" i="16" s="1"/>
  <c r="F459" i="16" l="1"/>
  <c r="E157" i="16" l="1"/>
  <c r="E117" i="16"/>
  <c r="E319" i="16" l="1"/>
  <c r="F488" i="16"/>
  <c r="E488" i="16"/>
  <c r="F479" i="16"/>
  <c r="E479" i="16"/>
  <c r="F468" i="16"/>
  <c r="E468" i="16"/>
  <c r="E441" i="16"/>
  <c r="F438" i="16"/>
  <c r="E438" i="16"/>
  <c r="F425" i="16"/>
  <c r="E425" i="16"/>
  <c r="F412" i="16"/>
  <c r="E412" i="16"/>
  <c r="F401" i="16"/>
  <c r="E401" i="16"/>
  <c r="J400" i="16"/>
  <c r="F393" i="16"/>
  <c r="E393" i="16"/>
  <c r="F382" i="16"/>
  <c r="E382" i="16"/>
  <c r="F372" i="16"/>
  <c r="E372" i="16"/>
  <c r="F356" i="16"/>
  <c r="E356" i="16"/>
  <c r="F336" i="16"/>
  <c r="F329" i="16"/>
  <c r="E329" i="16"/>
  <c r="F319" i="16"/>
  <c r="F282" i="16"/>
  <c r="E282" i="16"/>
  <c r="F270" i="16"/>
  <c r="E270" i="16"/>
  <c r="F258" i="16"/>
  <c r="E258" i="16"/>
  <c r="F248" i="16"/>
  <c r="E248" i="16"/>
  <c r="E150" i="16"/>
  <c r="F142" i="16"/>
  <c r="E142" i="16"/>
  <c r="F132" i="16"/>
  <c r="E132" i="16"/>
  <c r="F128" i="16"/>
  <c r="E128" i="16"/>
  <c r="F123" i="16"/>
  <c r="E123" i="16"/>
  <c r="F117" i="16"/>
  <c r="F107" i="16"/>
  <c r="E107" i="16"/>
  <c r="F95" i="16"/>
  <c r="E95" i="16"/>
  <c r="F84" i="16"/>
  <c r="E84" i="16"/>
  <c r="F73" i="16"/>
  <c r="E7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Vilma Guenen</author>
  </authors>
  <commentList>
    <comment ref="F398" authorId="0" shapeId="0" xr:uid="{A2DE9C2A-820F-4D8A-9A5A-0F1066B9A03E}">
      <text>
        <r>
          <rPr>
            <b/>
            <sz val="9"/>
            <color indexed="81"/>
            <rFont val="Tahoma"/>
            <family val="2"/>
          </rPr>
          <t>Vilma Guenen:</t>
        </r>
        <r>
          <rPr>
            <sz val="9"/>
            <color indexed="81"/>
            <rFont val="Tahoma"/>
            <family val="2"/>
          </rPr>
          <t xml:space="preserve">
BUSCAR LAS ENTRADAS 2 Y 3 Y HACER LA CLASIFICACION DE LOS INCENTIVOS S/ ORIGEN</t>
        </r>
      </text>
    </comment>
  </commentList>
</comments>
</file>

<file path=xl/sharedStrings.xml><?xml version="1.0" encoding="utf-8"?>
<sst xmlns="http://schemas.openxmlformats.org/spreadsheetml/2006/main" count="448" uniqueCount="353">
  <si>
    <t>Firma del Contador</t>
  </si>
  <si>
    <t xml:space="preserve">SUPERITENDENCIA DE SEGUROS </t>
  </si>
  <si>
    <t>Nota # 1 :</t>
  </si>
  <si>
    <t>La superitendencia de seguros fue creada mediante la ley  No 400. del 9 de enero del 1969</t>
  </si>
  <si>
    <t>Su mision es regular el mercado asegurador, mediante la supervision y fiscalizacion de las operaciones de</t>
  </si>
  <si>
    <t xml:space="preserve">seguros, reaseguros, intermediarios, y ajustadores para garantizar su  estabilidad y desarrollo. Atribuciones </t>
  </si>
  <si>
    <t>conferidas en la ley No 146-02, sobre seguros y Fianzas de la Republica Dominicana.</t>
  </si>
  <si>
    <t>Los principales funcionarios son:</t>
  </si>
  <si>
    <t>Lic. Josefa Castillo, Superitendente de Seguros</t>
  </si>
  <si>
    <t>Lic.Francisco Campo, Intendente</t>
  </si>
  <si>
    <t>Lic. Domingo Castro, Director Financiero</t>
  </si>
  <si>
    <t>Ing. Victor Perez Escotto, Director de la TICS</t>
  </si>
  <si>
    <t>Lic. Martha Perallon, Directora de Recursos Humanos</t>
  </si>
  <si>
    <t xml:space="preserve">Lic Joaquin E. Hurtado, Director Tecnico </t>
  </si>
  <si>
    <t>Lic. Anulfo Rodriguez Veras, Director  Analisis Financiero</t>
  </si>
  <si>
    <t>Dario Caminero, Director de Comunicaciones</t>
  </si>
  <si>
    <t>Los Estados Financieros han sido preparados  de conformidad con las normas internacionales de Contabilidad del</t>
  </si>
  <si>
    <t>Sistena publico( NICSP), adoptadas por la Direccion General de Contabilidad Gubernamental de la Rep, Dominicana</t>
  </si>
  <si>
    <t>(DIGECOG)</t>
  </si>
  <si>
    <t xml:space="preserve">La superitendencia de Seguros presenta su presupuesto aprobado según la base contable de efectivo,  y los Estados </t>
  </si>
  <si>
    <t>Financieros son autorizados por el funcionario de mas alto nivel</t>
  </si>
  <si>
    <t>Los Estados Financieros estan presentados en pesos dominicanos (RD$) moneda del Curso legal en la Republica Dom.</t>
  </si>
  <si>
    <t>Nota #4: Uso de estimados y Juicios</t>
  </si>
  <si>
    <t>deduciendo los descuentos comerdiales si aplican.</t>
  </si>
  <si>
    <t xml:space="preserve">son valuados, mediante tasaciones realizadas por un experto externo. </t>
  </si>
  <si>
    <t>Nota #6: Resumen de Politicas Contables significativas</t>
  </si>
  <si>
    <t>parrafo 27</t>
  </si>
  <si>
    <t>Propiedad, mobiliarios y equipos:</t>
  </si>
  <si>
    <t>BALANCE GENERAL</t>
  </si>
  <si>
    <t>ACTIVOS.</t>
  </si>
  <si>
    <t>Nota #7 Efectivo y equivalentes de efectivo.</t>
  </si>
  <si>
    <t xml:space="preserve">Descripción                                                                              </t>
  </si>
  <si>
    <t xml:space="preserve">Cuenta Receptor Banreservas                                             </t>
  </si>
  <si>
    <t>Caja Chica</t>
  </si>
  <si>
    <t xml:space="preserve">                                                                                                    </t>
  </si>
  <si>
    <t>Nota # 7.1  Disponibilidad en Cuentas Bancarias</t>
  </si>
  <si>
    <t>Banco de Reservas - Cuenta Especial</t>
  </si>
  <si>
    <t>Cuenta Colectora Recursos Propios. S.S.</t>
  </si>
  <si>
    <t>Total Disponibilidad en Cuentas Bancarias</t>
  </si>
  <si>
    <t>Las inversiones finacieras a Corto Plazo efectuada por la Superitendencia de Seguros  presentan un balance de</t>
  </si>
  <si>
    <t xml:space="preserve">Descripción                                                                                   </t>
  </si>
  <si>
    <t>Certificado Financiero Banco Popular</t>
  </si>
  <si>
    <t>Certificado Financiero Banco Caribe</t>
  </si>
  <si>
    <t>Total  Inversiones Financieras a Corto Plazo</t>
  </si>
  <si>
    <t>Otras Cuentas por Cobrar</t>
  </si>
  <si>
    <t>Cuentas por cobrar via Finanzas</t>
  </si>
  <si>
    <t>Alemana  de Seguros, S.A.</t>
  </si>
  <si>
    <t>Seguros DHI- ATLAS</t>
  </si>
  <si>
    <t>Tropical de Seguros, C. por A.</t>
  </si>
  <si>
    <t xml:space="preserve">Descripción                                                                                 </t>
  </si>
  <si>
    <t>Seguros</t>
  </si>
  <si>
    <t>Corporacion Dominicana de Electricidad (CDE)</t>
  </si>
  <si>
    <t>Fianzas y Depositos</t>
  </si>
  <si>
    <t>Derecho Registro Dominio Internet</t>
  </si>
  <si>
    <t xml:space="preserve">Descripción                                                                                  </t>
  </si>
  <si>
    <t>Cuentas por pagar proveedores</t>
  </si>
  <si>
    <t>Descripcion</t>
  </si>
  <si>
    <t>Delta Comercial</t>
  </si>
  <si>
    <t xml:space="preserve">Hylsa </t>
  </si>
  <si>
    <t>GTG Industrial</t>
  </si>
  <si>
    <t>Supleca Comercial, SRL</t>
  </si>
  <si>
    <t>Caridelpa S.A.</t>
  </si>
  <si>
    <t>Xiomara Espaillat Vasquez</t>
  </si>
  <si>
    <t>Farmacia Montesino</t>
  </si>
  <si>
    <t>Ashvalsoph Investiments, SRL</t>
  </si>
  <si>
    <t>Tropigas Dominicana</t>
  </si>
  <si>
    <t>Reyna Isabel Rodriguez</t>
  </si>
  <si>
    <t>P.A. Catering</t>
  </si>
  <si>
    <t>Sigma Petroleum</t>
  </si>
  <si>
    <t>Inversiones Corgarhi, SRL</t>
  </si>
  <si>
    <t>Gedesco, SRL</t>
  </si>
  <si>
    <t>Baesa Multiservice, SRL</t>
  </si>
  <si>
    <t>PPS PEST Proyect Solutions, SRL</t>
  </si>
  <si>
    <t>Suply Depot, SRL</t>
  </si>
  <si>
    <t>Construcciones Marvcsur, SRL</t>
  </si>
  <si>
    <t>Ogretment Services Corp, Srl</t>
  </si>
  <si>
    <t>Osyari, SRL</t>
  </si>
  <si>
    <t>Toner Depot Multiservicios, SRL</t>
  </si>
  <si>
    <t>Termex Construccion, SRL</t>
  </si>
  <si>
    <t>Ck Trans Motor, SRL</t>
  </si>
  <si>
    <t>Retencion del 10% Honorarios profesionales</t>
  </si>
  <si>
    <t>Comercial de Seguros</t>
  </si>
  <si>
    <t>Latinoamericana de Seguros</t>
  </si>
  <si>
    <t>Patrimonio institucional</t>
  </si>
  <si>
    <t>Correccion en registro entrada diario No  15/01</t>
  </si>
  <si>
    <t>Reversion Entrada de diario 17/01</t>
  </si>
  <si>
    <t>Anulacion de los cheques Nos</t>
  </si>
  <si>
    <t xml:space="preserve">Registro prestamos por pagar a Latinoamerica de seguros </t>
  </si>
  <si>
    <t>Registro transferencia  de ingresos propios</t>
  </si>
  <si>
    <t>Total Ajustes años anteriores</t>
  </si>
  <si>
    <t xml:space="preserve"> Descripción                                                                                  </t>
  </si>
  <si>
    <t xml:space="preserve">Ventas de Bienes y Servicios </t>
  </si>
  <si>
    <t xml:space="preserve">Renta de Propiedad  </t>
  </si>
  <si>
    <t>Ingresos por transferencias corrientes</t>
  </si>
  <si>
    <t>Total otros ingresos no tributarios</t>
  </si>
  <si>
    <t>Intereses acumulados</t>
  </si>
  <si>
    <t>Talleres y seminarios</t>
  </si>
  <si>
    <t>Devolucion de Subsidios</t>
  </si>
  <si>
    <t xml:space="preserve">Otros </t>
  </si>
  <si>
    <t>Compensacion por Horas extraordinarias</t>
  </si>
  <si>
    <t>Compesacion por servicios de seguridad</t>
  </si>
  <si>
    <t>Regalia Pascual</t>
  </si>
  <si>
    <t>Prestaciones Laborales</t>
  </si>
  <si>
    <t>Vacaciones</t>
  </si>
  <si>
    <t>Dietas y Gastos de Representacion</t>
  </si>
  <si>
    <t>Total Servicios Personal</t>
  </si>
  <si>
    <t xml:space="preserve">Sueldos Funcionarios y Empleados </t>
  </si>
  <si>
    <t>Sueldo Personal de Oficina Pensionado</t>
  </si>
  <si>
    <t>Sueldo Personal Temporal</t>
  </si>
  <si>
    <t>Constribucion a Seguros de Pensiones</t>
  </si>
  <si>
    <t>Incentivo por Rendimiento Individual</t>
  </si>
  <si>
    <t>Incentivo por desempeño servidores de carrera</t>
  </si>
  <si>
    <t>Aporte Asamblea ASSAL</t>
  </si>
  <si>
    <t>Cuotas Internacionales</t>
  </si>
  <si>
    <t>Transferencia corriente al Sector Privado</t>
  </si>
  <si>
    <t>Contribucion y Donaciones</t>
  </si>
  <si>
    <t xml:space="preserve">Papel, Carton e Impresos </t>
  </si>
  <si>
    <t>Alimentos y productos agroforestales</t>
  </si>
  <si>
    <t>Textiles y vestuarios</t>
  </si>
  <si>
    <t>Combustibles,  lubricantes y productos quimicos y conexos</t>
  </si>
  <si>
    <t>utiles materiales de escritorios, oficina e informatica</t>
  </si>
  <si>
    <t>Productos y utiles varios</t>
  </si>
  <si>
    <t>Depreciacion de Edificios</t>
  </si>
  <si>
    <t>Depreciacion Mobiliarios y equipos de oficinas</t>
  </si>
  <si>
    <t>Depreciacion Equipos de Transporte</t>
  </si>
  <si>
    <t>Depreciacion Equipos de Computos</t>
  </si>
  <si>
    <t xml:space="preserve">Servicios Basicos </t>
  </si>
  <si>
    <t xml:space="preserve">Servicios de Comunicación </t>
  </si>
  <si>
    <t>Viaticos</t>
  </si>
  <si>
    <t>Alquileres</t>
  </si>
  <si>
    <t>Eventos Generales</t>
  </si>
  <si>
    <t>Servicios Tecnicos Profesionales</t>
  </si>
  <si>
    <t>Otros</t>
  </si>
  <si>
    <t>Según detalle:</t>
  </si>
  <si>
    <t>Gastos financieros</t>
  </si>
  <si>
    <t>Ajuste años anteriores</t>
  </si>
  <si>
    <t>Resultados años anteriores</t>
  </si>
  <si>
    <t>Ajuste Resultados Años Anteriores</t>
  </si>
  <si>
    <t>Resultado Neto del Periodo</t>
  </si>
  <si>
    <t>Observaciones:</t>
  </si>
  <si>
    <t xml:space="preserve">registradas en el SIAB, y se debe a que hay un valor en RD$87,000,830.00 que corresponde </t>
  </si>
  <si>
    <t>al club de la SIS, aun no esta registrado en el SIAB, debido a que hace falta el titulo de los</t>
  </si>
  <si>
    <t>terrenos del Club.</t>
  </si>
  <si>
    <t>Firma Superintendencia de Seguros</t>
  </si>
  <si>
    <t>es como sigue:</t>
  </si>
  <si>
    <t>Gratificacion por aniversario de la Institucion</t>
  </si>
  <si>
    <t>Nota # 11 Pagos Anticipados</t>
  </si>
  <si>
    <t>Nota # 9-3 Otras Cuentas por Cobrar</t>
  </si>
  <si>
    <t>Nota # 10: Inventarios</t>
  </si>
  <si>
    <t>Nota # 9 cuentas por cobrar a Corto Plazo</t>
  </si>
  <si>
    <t>Nota # 9-1 cuentas por cobrar a Corto Plazo</t>
  </si>
  <si>
    <t xml:space="preserve">Resultado del periodo </t>
  </si>
  <si>
    <t xml:space="preserve">Resultado acumulado </t>
  </si>
  <si>
    <t xml:space="preserve">Compañias aseguradoras de acuerdo a la ley de seguros, este monto se ha ido acumulando y a llegado a este balance, el cual </t>
  </si>
  <si>
    <t xml:space="preserve">entendemos que esta en cuentas incobrables </t>
  </si>
  <si>
    <t xml:space="preserve">4.- Dentro de los Activos tenemos algunos pendientes de descargo, por deterioro y otros por haber </t>
  </si>
  <si>
    <t xml:space="preserve">      agotado su vida util, los cuales estamos en espera de que Bienes Nacionales termine el proceso</t>
  </si>
  <si>
    <t>Riesgos Laboral</t>
  </si>
  <si>
    <t>Contribucion Empleador (SFS)</t>
  </si>
  <si>
    <t>Nota#  16, Otras cuentas por pagar</t>
  </si>
  <si>
    <t>Sueldos para cargos fijos (Nota 22-1)</t>
  </si>
  <si>
    <t>Contribuciones a la Seguridad Social (Nota 22-2)</t>
  </si>
  <si>
    <t>Gratificaciones y Bonificaciones (Nota 22.3)</t>
  </si>
  <si>
    <t>Un detalle del efectivo y equivalente de efectivo al 30 de junio de 2024 y 2023 es como sigue:</t>
  </si>
  <si>
    <t>Un detalle de la inversión a corto plazo al 30 de Junio de 2024 y 2023, es como sigue:</t>
  </si>
  <si>
    <t>Un detalle de las partidas del Inventario al 30 de Junio del 2024 y 2023 es como sigue:</t>
  </si>
  <si>
    <t>Un detalle de los activos intangibles al 30 de junio de 2024 y 2023 es como sigue:</t>
  </si>
  <si>
    <t>Un detalle de las partidas de cuentas por pagar a Corto Plazo  al 30 de junio de 2024 y 2023 es como sigue:</t>
  </si>
  <si>
    <t xml:space="preserve">Un detalles de los ingresos al 30 de junio 2024 y 2023 es como sigue, </t>
  </si>
  <si>
    <t xml:space="preserve"> y (RD$17,769,694.95) respectivamente,</t>
  </si>
  <si>
    <t>Presupuesto aprobado cubre el periodo fiscal que va desde 01 de enero hasta el 31 de diciembre , y es incluido</t>
  </si>
  <si>
    <t>Nota #3: Moneda Funcional y de Presentación</t>
  </si>
  <si>
    <t>Normas de valuación de Pasivos y Patrimonio</t>
  </si>
  <si>
    <t xml:space="preserve">Los pasivos por conceptos de deudas se contabilizán por el valor de los bienes adquiridos y los servicios recibidos </t>
  </si>
  <si>
    <t>Nota #5: Base de Medición</t>
  </si>
  <si>
    <t>Los Estados Financieros se elaboran sobre la base del costo historico  a excepción de los terrenos y edificios, los cuales</t>
  </si>
  <si>
    <t>Inventarios de Materiales de oficina se utiliza el método de costo promedio ponderado de conformidad con la NICSP 2</t>
  </si>
  <si>
    <t>Depreciación</t>
  </si>
  <si>
    <t>Liquidación por cobrar Tesoreria Nacional</t>
  </si>
  <si>
    <t xml:space="preserve">Cuentas por Cobrar Compañía en Liquidación </t>
  </si>
  <si>
    <t xml:space="preserve">Un detalle de la liquidación por cobrar a la Tesoreria Nacional, se debe a que en años anteriores se aplicaba el 30% al Itbis de las </t>
  </si>
  <si>
    <t xml:space="preserve">Nota # 9-2 Cuentas por Cobrar Compañía en liquidación </t>
  </si>
  <si>
    <t xml:space="preserve">Al 30 de junio del 2024 y 2023 el saldo de inventario  correspondiente a los materiales de consumo de papelerias </t>
  </si>
  <si>
    <t>Descripción</t>
  </si>
  <si>
    <t>Seguros Constitución</t>
  </si>
  <si>
    <t>Nota #  15, Retenciones y Acumulaciones por pagar</t>
  </si>
  <si>
    <t>Nota #  14  Cuentas por Pagar  a  Corto Plazo</t>
  </si>
  <si>
    <t>Nota # 13 Activos Intangible</t>
  </si>
  <si>
    <t>Reclasificación de cuenta entrada  16/06</t>
  </si>
  <si>
    <t xml:space="preserve">Descripción:                                                                                  </t>
  </si>
  <si>
    <t>Publicidad, Impresos y Encuadernación</t>
  </si>
  <si>
    <t>Contratación de mantenimietos y Reparaciones Menores</t>
  </si>
  <si>
    <t xml:space="preserve"> Resultados años anteriores</t>
  </si>
  <si>
    <t>1.-Existe un diferencia en el total de edificaciones que muestran los estados finacieros con relación a la</t>
  </si>
  <si>
    <t xml:space="preserve">Total gastos de depreciación </t>
  </si>
  <si>
    <t xml:space="preserve">Lic Elianna Diaz, Directora de Inspección </t>
  </si>
  <si>
    <t xml:space="preserve">Nota #2: Base de Presentación </t>
  </si>
  <si>
    <t xml:space="preserve">Financieros sobre la base de acumulacion  (o devengados) conforme a las estipulaciones de las NICSP 24 "Presentación </t>
  </si>
  <si>
    <t>de información del presupuesto de los Estados Financieros"</t>
  </si>
  <si>
    <t>El presupuesto se aprueba segun la base contable de efectivo, siguiendo una clasificación de pagos por funciones.  El</t>
  </si>
  <si>
    <t>como información complementaria en los Estados Financieros y sus Notas, La emisión y aprobación final de los Estados</t>
  </si>
  <si>
    <t>La depreciación de un activo o un bien sera iniciada cuando este disponible para su uso y se encuentre en las condiciones</t>
  </si>
  <si>
    <t xml:space="preserve">necesarias para operar de la forma prevista por la institución </t>
  </si>
  <si>
    <t>El método utilizado para la  depreciación a lo largo de su vida util es lineal</t>
  </si>
  <si>
    <t>Un detalle de gastos pagados por anticipados al   al 30 de Junio de 2024 y 2023 es como sigue:</t>
  </si>
  <si>
    <t>Retención del 18 % ITBIS</t>
  </si>
  <si>
    <t>Cuenta Colectora Recursos Propios. (USD)</t>
  </si>
  <si>
    <t>Seguros bienes muebles</t>
  </si>
  <si>
    <t>Seguros bienes inmuebles</t>
  </si>
  <si>
    <t>Cuenta por cobrar Hacienda de arrendamiento de solar</t>
  </si>
  <si>
    <t>Nota # 9-4 Cuentas por Cobrar Hacienda</t>
  </si>
  <si>
    <t>Arrendamiento de solar</t>
  </si>
  <si>
    <r>
      <t>respectivamente para una disminucion de</t>
    </r>
    <r>
      <rPr>
        <b/>
        <sz val="12"/>
        <rFont val="Times New Roman"/>
        <family val="1"/>
      </rPr>
      <t xml:space="preserve"> RD$158,081.76</t>
    </r>
    <r>
      <rPr>
        <sz val="12"/>
        <color theme="1"/>
        <rFont val="Times New Roman"/>
        <family val="1"/>
      </rPr>
      <t xml:space="preserve"> según detalle</t>
    </r>
  </si>
  <si>
    <r>
      <t xml:space="preserve">Los balances de las cuentas de activos intangibles son de: </t>
    </r>
    <r>
      <rPr>
        <b/>
        <sz val="12"/>
        <color theme="1"/>
        <rFont val="Times New Roman"/>
        <family val="1"/>
      </rPr>
      <t xml:space="preserve">RD$3,135,991.62  y RD$3,215,804.77 </t>
    </r>
  </si>
  <si>
    <t>Editora Hoy, S A S.</t>
  </si>
  <si>
    <t>Agua Planeta Azul, S.A.</t>
  </si>
  <si>
    <t>Edeeste,</t>
  </si>
  <si>
    <t>CAASD</t>
  </si>
  <si>
    <t>Servicios E Instalaciones Tecnicas</t>
  </si>
  <si>
    <t>Multiservicios Paula</t>
  </si>
  <si>
    <t>Mandela Auto parts,SRL.</t>
  </si>
  <si>
    <t>Luis m. Rainiero Reyes Toribio</t>
  </si>
  <si>
    <t>Oficina gubernamenta  OGTIC</t>
  </si>
  <si>
    <t>Compañia dominicana de telefono</t>
  </si>
  <si>
    <t>Glfstream petroleum</t>
  </si>
  <si>
    <t>Samaem J.&amp; N, SRL.</t>
  </si>
  <si>
    <t>retenciones del 5% a proveedores</t>
  </si>
  <si>
    <t>Multas a Compañias</t>
  </si>
  <si>
    <t>Tasadores</t>
  </si>
  <si>
    <t>Reembolso</t>
  </si>
  <si>
    <t>Registro de Auditores externos</t>
  </si>
  <si>
    <t>Renovación de Auditores externos</t>
  </si>
  <si>
    <t>Costo anual por supervicion</t>
  </si>
  <si>
    <t>Solicitud de Auditores no radicado en el pais</t>
  </si>
  <si>
    <t>Renovacion de Auditores no radicado en el pais</t>
  </si>
  <si>
    <t>Responsabilidad civil</t>
  </si>
  <si>
    <t>Limpieza local de oficina</t>
  </si>
  <si>
    <r>
      <t xml:space="preserve">El efectivo disponible en cuentas bancarias, presenta los siguientes balance </t>
    </r>
    <r>
      <rPr>
        <b/>
        <sz val="12"/>
        <color theme="1"/>
        <rFont val="Times New Roman"/>
        <family val="1"/>
      </rPr>
      <t>RD$87,039,107.20</t>
    </r>
    <r>
      <rPr>
        <sz val="12"/>
        <color theme="1"/>
        <rFont val="Times New Roman"/>
        <family val="1"/>
      </rPr>
      <t xml:space="preserve"> y</t>
    </r>
    <r>
      <rPr>
        <b/>
        <sz val="12"/>
        <color theme="1"/>
        <rFont val="Times New Roman"/>
        <family val="1"/>
      </rPr>
      <t xml:space="preserve"> RD$7,067,773.01</t>
    </r>
  </si>
  <si>
    <r>
      <t xml:space="preserve">respectivamente para un aumento disponible en caja y banco de </t>
    </r>
    <r>
      <rPr>
        <b/>
        <sz val="12"/>
        <rFont val="Times New Roman"/>
        <family val="1"/>
      </rPr>
      <t>RD$79,971,334.19</t>
    </r>
  </si>
  <si>
    <r>
      <t xml:space="preserve"> utiles de oficinas, materiales de aseo y limpieza es de </t>
    </r>
    <r>
      <rPr>
        <b/>
        <sz val="12"/>
        <color theme="1"/>
        <rFont val="Times New Roman"/>
        <family val="1"/>
      </rPr>
      <t>RD$10,729,290.97</t>
    </r>
    <r>
      <rPr>
        <sz val="12"/>
        <color theme="1"/>
        <rFont val="Times New Roman"/>
        <family val="1"/>
      </rPr>
      <t xml:space="preserve"> Y </t>
    </r>
    <r>
      <rPr>
        <b/>
        <sz val="12"/>
        <color theme="1"/>
        <rFont val="Times New Roman"/>
        <family val="1"/>
      </rPr>
      <t>RD$ 10,887,372.73</t>
    </r>
    <r>
      <rPr>
        <sz val="12"/>
        <color theme="1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</si>
  <si>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 xml:space="preserve"> RD$ 11,503,367.24 y RD$12,455,284.21,</t>
    </r>
    <r>
      <rPr>
        <sz val="12"/>
        <color theme="1"/>
        <rFont val="Times New Roman"/>
        <family val="1"/>
      </rPr>
      <t xml:space="preserve"> respectivamente para una disminución  de </t>
    </r>
    <r>
      <rPr>
        <b/>
        <sz val="12"/>
        <rFont val="Times New Roman"/>
        <family val="1"/>
      </rPr>
      <t>RD$</t>
    </r>
    <r>
      <rPr>
        <b/>
        <sz val="12"/>
        <color theme="1"/>
        <rFont val="Times New Roman"/>
        <family val="1"/>
      </rPr>
      <t xml:space="preserve"> 951,916.97</t>
    </r>
  </si>
  <si>
    <t>Anulacion de ck 57357</t>
  </si>
  <si>
    <t>Anulacion de ck 57386</t>
  </si>
  <si>
    <t>Anulacion de ck 57388</t>
  </si>
  <si>
    <t>Anulacion de ck 57390</t>
  </si>
  <si>
    <t>Anulacion de ck 57271</t>
  </si>
  <si>
    <t>Reclasificacion de E/D # 14/01 D/F 31/01/2024</t>
  </si>
  <si>
    <r>
      <t>Los balances disponible en las diferentes cuentas bancarias presentan los siguientes balances d</t>
    </r>
    <r>
      <rPr>
        <b/>
        <sz val="12"/>
        <color theme="1"/>
        <rFont val="Times New Roman"/>
        <family val="1"/>
      </rPr>
      <t>e RD$ 86,824,107.20 y RD$6,867,773.01</t>
    </r>
    <r>
      <rPr>
        <sz val="12"/>
        <color theme="1"/>
        <rFont val="Times New Roman"/>
        <family val="1"/>
      </rPr>
      <t>, respectivamente según detalles</t>
    </r>
  </si>
  <si>
    <t xml:space="preserve">Un detalle de otras cuentas por pagar  al 30 de junio 2024 y 2023 </t>
  </si>
  <si>
    <t xml:space="preserve">Un detalle de las retenciones y acumulaciones por pagar al </t>
  </si>
  <si>
    <t>30 de junio 2024 y 2023 es como sigue:</t>
  </si>
  <si>
    <t xml:space="preserve"> Anteriores</t>
  </si>
  <si>
    <r>
      <t>Un detalle al 30 de junio 2024 y 2023, el resultado del ejercicio</t>
    </r>
    <r>
      <rPr>
        <b/>
        <sz val="12"/>
        <color theme="1"/>
        <rFont val="Times New Roman"/>
        <family val="1"/>
      </rPr>
      <t xml:space="preserve"> </t>
    </r>
  </si>
  <si>
    <t>Al 30 de Junio 2024 y 2023, el resultado de años anteriores presenta</t>
  </si>
  <si>
    <t xml:space="preserve"> según detalle:</t>
  </si>
  <si>
    <t xml:space="preserve">Un detalle de los gastos financieros al 30 de junio del 2024 y 2023, es </t>
  </si>
  <si>
    <t>como sigue  RD$239,348.46 , y RD$233,227.92 respectivamente</t>
  </si>
  <si>
    <t xml:space="preserve">Un detalle de otros gastos al 30 de junio 2024 y 2023 es como se </t>
  </si>
  <si>
    <t>detalla  a continuación :</t>
  </si>
  <si>
    <t xml:space="preserve">Un detalle de la depreciación y amortización al 30 de junio 2024 y 2023,   </t>
  </si>
  <si>
    <t>la misma ha sido calculada de acuerdo a lo establecido por DIGECOG</t>
  </si>
  <si>
    <t xml:space="preserve"> y registradas. Los valores del gastos ascienden a un monto de: </t>
  </si>
  <si>
    <t>Un detalle de los gastos por conceptos de suministros y materiales para</t>
  </si>
  <si>
    <t xml:space="preserve"> consumo al 30 de junio 2024 y 2023 es como sigue:</t>
  </si>
  <si>
    <t>Un detalles de la subvenciones y otros gastos al 30 de junio 2024</t>
  </si>
  <si>
    <t xml:space="preserve"> y 2023 es como sigue:</t>
  </si>
  <si>
    <t>Un detalle de la constribucion a la Seguridad Social al 30 de Junio de</t>
  </si>
  <si>
    <r>
      <rPr>
        <b/>
        <sz val="12"/>
        <color theme="1"/>
        <rFont val="Times New Roman"/>
        <family val="1"/>
      </rPr>
      <t>2024 y 2023  es como sigue: RD$ 23,316,891.23 y 23,756,760.07</t>
    </r>
    <r>
      <rPr>
        <sz val="12"/>
        <color theme="1"/>
        <rFont val="Times New Roman"/>
        <family val="1"/>
      </rPr>
      <t xml:space="preserve"> </t>
    </r>
  </si>
  <si>
    <t>respectivamente:</t>
  </si>
  <si>
    <t xml:space="preserve">Un detalle de los sueldos para cargos fijos al 30 de junio 2024 y 2023  </t>
  </si>
  <si>
    <t xml:space="preserve"> al 30 de junio 2024 y 2023 es como sigue: </t>
  </si>
  <si>
    <t xml:space="preserve">Un detalle de los sueldos, salarios y beneficios a los empleados </t>
  </si>
  <si>
    <t xml:space="preserve">Un detalle de otros ingresos al 30 de Junio 2024 y 2023 es como sigue </t>
  </si>
  <si>
    <r>
      <rPr>
        <b/>
        <sz val="12"/>
        <color theme="1"/>
        <rFont val="Times New Roman"/>
        <family val="1"/>
      </rPr>
      <t xml:space="preserve">RD$38,753,583.77  Y RD$3,039,973.35 , </t>
    </r>
    <r>
      <rPr>
        <sz val="12"/>
        <color theme="1"/>
        <rFont val="Times New Roman"/>
        <family val="1"/>
      </rPr>
      <t>respectivamente según detalle:</t>
    </r>
  </si>
  <si>
    <t xml:space="preserve">Un detalle de los ingresos  por contraprestaciones al 30 de junio 2024 </t>
  </si>
  <si>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respectivamente según detalle</t>
    </r>
  </si>
  <si>
    <t>El ajuste al patrimonio al 30 de junio 2024 y 2023, presenta</t>
  </si>
  <si>
    <t xml:space="preserve"> respectivamente para un aumento de: según detalle.</t>
  </si>
  <si>
    <t xml:space="preserve">Un detalle de las partidas de otros activos financieros  al 30 de junio </t>
  </si>
  <si>
    <t>de 2024 y 2023 es como sigue: Estas cuentas presentan un balance</t>
  </si>
  <si>
    <r>
      <rPr>
        <b/>
        <sz val="12"/>
        <color theme="1"/>
        <rFont val="Times New Roman"/>
        <family val="1"/>
      </rPr>
      <t>RD$12,260,658.87 y RD$11,022,371.94</t>
    </r>
    <r>
      <rPr>
        <sz val="12"/>
        <color theme="1"/>
        <rFont val="Times New Roman"/>
        <family val="1"/>
      </rPr>
      <t xml:space="preserve">  respectivamente para un aumento de </t>
    </r>
    <r>
      <rPr>
        <b/>
        <sz val="12"/>
        <rFont val="Times New Roman"/>
        <family val="1"/>
      </rPr>
      <t xml:space="preserve">RD$1,238,286.93, </t>
    </r>
    <r>
      <rPr>
        <sz val="12"/>
        <rFont val="Times New Roman"/>
        <family val="1"/>
      </rPr>
      <t xml:space="preserve">estas </t>
    </r>
  </si>
  <si>
    <t>inversiones estan a un plazo de seis meses y la taza para Bco. Caribe es de 10% y Bco. Popular 10.50%.</t>
  </si>
  <si>
    <t xml:space="preserve">Un detalle de las cuentas y documentos  por cobrar al 30 de Junio </t>
  </si>
  <si>
    <r>
      <t xml:space="preserve"> 2024 y 2023 los balances de estas cuenta son de </t>
    </r>
    <r>
      <rPr>
        <b/>
        <sz val="12"/>
        <color theme="1"/>
        <rFont val="Times New Roman"/>
        <family val="1"/>
      </rPr>
      <t>RD$833,403,753.08</t>
    </r>
    <r>
      <rPr>
        <sz val="12"/>
        <color theme="1"/>
        <rFont val="Times New Roman"/>
        <family val="1"/>
      </rPr>
      <t xml:space="preserve"> Y  </t>
    </r>
    <r>
      <rPr>
        <b/>
        <sz val="12"/>
        <color theme="1"/>
        <rFont val="Times New Roman"/>
        <family val="1"/>
      </rPr>
      <t>RD$764,714,528.70</t>
    </r>
  </si>
  <si>
    <r>
      <t xml:space="preserve">respectivamente, para un aumento de </t>
    </r>
    <r>
      <rPr>
        <b/>
        <sz val="12"/>
        <color theme="1"/>
        <rFont val="Times New Roman"/>
        <family val="1"/>
      </rPr>
      <t>RD$68,689,224.38</t>
    </r>
    <r>
      <rPr>
        <sz val="12"/>
        <color theme="1"/>
        <rFont val="Times New Roman"/>
        <family val="1"/>
      </rPr>
      <t xml:space="preserve"> según detalle:</t>
    </r>
  </si>
  <si>
    <t>2.- Se realizaron  ajustes  por valor de RD$66,399,490.06.</t>
  </si>
  <si>
    <t>3.- Las cuentas por cobrar y por pagar correspondientes a años anteriores, las mismas estan pendientes de Ajustes</t>
  </si>
  <si>
    <r>
      <t xml:space="preserve">Y </t>
    </r>
    <r>
      <rPr>
        <b/>
        <sz val="12"/>
        <color theme="1"/>
        <rFont val="Times New Roman"/>
        <family val="1"/>
      </rPr>
      <t xml:space="preserve">RD$3,215,804.77 </t>
    </r>
    <r>
      <rPr>
        <sz val="12"/>
        <color theme="1"/>
        <rFont val="Times New Roman"/>
        <family val="1"/>
      </rPr>
      <t>respectivamente, para una disminucion de:</t>
    </r>
    <r>
      <rPr>
        <b/>
        <sz val="12"/>
        <color theme="1"/>
        <rFont val="Times New Roman"/>
        <family val="1"/>
      </rPr>
      <t xml:space="preserve"> RD$ 79,813.15</t>
    </r>
  </si>
  <si>
    <t>Liquidacion de compañía</t>
  </si>
  <si>
    <t>Asignación por Imputar Tesoreria</t>
  </si>
  <si>
    <t>Nota# 19: Ingresos por transacciones con contraprestaciones</t>
  </si>
  <si>
    <t xml:space="preserve">Nota # 20. Transferencias </t>
  </si>
  <si>
    <t>Nota # 21  Otros Ingresos</t>
  </si>
  <si>
    <t>Nota # 22  Sueldos, Salarios y Beneficios  a Empleados</t>
  </si>
  <si>
    <t>Nota# 22.2 Contribución a la Seguridad Social</t>
  </si>
  <si>
    <t xml:space="preserve">Nota# 22.3  Gratificacion y Bonificacion </t>
  </si>
  <si>
    <t>Nota# 23 : Subvenciones y otros pagos por transferencias</t>
  </si>
  <si>
    <t>Nota# 24.- Suministros y Materiales para consumo</t>
  </si>
  <si>
    <t>Nota# 25: Depreciaciones  y amortizaciones</t>
  </si>
  <si>
    <t xml:space="preserve">Nota# 25-1: Amortizaciones  </t>
  </si>
  <si>
    <t xml:space="preserve">Nota# 26: Otros gastos   </t>
  </si>
  <si>
    <t xml:space="preserve"> Nota No 27,Gastos financieros</t>
  </si>
  <si>
    <t>Nota# 28-Total Resultados Años Anteriores</t>
  </si>
  <si>
    <t>Nota #11.1 Fianzas y Depositos</t>
  </si>
  <si>
    <t>Dr. Juan Hernandez Buret Consultor Juridico</t>
  </si>
  <si>
    <t>Total;</t>
  </si>
  <si>
    <t>Materiales de consumos, cursos, papeleria, utiles de ofic, aseo y limpieza</t>
  </si>
  <si>
    <t>Adquisicion de Solfware</t>
  </si>
  <si>
    <t>Nota # 18 Ajuste Resultados Años Anteriores:</t>
  </si>
  <si>
    <t xml:space="preserve"> Reclasificacion </t>
  </si>
  <si>
    <t>,</t>
  </si>
  <si>
    <t>y 2023 es como sigue: RD$10,195,185.08 y RD$8,738,777.61</t>
  </si>
  <si>
    <t>TOTAL;</t>
  </si>
  <si>
    <t>Nota# 22.1  Suedos para cargos fijos.</t>
  </si>
  <si>
    <t>RD$ 4,389,550.08 y 5,332,215.27 respectivamente, según los detalles</t>
  </si>
  <si>
    <t xml:space="preserve">                                Firma Director Financiero</t>
  </si>
  <si>
    <t>Asignacion por imputar tesoreria.</t>
  </si>
  <si>
    <t>-</t>
  </si>
  <si>
    <t>Trasnsferencia de hacienda reg, en enero.</t>
  </si>
  <si>
    <t>Nota #-8  Inversiones a corto plazo</t>
  </si>
  <si>
    <t xml:space="preserve"> un balance de RD$ 66,399,490.06 y RD$  3,726,586.44</t>
  </si>
  <si>
    <t>Para  registrar ajuste en cuentas.</t>
  </si>
  <si>
    <t xml:space="preserve"> un balance de RD$-2,384,931,060.96  Y RD$2,421,323,026.10 respectivamente,</t>
  </si>
  <si>
    <t>Nota # 17 Activo netos / patrimonio.</t>
  </si>
  <si>
    <t>Nota # 12: Propiededad Planta y Eqipos ( ver anexos)</t>
  </si>
  <si>
    <t>Nota#12. Propiedad planta y equipo 2024</t>
  </si>
  <si>
    <t>Terreno</t>
  </si>
  <si>
    <t>Infraestructura</t>
  </si>
  <si>
    <t>Edif. Y comp.</t>
  </si>
  <si>
    <t>Maq. Y Equipos comp</t>
  </si>
  <si>
    <t>Mob. Y equ ofic.</t>
  </si>
  <si>
    <t>Equipo,Transp y otros</t>
  </si>
  <si>
    <t>Const. En Proceso</t>
  </si>
  <si>
    <t>Total</t>
  </si>
  <si>
    <t>Costos de adquisición  (2024)</t>
  </si>
  <si>
    <t>Adiciones</t>
  </si>
  <si>
    <t>Superávit revaluación</t>
  </si>
  <si>
    <t>Retiros</t>
  </si>
  <si>
    <t>Transferencias</t>
  </si>
  <si>
    <t>Saldo al final del periodo</t>
  </si>
  <si>
    <t xml:space="preserve">Dep. Acum. al inicio del periodo  </t>
  </si>
  <si>
    <t>Cargo del periodo</t>
  </si>
  <si>
    <t>Prop. planta y equipos neto (2023)</t>
  </si>
  <si>
    <t>Nota#12. Propiedad planta y equipo 2023</t>
  </si>
  <si>
    <t>Costos de adquisición  (2023)</t>
  </si>
  <si>
    <t>Nota# 29 Resultado Neto del Ejercicio</t>
  </si>
  <si>
    <r>
      <t xml:space="preserve"> de:</t>
    </r>
    <r>
      <rPr>
        <b/>
        <sz val="12"/>
        <color theme="1"/>
        <rFont val="Times New Roman"/>
        <family val="1"/>
      </rPr>
      <t>RD$1,323,851,585.89 y RD$1,180,698,276.04</t>
    </r>
    <r>
      <rPr>
        <sz val="12"/>
        <color theme="1"/>
        <rFont val="Times New Roman"/>
        <family val="1"/>
      </rPr>
      <t xml:space="preserve"> respectivamente,</t>
    </r>
  </si>
  <si>
    <t xml:space="preserve"> para un aumento de: RD$143,153,309.85</t>
  </si>
  <si>
    <t xml:space="preserve"> solicitud realizada gestionando con la maxima autoridad la autorizacion para los fines de lugar ver cominicaciones anexas.</t>
  </si>
  <si>
    <t xml:space="preserve">     ya que están en estado de cuentas incobrables y se esta trabajando para fines de sacar de nuestro registro, según</t>
  </si>
  <si>
    <r>
      <t xml:space="preserve"> presenta el siguiente  balance:  </t>
    </r>
    <r>
      <rPr>
        <b/>
        <sz val="12"/>
        <rFont val="Times New Roman"/>
        <family val="1"/>
      </rPr>
      <t xml:space="preserve">RD$88,991,649.77 </t>
    </r>
  </si>
  <si>
    <t>Amortizacion.</t>
  </si>
  <si>
    <t>Amortizacion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</si>
</sst>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u val="singleAccounting"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40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 applyAlignme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164" fontId="7" fillId="0" borderId="0" xfId="1" applyFont="1" applyAlignment="1">
      <alignment horizontal="right"/>
    </xf>
    <xf numFmtId="164" fontId="7" fillId="0" borderId="1" xfId="1" applyFont="1" applyBorder="1" applyAlignment="1">
      <alignment horizontal="right"/>
    </xf>
    <xf numFmtId="164" fontId="5" fillId="0" borderId="2" xfId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7" fillId="0" borderId="0" xfId="0" applyNumberFormat="1" applyFont="1"/>
    <xf numFmtId="164" fontId="7" fillId="0" borderId="1" xfId="1" applyFont="1" applyBorder="1" applyAlignment="1"/>
    <xf numFmtId="164" fontId="5" fillId="0" borderId="2" xfId="1" applyFont="1" applyBorder="1" applyAlignment="1"/>
    <xf numFmtId="164" fontId="5" fillId="0" borderId="0" xfId="0" applyNumberFormat="1" applyFont="1"/>
    <xf numFmtId="0" fontId="5" fillId="0" borderId="0" xfId="0" applyFont="1" applyFill="1"/>
    <xf numFmtId="0" fontId="7" fillId="0" borderId="0" xfId="0" applyFont="1" applyFill="1"/>
    <xf numFmtId="164" fontId="7" fillId="0" borderId="0" xfId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164" fontId="5" fillId="0" borderId="0" xfId="0" applyNumberFormat="1" applyFont="1" applyBorder="1" applyAlignment="1">
      <alignment horizontal="left" wrapText="1"/>
    </xf>
    <xf numFmtId="164" fontId="8" fillId="0" borderId="0" xfId="0" applyNumberFormat="1" applyFont="1" applyBorder="1" applyAlignment="1">
      <alignment horizontal="left" wrapText="1"/>
    </xf>
    <xf numFmtId="164" fontId="6" fillId="0" borderId="0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0" borderId="5" xfId="0" applyNumberFormat="1" applyFont="1" applyBorder="1" applyAlignment="1">
      <alignment horizontal="left" wrapText="1"/>
    </xf>
    <xf numFmtId="164" fontId="5" fillId="0" borderId="5" xfId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7" fillId="0" borderId="0" xfId="1" applyFont="1" applyFill="1" applyAlignment="1">
      <alignment horizontal="center"/>
    </xf>
    <xf numFmtId="164" fontId="7" fillId="0" borderId="0" xfId="0" applyNumberFormat="1" applyFont="1"/>
    <xf numFmtId="0" fontId="7" fillId="0" borderId="0" xfId="0" applyFont="1" applyBorder="1"/>
    <xf numFmtId="164" fontId="7" fillId="0" borderId="0" xfId="1" applyFont="1" applyBorder="1" applyAlignment="1">
      <alignment horizontal="center"/>
    </xf>
    <xf numFmtId="164" fontId="7" fillId="0" borderId="0" xfId="1" applyFont="1"/>
    <xf numFmtId="164" fontId="7" fillId="0" borderId="0" xfId="1" applyFont="1" applyFill="1"/>
    <xf numFmtId="164" fontId="7" fillId="0" borderId="1" xfId="1" applyFont="1" applyBorder="1" applyAlignment="1">
      <alignment horizontal="center"/>
    </xf>
    <xf numFmtId="164" fontId="5" fillId="0" borderId="2" xfId="1" applyFont="1" applyFill="1" applyBorder="1" applyAlignment="1">
      <alignment horizontal="right"/>
    </xf>
    <xf numFmtId="164" fontId="0" fillId="0" borderId="0" xfId="1" applyFont="1"/>
    <xf numFmtId="0" fontId="7" fillId="0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4" fontId="7" fillId="0" borderId="0" xfId="0" applyNumberFormat="1" applyFont="1" applyBorder="1" applyAlignment="1">
      <alignment horizontal="center"/>
    </xf>
    <xf numFmtId="0" fontId="7" fillId="2" borderId="0" xfId="0" applyFont="1" applyFill="1"/>
    <xf numFmtId="0" fontId="5" fillId="2" borderId="1" xfId="0" applyFont="1" applyFill="1" applyBorder="1" applyAlignment="1">
      <alignment horizontal="center"/>
    </xf>
    <xf numFmtId="164" fontId="7" fillId="2" borderId="0" xfId="1" applyFont="1" applyFill="1" applyBorder="1" applyAlignment="1">
      <alignment horizontal="right"/>
    </xf>
    <xf numFmtId="164" fontId="7" fillId="2" borderId="1" xfId="1" applyFont="1" applyFill="1" applyBorder="1" applyAlignment="1">
      <alignment horizontal="right"/>
    </xf>
    <xf numFmtId="164" fontId="5" fillId="2" borderId="3" xfId="1" applyFont="1" applyFill="1" applyBorder="1" applyAlignment="1">
      <alignment horizontal="right"/>
    </xf>
    <xf numFmtId="0" fontId="12" fillId="0" borderId="0" xfId="0" applyFont="1" applyAlignment="1">
      <alignment horizontal="left"/>
    </xf>
    <xf numFmtId="164" fontId="5" fillId="0" borderId="0" xfId="1" applyFont="1" applyBorder="1"/>
    <xf numFmtId="164" fontId="7" fillId="2" borderId="0" xfId="0" applyNumberFormat="1" applyFont="1" applyFill="1" applyBorder="1" applyAlignment="1">
      <alignment horizontal="left" wrapText="1"/>
    </xf>
    <xf numFmtId="164" fontId="7" fillId="2" borderId="0" xfId="1" applyFont="1" applyFill="1" applyAlignment="1">
      <alignment horizontal="right"/>
    </xf>
    <xf numFmtId="4" fontId="7" fillId="2" borderId="0" xfId="0" applyNumberFormat="1" applyFont="1" applyFill="1" applyBorder="1" applyAlignment="1">
      <alignment horizontal="right"/>
    </xf>
    <xf numFmtId="164" fontId="7" fillId="2" borderId="1" xfId="1" applyFont="1" applyFill="1" applyBorder="1"/>
    <xf numFmtId="164" fontId="5" fillId="2" borderId="0" xfId="0" applyNumberFormat="1" applyFont="1" applyFill="1" applyBorder="1"/>
    <xf numFmtId="164" fontId="5" fillId="2" borderId="5" xfId="0" applyNumberFormat="1" applyFont="1" applyFill="1" applyBorder="1"/>
    <xf numFmtId="164" fontId="7" fillId="2" borderId="1" xfId="1" applyFont="1" applyFill="1" applyBorder="1" applyAlignment="1"/>
    <xf numFmtId="164" fontId="5" fillId="2" borderId="2" xfId="1" applyFont="1" applyFill="1" applyBorder="1" applyAlignment="1"/>
    <xf numFmtId="164" fontId="7" fillId="2" borderId="1" xfId="0" applyNumberFormat="1" applyFont="1" applyFill="1" applyBorder="1" applyAlignment="1">
      <alignment horizontal="left" wrapText="1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/>
    <xf numFmtId="164" fontId="5" fillId="2" borderId="0" xfId="1" applyFont="1" applyFill="1" applyBorder="1" applyAlignment="1">
      <alignment horizontal="center"/>
    </xf>
    <xf numFmtId="164" fontId="5" fillId="2" borderId="5" xfId="1" applyFont="1" applyFill="1" applyBorder="1" applyAlignment="1">
      <alignment horizontal="right"/>
    </xf>
    <xf numFmtId="164" fontId="5" fillId="2" borderId="0" xfId="1" applyFont="1" applyFill="1" applyBorder="1" applyAlignment="1">
      <alignment horizontal="right"/>
    </xf>
    <xf numFmtId="164" fontId="7" fillId="2" borderId="0" xfId="1" applyFont="1" applyFill="1" applyAlignment="1">
      <alignment horizontal="center"/>
    </xf>
    <xf numFmtId="164" fontId="7" fillId="2" borderId="1" xfId="1" applyFont="1" applyFill="1" applyBorder="1" applyAlignment="1">
      <alignment horizontal="center"/>
    </xf>
    <xf numFmtId="164" fontId="5" fillId="2" borderId="2" xfId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164" fontId="7" fillId="2" borderId="0" xfId="1" applyFont="1" applyFill="1" applyBorder="1" applyAlignment="1">
      <alignment horizontal="center"/>
    </xf>
    <xf numFmtId="164" fontId="4" fillId="2" borderId="0" xfId="0" applyNumberFormat="1" applyFont="1" applyFill="1" applyBorder="1"/>
    <xf numFmtId="164" fontId="7" fillId="2" borderId="0" xfId="1" applyFont="1" applyFill="1"/>
    <xf numFmtId="164" fontId="2" fillId="2" borderId="0" xfId="1" applyFont="1" applyFill="1" applyAlignment="1">
      <alignment horizontal="center" vertical="center" wrapText="1"/>
    </xf>
    <xf numFmtId="164" fontId="7" fillId="2" borderId="0" xfId="1" applyFont="1" applyFill="1" applyBorder="1"/>
    <xf numFmtId="164" fontId="5" fillId="2" borderId="3" xfId="0" applyNumberFormat="1" applyFont="1" applyFill="1" applyBorder="1"/>
    <xf numFmtId="0" fontId="7" fillId="2" borderId="0" xfId="0" applyFont="1" applyFill="1" applyBorder="1"/>
    <xf numFmtId="0" fontId="6" fillId="2" borderId="0" xfId="0" applyFont="1" applyFill="1" applyAlignment="1"/>
    <xf numFmtId="3" fontId="11" fillId="2" borderId="0" xfId="0" applyNumberFormat="1" applyFont="1" applyFill="1" applyAlignment="1">
      <alignment horizontal="left"/>
    </xf>
    <xf numFmtId="0" fontId="11" fillId="2" borderId="0" xfId="0" applyFont="1" applyFill="1" applyAlignment="1">
      <alignment horizontal="left"/>
    </xf>
    <xf numFmtId="164" fontId="14" fillId="0" borderId="0" xfId="1" applyFont="1"/>
    <xf numFmtId="0" fontId="12" fillId="2" borderId="0" xfId="0" applyFont="1" applyFill="1" applyAlignment="1">
      <alignment horizontal="left"/>
    </xf>
    <xf numFmtId="164" fontId="15" fillId="0" borderId="0" xfId="1" applyFont="1"/>
    <xf numFmtId="164" fontId="5" fillId="0" borderId="0" xfId="1" applyFont="1" applyBorder="1" applyAlignment="1">
      <alignment horizontal="right"/>
    </xf>
    <xf numFmtId="0" fontId="11" fillId="0" borderId="0" xfId="0" applyFont="1"/>
    <xf numFmtId="43" fontId="7" fillId="0" borderId="0" xfId="0" applyNumberFormat="1" applyFont="1"/>
    <xf numFmtId="164" fontId="7" fillId="2" borderId="0" xfId="0" applyNumberFormat="1" applyFont="1" applyFill="1"/>
    <xf numFmtId="0" fontId="0" fillId="0" borderId="0" xfId="0" applyBorder="1"/>
    <xf numFmtId="164" fontId="5" fillId="0" borderId="0" xfId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7" fillId="0" borderId="0" xfId="1" applyFont="1" applyAlignment="1">
      <alignment horizontal="center"/>
    </xf>
    <xf numFmtId="164" fontId="5" fillId="0" borderId="2" xfId="1" applyFont="1" applyBorder="1" applyAlignment="1">
      <alignment horizontal="center"/>
    </xf>
    <xf numFmtId="164" fontId="7" fillId="2" borderId="0" xfId="1" applyFont="1" applyFill="1" applyAlignment="1"/>
    <xf numFmtId="4" fontId="7" fillId="2" borderId="1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6" fillId="2" borderId="1" xfId="0" applyNumberFormat="1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7" fillId="0" borderId="0" xfId="0" applyNumberFormat="1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5" xfId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0" xfId="1" applyFont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16" fillId="0" borderId="1" xfId="0" applyNumberFormat="1" applyFont="1" applyBorder="1" applyAlignment="1">
      <alignment horizontal="center"/>
    </xf>
    <xf numFmtId="164" fontId="5" fillId="0" borderId="1" xfId="1" applyFont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/>
    </xf>
    <xf numFmtId="164" fontId="7" fillId="2" borderId="0" xfId="1" applyFont="1" applyFill="1" applyBorder="1" applyAlignment="1"/>
    <xf numFmtId="164" fontId="7" fillId="0" borderId="0" xfId="1" applyFont="1" applyBorder="1" applyAlignment="1"/>
    <xf numFmtId="164" fontId="5" fillId="0" borderId="3" xfId="1" applyFont="1" applyBorder="1" applyAlignment="1">
      <alignment horizontal="center"/>
    </xf>
    <xf numFmtId="164" fontId="5" fillId="0" borderId="3" xfId="0" applyNumberFormat="1" applyFont="1" applyBorder="1" applyAlignment="1"/>
    <xf numFmtId="164" fontId="5" fillId="0" borderId="3" xfId="1" applyFont="1" applyBorder="1" applyAlignment="1"/>
    <xf numFmtId="164" fontId="5" fillId="2" borderId="1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7" fillId="0" borderId="0" xfId="1" applyFont="1" applyFill="1" applyAlignment="1"/>
    <xf numFmtId="164" fontId="7" fillId="0" borderId="1" xfId="1" applyFont="1" applyFill="1" applyBorder="1" applyAlignment="1"/>
    <xf numFmtId="164" fontId="7" fillId="0" borderId="6" xfId="1" applyFont="1" applyBorder="1" applyAlignment="1">
      <alignment horizontal="center"/>
    </xf>
    <xf numFmtId="164" fontId="5" fillId="2" borderId="2" xfId="1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164" fontId="5" fillId="2" borderId="0" xfId="0" applyNumberFormat="1" applyFont="1" applyFill="1" applyBorder="1" applyAlignment="1">
      <alignment horizontal="right"/>
    </xf>
    <xf numFmtId="164" fontId="5" fillId="2" borderId="3" xfId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0" xfId="0" applyFont="1" applyBorder="1" applyAlignment="1">
      <alignment horizontal="left"/>
    </xf>
    <xf numFmtId="2" fontId="7" fillId="0" borderId="0" xfId="0" applyNumberFormat="1" applyFont="1"/>
    <xf numFmtId="0" fontId="5" fillId="0" borderId="1" xfId="1" applyNumberFormat="1" applyFont="1" applyBorder="1" applyAlignment="1">
      <alignment horizontal="center"/>
    </xf>
    <xf numFmtId="164" fontId="5" fillId="0" borderId="0" xfId="0" applyNumberFormat="1" applyFont="1" applyBorder="1" applyAlignment="1">
      <alignment wrapText="1"/>
    </xf>
    <xf numFmtId="164" fontId="7" fillId="2" borderId="1" xfId="0" applyNumberFormat="1" applyFont="1" applyFill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164" fontId="7" fillId="2" borderId="0" xfId="1" applyFont="1" applyFill="1" applyBorder="1" applyAlignment="1">
      <alignment horizontal="left"/>
    </xf>
    <xf numFmtId="0" fontId="7" fillId="0" borderId="0" xfId="0" applyFont="1" applyAlignment="1">
      <alignment wrapText="1"/>
    </xf>
    <xf numFmtId="164" fontId="5" fillId="2" borderId="0" xfId="0" applyNumberFormat="1" applyFont="1" applyFill="1" applyBorder="1" applyAlignment="1">
      <alignment horizontal="left" wrapText="1"/>
    </xf>
    <xf numFmtId="164" fontId="7" fillId="0" borderId="0" xfId="1" applyFont="1" applyBorder="1" applyAlignment="1">
      <alignment vertical="center" wrapText="1"/>
    </xf>
    <xf numFmtId="0" fontId="7" fillId="2" borderId="0" xfId="0" applyFont="1" applyFill="1" applyBorder="1" applyAlignment="1"/>
    <xf numFmtId="164" fontId="11" fillId="0" borderId="0" xfId="1" applyFont="1" applyAlignment="1">
      <alignment horizontal="left"/>
    </xf>
    <xf numFmtId="0" fontId="11" fillId="2" borderId="0" xfId="0" applyFont="1" applyFill="1"/>
    <xf numFmtId="164" fontId="7" fillId="0" borderId="0" xfId="1" applyFont="1" applyBorder="1"/>
    <xf numFmtId="164" fontId="5" fillId="2" borderId="1" xfId="0" applyNumberFormat="1" applyFont="1" applyFill="1" applyBorder="1" applyAlignment="1">
      <alignment horizontal="center"/>
    </xf>
    <xf numFmtId="164" fontId="7" fillId="2" borderId="0" xfId="1" applyFont="1" applyFill="1" applyAlignment="1">
      <alignment wrapText="1"/>
    </xf>
    <xf numFmtId="4" fontId="7" fillId="0" borderId="0" xfId="0" applyNumberFormat="1" applyFont="1" applyBorder="1"/>
    <xf numFmtId="43" fontId="7" fillId="0" borderId="0" xfId="0" applyNumberFormat="1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 wrapText="1"/>
    </xf>
    <xf numFmtId="164" fontId="7" fillId="0" borderId="0" xfId="0" applyNumberFormat="1" applyFont="1" applyBorder="1"/>
    <xf numFmtId="0" fontId="7" fillId="0" borderId="1" xfId="0" applyFont="1" applyBorder="1"/>
    <xf numFmtId="0" fontId="7" fillId="0" borderId="0" xfId="0" applyFont="1" applyAlignment="1">
      <alignment vertical="center"/>
    </xf>
    <xf numFmtId="164" fontId="5" fillId="0" borderId="0" xfId="1" applyFont="1" applyFill="1" applyBorder="1"/>
    <xf numFmtId="0" fontId="5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2" fillId="0" borderId="0" xfId="1" applyFont="1" applyAlignment="1">
      <alignment vertical="center" wrapText="1"/>
    </xf>
    <xf numFmtId="164" fontId="7" fillId="2" borderId="0" xfId="0" applyNumberFormat="1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5" fillId="0" borderId="5" xfId="1" applyFont="1" applyBorder="1" applyAlignment="1"/>
    <xf numFmtId="164" fontId="5" fillId="0" borderId="0" xfId="1" applyFont="1" applyFill="1" applyBorder="1" applyAlignment="1">
      <alignment horizontal="center"/>
    </xf>
    <xf numFmtId="164" fontId="5" fillId="0" borderId="5" xfId="1" applyFont="1" applyFill="1" applyBorder="1" applyAlignment="1">
      <alignment horizontal="center"/>
    </xf>
    <xf numFmtId="164" fontId="5" fillId="0" borderId="0" xfId="1" applyFont="1" applyBorder="1" applyAlignment="1"/>
    <xf numFmtId="164" fontId="5" fillId="2" borderId="0" xfId="1" applyFont="1" applyFill="1" applyBorder="1"/>
    <xf numFmtId="0" fontId="0" fillId="2" borderId="0" xfId="0" applyFill="1" applyBorder="1"/>
    <xf numFmtId="0" fontId="5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5" fillId="2" borderId="0" xfId="1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/>
    <xf numFmtId="164" fontId="5" fillId="2" borderId="0" xfId="1" applyFont="1" applyFill="1" applyBorder="1" applyAlignment="1"/>
    <xf numFmtId="164" fontId="13" fillId="2" borderId="1" xfId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/>
    <xf numFmtId="0" fontId="17" fillId="2" borderId="11" xfId="0" applyFont="1" applyFill="1" applyBorder="1" applyAlignment="1"/>
    <xf numFmtId="0" fontId="17" fillId="2" borderId="6" xfId="0" applyFont="1" applyFill="1" applyBorder="1" applyAlignment="1"/>
    <xf numFmtId="0" fontId="0" fillId="0" borderId="6" xfId="0" applyFont="1" applyBorder="1"/>
    <xf numFmtId="0" fontId="0" fillId="0" borderId="7" xfId="0" applyFont="1" applyBorder="1"/>
    <xf numFmtId="0" fontId="0" fillId="0" borderId="12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7" fillId="0" borderId="8" xfId="0" applyFont="1" applyBorder="1" applyAlignment="1">
      <alignment horizontal="center"/>
    </xf>
    <xf numFmtId="0" fontId="17" fillId="0" borderId="12" xfId="0" applyFont="1" applyBorder="1" applyAlignment="1">
      <alignment wrapText="1"/>
    </xf>
    <xf numFmtId="164" fontId="0" fillId="0" borderId="0" xfId="1" applyFont="1" applyBorder="1" applyAlignment="1"/>
    <xf numFmtId="164" fontId="0" fillId="0" borderId="0" xfId="1" applyFont="1" applyBorder="1"/>
    <xf numFmtId="164" fontId="0" fillId="0" borderId="0" xfId="1" applyFont="1" applyFill="1" applyBorder="1"/>
    <xf numFmtId="164" fontId="0" fillId="2" borderId="0" xfId="1" applyFont="1" applyFill="1" applyBorder="1"/>
    <xf numFmtId="164" fontId="0" fillId="2" borderId="8" xfId="1" applyFont="1" applyFill="1" applyBorder="1"/>
    <xf numFmtId="0" fontId="0" fillId="0" borderId="12" xfId="0" applyFont="1" applyFill="1" applyBorder="1"/>
    <xf numFmtId="164" fontId="0" fillId="0" borderId="8" xfId="1" applyFont="1" applyFill="1" applyBorder="1"/>
    <xf numFmtId="164" fontId="0" fillId="0" borderId="8" xfId="1" applyFont="1" applyBorder="1"/>
    <xf numFmtId="0" fontId="17" fillId="0" borderId="13" xfId="0" applyFont="1" applyBorder="1"/>
    <xf numFmtId="164" fontId="17" fillId="0" borderId="4" xfId="1" applyFont="1" applyBorder="1"/>
    <xf numFmtId="164" fontId="17" fillId="0" borderId="4" xfId="1" applyFont="1" applyFill="1" applyBorder="1"/>
    <xf numFmtId="164" fontId="17" fillId="0" borderId="14" xfId="1" applyFont="1" applyFill="1" applyBorder="1"/>
    <xf numFmtId="164" fontId="17" fillId="0" borderId="0" xfId="1" applyFont="1" applyBorder="1"/>
    <xf numFmtId="164" fontId="17" fillId="2" borderId="0" xfId="1" applyFont="1" applyFill="1" applyBorder="1"/>
    <xf numFmtId="164" fontId="17" fillId="2" borderId="8" xfId="1" applyFont="1" applyFill="1" applyBorder="1"/>
    <xf numFmtId="164" fontId="17" fillId="0" borderId="14" xfId="1" applyFont="1" applyBorder="1"/>
    <xf numFmtId="0" fontId="17" fillId="0" borderId="15" xfId="0" applyFont="1" applyBorder="1" applyAlignment="1">
      <alignment wrapText="1"/>
    </xf>
    <xf numFmtId="164" fontId="17" fillId="0" borderId="1" xfId="1" applyFont="1" applyBorder="1"/>
    <xf numFmtId="164" fontId="17" fillId="0" borderId="9" xfId="1" applyFont="1" applyFill="1" applyBorder="1"/>
    <xf numFmtId="164" fontId="17" fillId="0" borderId="8" xfId="1" applyFont="1" applyBorder="1"/>
    <xf numFmtId="0" fontId="17" fillId="0" borderId="0" xfId="0" applyFont="1" applyBorder="1" applyAlignment="1">
      <alignment wrapText="1"/>
    </xf>
    <xf numFmtId="164" fontId="17" fillId="0" borderId="0" xfId="1" applyFont="1" applyFill="1" applyBorder="1"/>
    <xf numFmtId="43" fontId="1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3" fontId="7" fillId="2" borderId="0" xfId="0" applyNumberFormat="1" applyFont="1" applyFill="1"/>
    <xf numFmtId="164" fontId="6" fillId="2" borderId="0" xfId="1" applyFont="1" applyFill="1" applyAlignment="1">
      <alignment horizontal="right"/>
    </xf>
    <xf numFmtId="164" fontId="18" fillId="0" borderId="0" xfId="0" applyNumberFormat="1" applyFont="1"/>
    <xf numFmtId="164" fontId="6" fillId="0" borderId="0" xfId="1" applyFont="1" applyBorder="1" applyAlignment="1">
      <alignment horizontal="center"/>
    </xf>
    <xf numFmtId="164" fontId="6" fillId="0" borderId="0" xfId="1" applyFont="1" applyBorder="1" applyAlignment="1">
      <alignment horizontal="right"/>
    </xf>
    <xf numFmtId="164" fontId="6" fillId="2" borderId="0" xfId="1" applyFont="1" applyFill="1" applyAlignment="1">
      <alignment horizontal="center"/>
    </xf>
    <xf numFmtId="164" fontId="6" fillId="2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0" borderId="0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left" wrapText="1"/>
    </xf>
    <xf numFmtId="164" fontId="0" fillId="0" borderId="0" xfId="0" applyNumberForma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179552</xdr:colOff>
      <xdr:row>0</xdr:row>
      <xdr:rowOff>74732</xdr:rowOff>
    </xdr:from>
    <xdr:to>
      <xdr:col>1</xdr:col>
      <xdr:colOff>267228</xdr:colOff>
      <xdr:row>5</xdr:row>
      <xdr:rowOff>190500</xdr:rowOff>
    </xdr:to>
    <xdr:pic>
      <xdr:nvPicPr>
        <xdr:cNvPr id="2" name="Imagen 1" descr="Acerca de - Superintendencia de Seguros - Organizaciones - Portal de Datos  Abiertos de la RD">
          <a:extLst>
            <a:ext uri="{FF2B5EF4-FFF2-40B4-BE49-F238E27FC236}">
              <a16:creationId xmlns:a16="http://schemas.microsoft.com/office/drawing/2014/main" id="{4E3CC6E0-B23D-471C-9FA8-17FED05E3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52" y="74732"/>
          <a:ext cx="1331529" cy="112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12BC-58F5-48A8-A126-66CA007E05C5}">
  <dimension ref="A1:T516"/>
  <sheetViews>
    <sheetView tabSelected="1" zoomScale="85" zoomScaleNormal="85" zoomScaleSheetLayoutView="64" workbookViewId="0">
      <selection activeCell="D200" sqref="D200"/>
    </sheetView>
  </sheetViews>
  <sheetFormatPr baseColWidth="10" defaultRowHeight="15" x14ac:dyDescent="0.25"/>
  <cols>
    <col min="1" max="1" width="18.5703125" customWidth="1"/>
    <col min="2" max="2" width="17.140625" customWidth="1"/>
    <col min="3" max="3" width="19.28515625" customWidth="1"/>
    <col min="4" max="4" width="17.5703125" customWidth="1"/>
    <col min="5" max="5" width="23.85546875" customWidth="1"/>
    <col min="6" max="6" width="21.85546875" bestFit="1" customWidth="1"/>
    <col min="7" max="7" width="20.140625" bestFit="1" customWidth="1"/>
    <col min="8" max="9" width="16.7109375" bestFit="1" customWidth="1"/>
    <col min="10" max="10" width="5.42578125" customWidth="1"/>
    <col min="11" max="11" width="24.7109375" customWidth="1"/>
  </cols>
  <sheetData>
    <row r="1" spans="1:10" ht="15.75" x14ac:dyDescent="0.25">
      <c r="A1" s="4"/>
      <c r="B1" s="4"/>
      <c r="C1" s="150"/>
      <c r="D1" s="150"/>
      <c r="E1" s="150"/>
      <c r="F1" s="150"/>
      <c r="G1" s="41"/>
      <c r="H1" s="4"/>
      <c r="I1" s="4"/>
      <c r="J1" s="4"/>
    </row>
    <row r="2" spans="1:10" ht="15.75" x14ac:dyDescent="0.25">
      <c r="A2" s="150"/>
      <c r="B2" s="150"/>
      <c r="C2" s="150"/>
      <c r="D2" s="150"/>
      <c r="E2" s="150"/>
      <c r="F2" s="150"/>
      <c r="G2" s="41"/>
      <c r="H2" s="4"/>
      <c r="I2" s="4"/>
      <c r="J2" s="4"/>
    </row>
    <row r="3" spans="1:10" ht="15.75" x14ac:dyDescent="0.25">
      <c r="A3" s="150"/>
      <c r="B3" s="150"/>
      <c r="C3" s="150"/>
      <c r="D3" s="150"/>
      <c r="E3" s="150"/>
      <c r="F3" s="150"/>
      <c r="G3" s="41"/>
      <c r="H3" s="4"/>
      <c r="I3" s="4"/>
      <c r="J3" s="4"/>
    </row>
    <row r="4" spans="1:10" ht="15.75" x14ac:dyDescent="0.25">
      <c r="A4" s="150"/>
      <c r="B4" s="150"/>
      <c r="C4" s="150"/>
      <c r="D4" s="150"/>
      <c r="E4" s="150"/>
      <c r="F4" s="150"/>
      <c r="G4" s="41"/>
      <c r="H4" s="4"/>
      <c r="I4" s="4"/>
      <c r="J4" s="4"/>
    </row>
    <row r="5" spans="1:10" ht="15.75" x14ac:dyDescent="0.25">
      <c r="A5" s="150"/>
      <c r="B5" s="150"/>
      <c r="C5" s="150"/>
      <c r="D5" s="150"/>
      <c r="E5" s="150"/>
      <c r="F5" s="150"/>
      <c r="G5" s="41"/>
      <c r="H5" s="4"/>
      <c r="I5" s="4"/>
      <c r="J5" s="4"/>
    </row>
    <row r="6" spans="1:10" ht="15.75" x14ac:dyDescent="0.25">
      <c r="A6" s="150"/>
      <c r="B6" s="150"/>
      <c r="C6" s="150"/>
      <c r="D6" s="150"/>
      <c r="E6" s="150"/>
      <c r="F6" s="150"/>
      <c r="G6" s="41"/>
      <c r="H6" s="4"/>
      <c r="I6" s="4"/>
      <c r="J6" s="4"/>
    </row>
    <row r="7" spans="1:10" ht="15.75" x14ac:dyDescent="0.25">
      <c r="A7" s="225" t="s">
        <v>1</v>
      </c>
      <c r="B7" s="225"/>
      <c r="C7" s="225"/>
      <c r="D7" s="225"/>
      <c r="E7" s="4"/>
      <c r="F7" s="4"/>
      <c r="G7" s="41"/>
      <c r="H7" s="4"/>
      <c r="I7" s="4"/>
      <c r="J7" s="4"/>
    </row>
    <row r="8" spans="1:10" ht="15.75" x14ac:dyDescent="0.25">
      <c r="A8" s="6" t="s">
        <v>2</v>
      </c>
      <c r="B8" s="163"/>
      <c r="C8" s="163"/>
      <c r="D8" s="163"/>
      <c r="E8" s="4"/>
      <c r="F8" s="4"/>
      <c r="G8" s="41"/>
      <c r="H8" s="4"/>
      <c r="I8" s="4"/>
      <c r="J8" s="4"/>
    </row>
    <row r="9" spans="1:10" ht="15.75" x14ac:dyDescent="0.25">
      <c r="A9" s="3" t="s">
        <v>3</v>
      </c>
      <c r="B9" s="3"/>
      <c r="C9" s="3"/>
      <c r="D9" s="3"/>
      <c r="E9" s="3"/>
      <c r="F9" s="4"/>
      <c r="G9" s="41"/>
      <c r="H9" s="4"/>
      <c r="I9" s="4"/>
      <c r="J9" s="4"/>
    </row>
    <row r="10" spans="1:10" ht="15.75" x14ac:dyDescent="0.25">
      <c r="A10" s="3" t="s">
        <v>4</v>
      </c>
      <c r="B10" s="3"/>
      <c r="C10" s="3"/>
      <c r="D10" s="3"/>
      <c r="E10" s="3"/>
      <c r="F10" s="4"/>
      <c r="G10" s="41"/>
      <c r="H10" s="4"/>
      <c r="I10" s="4"/>
      <c r="J10" s="4"/>
    </row>
    <row r="11" spans="1:10" ht="15.75" x14ac:dyDescent="0.25">
      <c r="A11" s="3" t="s">
        <v>5</v>
      </c>
      <c r="B11" s="3"/>
      <c r="C11" s="3"/>
      <c r="D11" s="3"/>
      <c r="E11" s="3"/>
      <c r="F11" s="4"/>
      <c r="G11" s="41"/>
      <c r="H11" s="4"/>
      <c r="I11" s="4"/>
      <c r="J11" s="4"/>
    </row>
    <row r="12" spans="1:10" ht="15.75" x14ac:dyDescent="0.25">
      <c r="A12" s="3" t="s">
        <v>6</v>
      </c>
      <c r="B12" s="3"/>
      <c r="C12" s="3"/>
      <c r="D12" s="3"/>
      <c r="E12" s="3"/>
      <c r="F12" s="3"/>
      <c r="G12" s="73"/>
      <c r="H12" s="3"/>
      <c r="I12" s="4"/>
      <c r="J12" s="4"/>
    </row>
    <row r="13" spans="1:10" ht="15.75" x14ac:dyDescent="0.25">
      <c r="A13" s="226"/>
      <c r="B13" s="226"/>
      <c r="C13" s="226"/>
      <c r="D13" s="226"/>
      <c r="E13" s="226"/>
      <c r="F13" s="4"/>
      <c r="G13" s="41"/>
      <c r="H13" s="4"/>
      <c r="I13" s="4"/>
      <c r="J13" s="4"/>
    </row>
    <row r="14" spans="1:10" ht="15.75" x14ac:dyDescent="0.25">
      <c r="A14" s="226" t="s">
        <v>7</v>
      </c>
      <c r="B14" s="226"/>
      <c r="C14" s="226"/>
      <c r="D14" s="226"/>
      <c r="E14" s="226"/>
      <c r="F14" s="4"/>
      <c r="G14" s="41"/>
      <c r="H14" s="4"/>
      <c r="I14" s="4"/>
      <c r="J14" s="4"/>
    </row>
    <row r="15" spans="1:10" ht="15.75" x14ac:dyDescent="0.25">
      <c r="A15" s="226" t="s">
        <v>8</v>
      </c>
      <c r="B15" s="226"/>
      <c r="C15" s="226"/>
      <c r="D15" s="226"/>
      <c r="E15" s="226"/>
      <c r="F15" s="4"/>
      <c r="G15" s="41"/>
      <c r="H15" s="4"/>
      <c r="I15" s="4"/>
      <c r="J15" s="4"/>
    </row>
    <row r="16" spans="1:10" ht="15.75" x14ac:dyDescent="0.25">
      <c r="A16" s="226" t="s">
        <v>9</v>
      </c>
      <c r="B16" s="226"/>
      <c r="C16" s="226"/>
      <c r="D16" s="226"/>
      <c r="E16" s="226"/>
      <c r="F16" s="4"/>
      <c r="G16" s="41"/>
      <c r="H16" s="4"/>
      <c r="I16" s="4"/>
      <c r="J16" s="4"/>
    </row>
    <row r="17" spans="1:10" ht="15.75" x14ac:dyDescent="0.25">
      <c r="A17" s="226" t="s">
        <v>304</v>
      </c>
      <c r="B17" s="226"/>
      <c r="C17" s="226"/>
      <c r="D17" s="226"/>
      <c r="E17" s="226"/>
      <c r="F17" s="4"/>
      <c r="G17" s="41"/>
      <c r="H17" s="4"/>
      <c r="I17" s="4"/>
      <c r="J17" s="4"/>
    </row>
    <row r="18" spans="1:10" ht="15.75" x14ac:dyDescent="0.25">
      <c r="A18" s="226" t="s">
        <v>10</v>
      </c>
      <c r="B18" s="226"/>
      <c r="C18" s="226"/>
      <c r="D18" s="226"/>
      <c r="E18" s="226"/>
      <c r="F18" s="4"/>
      <c r="G18" s="41"/>
      <c r="H18" s="4"/>
      <c r="I18" s="4"/>
      <c r="J18" s="4"/>
    </row>
    <row r="19" spans="1:10" ht="15.75" x14ac:dyDescent="0.25">
      <c r="A19" s="226" t="s">
        <v>11</v>
      </c>
      <c r="B19" s="226"/>
      <c r="C19" s="226"/>
      <c r="D19" s="226"/>
      <c r="E19" s="226"/>
      <c r="F19" s="4"/>
      <c r="G19" s="41"/>
      <c r="H19" s="4"/>
      <c r="I19" s="4"/>
      <c r="J19" s="4"/>
    </row>
    <row r="20" spans="1:10" ht="15.75" x14ac:dyDescent="0.25">
      <c r="A20" s="226" t="s">
        <v>12</v>
      </c>
      <c r="B20" s="226"/>
      <c r="C20" s="226"/>
      <c r="D20" s="226"/>
      <c r="E20" s="226"/>
      <c r="F20" s="4"/>
      <c r="G20" s="41"/>
      <c r="H20" s="4"/>
      <c r="I20" s="4"/>
      <c r="J20" s="4"/>
    </row>
    <row r="21" spans="1:10" ht="15.75" x14ac:dyDescent="0.25">
      <c r="A21" s="226" t="s">
        <v>13</v>
      </c>
      <c r="B21" s="226"/>
      <c r="C21" s="226"/>
      <c r="D21" s="226"/>
      <c r="E21" s="226"/>
      <c r="F21" s="4"/>
      <c r="G21" s="41"/>
      <c r="H21" s="4"/>
      <c r="I21" s="4"/>
      <c r="J21" s="4"/>
    </row>
    <row r="22" spans="1:10" ht="15.75" x14ac:dyDescent="0.25">
      <c r="A22" s="226" t="s">
        <v>195</v>
      </c>
      <c r="B22" s="226"/>
      <c r="C22" s="226"/>
      <c r="D22" s="226"/>
      <c r="E22" s="226"/>
      <c r="F22" s="4"/>
      <c r="G22" s="41"/>
      <c r="H22" s="4"/>
      <c r="I22" s="4"/>
      <c r="J22" s="4"/>
    </row>
    <row r="23" spans="1:10" ht="15.75" x14ac:dyDescent="0.25">
      <c r="A23" s="164" t="s">
        <v>14</v>
      </c>
      <c r="B23" s="164"/>
      <c r="C23" s="164"/>
      <c r="D23" s="164"/>
      <c r="E23" s="164"/>
      <c r="F23" s="4"/>
      <c r="G23" s="41"/>
      <c r="H23" s="4"/>
      <c r="I23" s="4"/>
      <c r="J23" s="4"/>
    </row>
    <row r="24" spans="1:10" ht="15.75" x14ac:dyDescent="0.25">
      <c r="A24" s="5" t="s">
        <v>15</v>
      </c>
      <c r="B24" s="5"/>
      <c r="C24" s="5"/>
      <c r="D24" s="5"/>
      <c r="E24" s="4"/>
      <c r="F24" s="4"/>
      <c r="G24" s="41"/>
      <c r="H24" s="4"/>
      <c r="I24" s="4"/>
      <c r="J24" s="4"/>
    </row>
    <row r="25" spans="1:10" ht="15.75" x14ac:dyDescent="0.25">
      <c r="A25" s="5"/>
      <c r="B25" s="5"/>
      <c r="C25" s="5"/>
      <c r="D25" s="5"/>
      <c r="E25" s="4"/>
      <c r="F25" s="4"/>
      <c r="G25" s="41"/>
      <c r="H25" s="4"/>
      <c r="I25" s="4"/>
      <c r="J25" s="4"/>
    </row>
    <row r="26" spans="1:10" ht="15.75" x14ac:dyDescent="0.25">
      <c r="A26" s="6" t="s">
        <v>196</v>
      </c>
      <c r="B26" s="5"/>
      <c r="C26" s="5"/>
      <c r="D26" s="5"/>
      <c r="E26" s="4"/>
      <c r="F26" s="4"/>
      <c r="G26" s="41"/>
      <c r="H26" s="4"/>
      <c r="I26" s="4"/>
      <c r="J26" s="4"/>
    </row>
    <row r="27" spans="1:10" ht="15.75" x14ac:dyDescent="0.25">
      <c r="A27" s="161" t="s">
        <v>16</v>
      </c>
      <c r="B27" s="161"/>
      <c r="C27" s="161"/>
      <c r="D27" s="161"/>
      <c r="E27" s="161"/>
      <c r="F27" s="4"/>
      <c r="G27" s="41"/>
      <c r="H27" s="4"/>
      <c r="I27" s="4"/>
      <c r="J27" s="4"/>
    </row>
    <row r="28" spans="1:10" ht="15.75" x14ac:dyDescent="0.25">
      <c r="A28" s="161" t="s">
        <v>17</v>
      </c>
      <c r="B28" s="161"/>
      <c r="C28" s="161"/>
      <c r="D28" s="161"/>
      <c r="E28" s="161"/>
      <c r="F28" s="4"/>
      <c r="G28" s="41"/>
      <c r="H28" s="4"/>
      <c r="I28" s="4"/>
      <c r="J28" s="4"/>
    </row>
    <row r="29" spans="1:10" ht="15.75" x14ac:dyDescent="0.25">
      <c r="A29" s="223" t="s">
        <v>18</v>
      </c>
      <c r="B29" s="223"/>
      <c r="C29" s="223"/>
      <c r="D29" s="223"/>
      <c r="E29" s="223"/>
      <c r="F29" s="223"/>
      <c r="G29" s="223"/>
      <c r="H29" s="223"/>
      <c r="I29" s="223"/>
      <c r="J29" s="4"/>
    </row>
    <row r="30" spans="1:10" ht="15.75" x14ac:dyDescent="0.25">
      <c r="A30" s="222"/>
      <c r="B30" s="222"/>
      <c r="C30" s="222"/>
      <c r="D30" s="222"/>
      <c r="E30" s="222"/>
      <c r="F30" s="4"/>
      <c r="G30" s="41"/>
      <c r="H30" s="4"/>
      <c r="I30" s="4"/>
      <c r="J30" s="4"/>
    </row>
    <row r="31" spans="1:10" ht="15.75" x14ac:dyDescent="0.25">
      <c r="A31" s="161" t="s">
        <v>19</v>
      </c>
      <c r="B31" s="161"/>
      <c r="C31" s="161"/>
      <c r="D31" s="161"/>
      <c r="E31" s="161"/>
      <c r="F31" s="4"/>
      <c r="G31" s="41"/>
      <c r="H31" s="4"/>
      <c r="I31" s="4"/>
      <c r="J31" s="4"/>
    </row>
    <row r="32" spans="1:10" ht="15.75" x14ac:dyDescent="0.25">
      <c r="A32" s="161" t="s">
        <v>197</v>
      </c>
      <c r="B32" s="161"/>
      <c r="C32" s="161"/>
      <c r="D32" s="161"/>
      <c r="E32" s="161"/>
      <c r="F32" s="4"/>
      <c r="G32" s="41"/>
      <c r="H32" s="4"/>
      <c r="I32" s="4"/>
      <c r="J32" s="4"/>
    </row>
    <row r="33" spans="1:10" ht="15.75" x14ac:dyDescent="0.25">
      <c r="A33" s="161" t="s">
        <v>198</v>
      </c>
      <c r="B33" s="161"/>
      <c r="C33" s="161"/>
      <c r="D33" s="161"/>
      <c r="E33" s="161"/>
      <c r="F33" s="4"/>
      <c r="G33" s="41"/>
      <c r="H33" s="4"/>
      <c r="I33" s="4"/>
      <c r="J33" s="4"/>
    </row>
    <row r="34" spans="1:10" ht="15.75" x14ac:dyDescent="0.25">
      <c r="A34" s="223"/>
      <c r="B34" s="223"/>
      <c r="C34" s="223"/>
      <c r="D34" s="223"/>
      <c r="E34" s="223"/>
      <c r="F34" s="4"/>
      <c r="G34" s="41"/>
      <c r="H34" s="4"/>
      <c r="I34" s="4"/>
      <c r="J34" s="4"/>
    </row>
    <row r="35" spans="1:10" ht="15.75" x14ac:dyDescent="0.25">
      <c r="A35" s="223" t="s">
        <v>199</v>
      </c>
      <c r="B35" s="227"/>
      <c r="C35" s="227"/>
      <c r="D35" s="227"/>
      <c r="E35" s="227"/>
      <c r="F35" s="4"/>
      <c r="G35" s="41"/>
      <c r="H35" s="4"/>
      <c r="I35" s="4"/>
      <c r="J35" s="4"/>
    </row>
    <row r="36" spans="1:10" ht="15.75" x14ac:dyDescent="0.25">
      <c r="A36" s="223" t="s">
        <v>170</v>
      </c>
      <c r="B36" s="223"/>
      <c r="C36" s="223"/>
      <c r="D36" s="223"/>
      <c r="E36" s="223"/>
      <c r="F36" s="4"/>
      <c r="G36" s="41"/>
      <c r="H36" s="4"/>
      <c r="I36" s="4"/>
      <c r="J36" s="4"/>
    </row>
    <row r="37" spans="1:10" ht="15.75" x14ac:dyDescent="0.25">
      <c r="A37" s="223" t="s">
        <v>200</v>
      </c>
      <c r="B37" s="223"/>
      <c r="C37" s="223"/>
      <c r="D37" s="223"/>
      <c r="E37" s="223"/>
      <c r="F37" s="4"/>
      <c r="G37" s="41"/>
      <c r="H37" s="4"/>
      <c r="I37" s="4"/>
      <c r="J37" s="4"/>
    </row>
    <row r="38" spans="1:10" ht="15.75" x14ac:dyDescent="0.25">
      <c r="A38" s="4" t="s">
        <v>20</v>
      </c>
      <c r="B38" s="5"/>
      <c r="C38" s="5"/>
      <c r="D38" s="5"/>
      <c r="E38" s="4"/>
      <c r="F38" s="4"/>
      <c r="G38" s="41"/>
      <c r="H38" s="4"/>
      <c r="I38" s="4"/>
      <c r="J38" s="4"/>
    </row>
    <row r="39" spans="1:10" ht="15.75" x14ac:dyDescent="0.25">
      <c r="A39" s="4"/>
      <c r="B39" s="5"/>
      <c r="C39" s="5"/>
      <c r="D39" s="5"/>
      <c r="E39" s="4"/>
      <c r="F39" s="4"/>
      <c r="G39" s="41"/>
      <c r="H39" s="4"/>
      <c r="I39" s="4"/>
      <c r="J39" s="4"/>
    </row>
    <row r="40" spans="1:10" ht="15.75" x14ac:dyDescent="0.25">
      <c r="A40" s="6" t="s">
        <v>171</v>
      </c>
      <c r="B40" s="5"/>
      <c r="C40" s="5"/>
      <c r="D40" s="5"/>
      <c r="E40" s="4"/>
      <c r="F40" s="4"/>
      <c r="G40" s="41"/>
      <c r="H40" s="4"/>
      <c r="I40" s="4"/>
      <c r="J40" s="4"/>
    </row>
    <row r="41" spans="1:10" ht="15.75" x14ac:dyDescent="0.25">
      <c r="A41" s="4" t="s">
        <v>21</v>
      </c>
      <c r="B41" s="5"/>
      <c r="C41" s="5"/>
      <c r="D41" s="5"/>
      <c r="E41" s="4"/>
      <c r="F41" s="4"/>
      <c r="G41" s="41"/>
      <c r="H41" s="4"/>
      <c r="I41" s="4"/>
      <c r="J41" s="4"/>
    </row>
    <row r="42" spans="1:10" ht="15.75" x14ac:dyDescent="0.25">
      <c r="A42" s="4"/>
      <c r="B42" s="5"/>
      <c r="C42" s="5"/>
      <c r="D42" s="5"/>
      <c r="E42" s="4"/>
      <c r="F42" s="4"/>
      <c r="G42" s="4"/>
      <c r="H42" s="4"/>
      <c r="I42" s="4"/>
      <c r="J42" s="4"/>
    </row>
    <row r="43" spans="1:10" ht="15.75" x14ac:dyDescent="0.25">
      <c r="A43" s="227" t="s">
        <v>22</v>
      </c>
      <c r="B43" s="227"/>
      <c r="C43" s="227"/>
      <c r="D43" s="227"/>
      <c r="E43" s="227"/>
      <c r="F43" s="227"/>
      <c r="G43" s="227"/>
      <c r="H43" s="227"/>
      <c r="I43" s="227"/>
      <c r="J43" s="4"/>
    </row>
    <row r="44" spans="1:10" ht="15.75" x14ac:dyDescent="0.25">
      <c r="A44" s="223" t="s">
        <v>172</v>
      </c>
      <c r="B44" s="223"/>
      <c r="C44" s="223"/>
      <c r="D44" s="223"/>
      <c r="E44" s="223"/>
      <c r="F44" s="223"/>
      <c r="G44" s="223"/>
      <c r="H44" s="223"/>
      <c r="I44" s="223"/>
      <c r="J44" s="4"/>
    </row>
    <row r="45" spans="1:10" ht="15.75" x14ac:dyDescent="0.25">
      <c r="A45" s="228" t="s">
        <v>173</v>
      </c>
      <c r="B45" s="228"/>
      <c r="C45" s="228"/>
      <c r="D45" s="228"/>
      <c r="E45" s="228"/>
      <c r="F45" s="228"/>
      <c r="G45" s="228"/>
      <c r="H45" s="228"/>
      <c r="I45" s="228"/>
      <c r="J45" s="4"/>
    </row>
    <row r="46" spans="1:10" ht="15.75" x14ac:dyDescent="0.25">
      <c r="A46" s="223" t="s">
        <v>23</v>
      </c>
      <c r="B46" s="223"/>
      <c r="C46" s="223"/>
      <c r="D46" s="223"/>
      <c r="E46" s="223"/>
      <c r="F46" s="223"/>
      <c r="G46" s="223"/>
      <c r="H46" s="223"/>
      <c r="I46" s="223"/>
      <c r="J46" s="4"/>
    </row>
    <row r="47" spans="1:10" ht="15.75" x14ac:dyDescent="0.25">
      <c r="A47" s="4"/>
      <c r="B47" s="5"/>
      <c r="C47" s="5"/>
      <c r="D47" s="5"/>
      <c r="E47" s="4"/>
      <c r="F47" s="4"/>
      <c r="G47" s="4"/>
      <c r="H47" s="4"/>
      <c r="I47" s="4"/>
      <c r="J47" s="4"/>
    </row>
    <row r="48" spans="1:10" ht="15.75" x14ac:dyDescent="0.25">
      <c r="A48" s="6" t="s">
        <v>174</v>
      </c>
      <c r="B48" s="5"/>
      <c r="C48" s="5"/>
      <c r="D48" s="5"/>
      <c r="E48" s="4"/>
      <c r="F48" s="4"/>
      <c r="G48" s="4"/>
      <c r="H48" s="4"/>
      <c r="I48" s="4"/>
      <c r="J48" s="4"/>
    </row>
    <row r="49" spans="1:10" ht="15.75" x14ac:dyDescent="0.25">
      <c r="A49" s="223" t="s">
        <v>175</v>
      </c>
      <c r="B49" s="223"/>
      <c r="C49" s="223"/>
      <c r="D49" s="223"/>
      <c r="E49" s="223"/>
      <c r="F49" s="223"/>
      <c r="G49" s="223"/>
      <c r="H49" s="223"/>
      <c r="I49" s="223"/>
      <c r="J49" s="4"/>
    </row>
    <row r="50" spans="1:10" ht="15.75" x14ac:dyDescent="0.25">
      <c r="A50" s="223" t="s">
        <v>24</v>
      </c>
      <c r="B50" s="223"/>
      <c r="C50" s="223"/>
      <c r="D50" s="223"/>
      <c r="E50" s="223"/>
      <c r="F50" s="223"/>
      <c r="G50" s="223"/>
      <c r="H50" s="223"/>
      <c r="I50" s="223"/>
      <c r="J50" s="4"/>
    </row>
    <row r="51" spans="1:10" ht="15.75" x14ac:dyDescent="0.25">
      <c r="A51" s="4"/>
      <c r="B51" s="5"/>
      <c r="C51" s="5"/>
      <c r="D51" s="5"/>
      <c r="E51" s="4"/>
      <c r="F51" s="4"/>
      <c r="G51" s="4"/>
      <c r="H51" s="4"/>
      <c r="I51" s="4"/>
      <c r="J51" s="4"/>
    </row>
    <row r="52" spans="1:10" ht="15.75" x14ac:dyDescent="0.25">
      <c r="A52" s="6" t="s">
        <v>25</v>
      </c>
      <c r="B52" s="5"/>
      <c r="C52" s="5"/>
      <c r="D52" s="5"/>
      <c r="E52" s="4"/>
      <c r="F52" s="4"/>
      <c r="G52" s="4"/>
      <c r="H52" s="4"/>
      <c r="I52" s="4"/>
      <c r="J52" s="4"/>
    </row>
    <row r="53" spans="1:10" ht="15.75" x14ac:dyDescent="0.25">
      <c r="A53" s="4" t="s">
        <v>176</v>
      </c>
      <c r="B53" s="5"/>
      <c r="C53" s="5"/>
      <c r="D53" s="5"/>
      <c r="E53" s="4"/>
      <c r="F53" s="4"/>
      <c r="G53" s="4"/>
      <c r="H53" s="4"/>
      <c r="I53" s="4"/>
      <c r="J53" s="4"/>
    </row>
    <row r="54" spans="1:10" ht="15.75" x14ac:dyDescent="0.25">
      <c r="A54" s="4" t="s">
        <v>26</v>
      </c>
      <c r="B54" s="5"/>
      <c r="C54" s="5"/>
      <c r="D54" s="5"/>
      <c r="E54" s="4"/>
      <c r="F54" s="4"/>
      <c r="G54" s="4"/>
      <c r="H54" s="4"/>
      <c r="I54" s="4"/>
      <c r="J54" s="4"/>
    </row>
    <row r="55" spans="1:10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ht="15.75" x14ac:dyDescent="0.25">
      <c r="A56" s="227" t="s">
        <v>27</v>
      </c>
      <c r="B56" s="227"/>
      <c r="C56" s="227"/>
      <c r="D56" s="227"/>
      <c r="E56" s="227"/>
      <c r="F56" s="227"/>
      <c r="G56" s="227"/>
      <c r="H56" s="227"/>
      <c r="I56" s="227"/>
      <c r="J56" s="4"/>
    </row>
    <row r="57" spans="1:10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ht="15.75" x14ac:dyDescent="0.25">
      <c r="A58" s="152" t="s">
        <v>177</v>
      </c>
      <c r="B58" s="152"/>
      <c r="C58" s="152"/>
      <c r="D58" s="152"/>
      <c r="E58" s="152"/>
      <c r="F58" s="152"/>
      <c r="G58" s="152"/>
      <c r="H58" s="152"/>
      <c r="I58" s="152"/>
      <c r="J58" s="4"/>
    </row>
    <row r="59" spans="1:10" ht="15.75" x14ac:dyDescent="0.25">
      <c r="A59" s="156" t="s">
        <v>201</v>
      </c>
      <c r="B59" s="156"/>
      <c r="C59" s="156"/>
      <c r="D59" s="156"/>
      <c r="E59" s="156"/>
      <c r="F59" s="156"/>
      <c r="G59" s="156"/>
      <c r="H59" s="156"/>
      <c r="I59" s="156"/>
      <c r="J59" s="4"/>
    </row>
    <row r="60" spans="1:10" ht="15.75" x14ac:dyDescent="0.25">
      <c r="A60" s="223" t="s">
        <v>202</v>
      </c>
      <c r="B60" s="223"/>
      <c r="C60" s="223"/>
      <c r="D60" s="223"/>
      <c r="E60" s="223"/>
      <c r="F60" s="223"/>
      <c r="G60" s="223"/>
      <c r="H60" s="223"/>
      <c r="I60" s="223"/>
      <c r="J60" s="4"/>
    </row>
    <row r="61" spans="1:10" ht="15.75" x14ac:dyDescent="0.25">
      <c r="A61" s="223" t="s">
        <v>203</v>
      </c>
      <c r="B61" s="223"/>
      <c r="C61" s="223"/>
      <c r="D61" s="223"/>
      <c r="E61" s="223"/>
      <c r="F61" s="223"/>
      <c r="G61" s="223"/>
      <c r="H61" s="223"/>
      <c r="I61" s="223"/>
      <c r="J61" s="4"/>
    </row>
    <row r="62" spans="1:10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ht="15.75" x14ac:dyDescent="0.25">
      <c r="A63" s="227" t="s">
        <v>28</v>
      </c>
      <c r="B63" s="227"/>
      <c r="C63" s="227"/>
      <c r="D63" s="227"/>
      <c r="E63" s="227"/>
      <c r="F63" s="227"/>
      <c r="G63" s="227"/>
      <c r="H63" s="227"/>
      <c r="I63" s="227"/>
      <c r="J63" s="4"/>
    </row>
    <row r="64" spans="1:10" ht="15.75" x14ac:dyDescent="0.25">
      <c r="A64" s="227" t="s">
        <v>29</v>
      </c>
      <c r="B64" s="227"/>
      <c r="C64" s="227"/>
      <c r="D64" s="227"/>
      <c r="E64" s="227"/>
      <c r="F64" s="227"/>
      <c r="G64" s="227"/>
      <c r="H64" s="227"/>
      <c r="I64" s="227"/>
      <c r="J64" s="4"/>
    </row>
    <row r="65" spans="1:10" ht="15.75" x14ac:dyDescent="0.25">
      <c r="A65" s="227" t="s">
        <v>30</v>
      </c>
      <c r="B65" s="227"/>
      <c r="C65" s="227"/>
      <c r="D65" s="227"/>
      <c r="E65" s="227"/>
      <c r="F65" s="227"/>
      <c r="G65" s="227"/>
      <c r="H65" s="227"/>
      <c r="I65" s="227"/>
      <c r="J65" s="4"/>
    </row>
    <row r="66" spans="1:10" ht="15.75" x14ac:dyDescent="0.25">
      <c r="A66" s="223" t="s">
        <v>163</v>
      </c>
      <c r="B66" s="223"/>
      <c r="C66" s="223"/>
      <c r="D66" s="223"/>
      <c r="E66" s="223"/>
      <c r="F66" s="223"/>
      <c r="G66" s="223"/>
      <c r="H66" s="223"/>
      <c r="I66" s="223"/>
      <c r="J66" s="4"/>
    </row>
    <row r="67" spans="1:10" ht="15.75" x14ac:dyDescent="0.25">
      <c r="A67" s="223" t="s">
        <v>237</v>
      </c>
      <c r="B67" s="223"/>
      <c r="C67" s="223"/>
      <c r="D67" s="223"/>
      <c r="E67" s="223"/>
      <c r="F67" s="223"/>
      <c r="G67" s="223"/>
      <c r="H67" s="223"/>
      <c r="I67" s="223"/>
      <c r="J67" s="4"/>
    </row>
    <row r="68" spans="1:10" ht="15.75" x14ac:dyDescent="0.25">
      <c r="A68" s="223" t="s">
        <v>238</v>
      </c>
      <c r="B68" s="223"/>
      <c r="C68" s="223"/>
      <c r="D68" s="223"/>
      <c r="E68" s="223"/>
      <c r="F68" s="223"/>
      <c r="G68" s="223"/>
      <c r="H68" s="223"/>
      <c r="I68" s="223"/>
      <c r="J68" s="4"/>
    </row>
    <row r="69" spans="1:10" ht="15.75" x14ac:dyDescent="0.25">
      <c r="A69" s="156"/>
      <c r="B69" s="156"/>
      <c r="C69" s="156"/>
      <c r="D69" s="156"/>
      <c r="E69" s="156"/>
      <c r="F69" s="156"/>
      <c r="G69" s="156"/>
      <c r="H69" s="156"/>
      <c r="I69" s="156"/>
      <c r="J69" s="4"/>
    </row>
    <row r="70" spans="1:10" ht="16.5" thickBot="1" x14ac:dyDescent="0.3">
      <c r="A70" s="7" t="s">
        <v>31</v>
      </c>
      <c r="B70" s="7"/>
      <c r="C70" s="7"/>
      <c r="D70" s="7"/>
      <c r="E70" s="8">
        <v>2024</v>
      </c>
      <c r="F70" s="8">
        <v>2023</v>
      </c>
      <c r="G70" s="4"/>
      <c r="H70" s="14"/>
      <c r="I70" s="4"/>
      <c r="J70" s="4"/>
    </row>
    <row r="71" spans="1:10" ht="15.75" x14ac:dyDescent="0.25">
      <c r="A71" s="229" t="s">
        <v>32</v>
      </c>
      <c r="B71" s="229"/>
      <c r="C71" s="229"/>
      <c r="D71" s="229"/>
      <c r="E71" s="62">
        <v>86824107.200000003</v>
      </c>
      <c r="F71" s="89">
        <v>6867773.0099999998</v>
      </c>
      <c r="G71" s="39"/>
      <c r="H71" s="4"/>
      <c r="I71" s="4"/>
      <c r="J71" s="4"/>
    </row>
    <row r="72" spans="1:10" ht="16.5" thickBot="1" x14ac:dyDescent="0.3">
      <c r="A72" s="223" t="s">
        <v>33</v>
      </c>
      <c r="B72" s="223"/>
      <c r="C72" s="223"/>
      <c r="D72" s="223"/>
      <c r="E72" s="63">
        <v>215000</v>
      </c>
      <c r="F72" s="35">
        <v>200000</v>
      </c>
      <c r="G72" s="4"/>
      <c r="H72" s="4"/>
      <c r="I72" s="4"/>
      <c r="J72" s="4"/>
    </row>
    <row r="73" spans="1:10" ht="16.5" thickBot="1" x14ac:dyDescent="0.3">
      <c r="A73" s="227" t="s">
        <v>305</v>
      </c>
      <c r="B73" s="227"/>
      <c r="C73" s="227"/>
      <c r="D73" s="227"/>
      <c r="E73" s="90">
        <f>SUM(E71:E72)</f>
        <v>87039107.200000003</v>
      </c>
      <c r="F73" s="90">
        <f>SUM(F71:F72)</f>
        <v>7067773.0099999998</v>
      </c>
      <c r="G73" s="4"/>
      <c r="H73" s="4"/>
      <c r="I73" s="4"/>
      <c r="J73" s="4"/>
    </row>
    <row r="74" spans="1:10" ht="16.5" thickTop="1" x14ac:dyDescent="0.25">
      <c r="A74" s="4" t="s">
        <v>34</v>
      </c>
      <c r="B74" s="4"/>
      <c r="C74" s="4"/>
      <c r="D74" s="30"/>
      <c r="E74" s="30"/>
      <c r="F74" s="4"/>
      <c r="G74" s="4"/>
      <c r="H74" s="4"/>
      <c r="I74" s="4"/>
      <c r="J74" s="4"/>
    </row>
    <row r="75" spans="1:10" ht="15.75" x14ac:dyDescent="0.25">
      <c r="A75" s="6" t="s">
        <v>35</v>
      </c>
      <c r="B75" s="4"/>
      <c r="C75" s="4"/>
      <c r="D75" s="30"/>
      <c r="E75" s="30"/>
      <c r="F75" s="4"/>
      <c r="G75" s="4"/>
      <c r="H75" s="4"/>
      <c r="I75" s="4"/>
      <c r="J75" s="4"/>
    </row>
    <row r="76" spans="1:10" ht="15.75" customHeight="1" x14ac:dyDescent="0.25">
      <c r="A76" s="230" t="s">
        <v>247</v>
      </c>
      <c r="B76" s="230"/>
      <c r="C76" s="230"/>
      <c r="D76" s="230"/>
      <c r="E76" s="230"/>
      <c r="F76" s="230"/>
      <c r="G76" s="41"/>
      <c r="H76" s="41"/>
      <c r="I76" s="4"/>
      <c r="J76" s="4"/>
    </row>
    <row r="77" spans="1:10" ht="15.75" x14ac:dyDescent="0.25">
      <c r="A77" s="230"/>
      <c r="B77" s="230"/>
      <c r="C77" s="230"/>
      <c r="D77" s="230"/>
      <c r="E77" s="230"/>
      <c r="F77" s="230"/>
      <c r="G77" s="41"/>
      <c r="H77" s="41"/>
      <c r="I77" s="4"/>
      <c r="J77" s="4"/>
    </row>
    <row r="78" spans="1:10" ht="15.75" x14ac:dyDescent="0.25">
      <c r="A78" s="160"/>
      <c r="B78" s="160"/>
      <c r="C78" s="160"/>
      <c r="D78" s="160"/>
      <c r="E78" s="160"/>
      <c r="F78" s="160"/>
      <c r="G78" s="41"/>
      <c r="H78" s="41"/>
      <c r="I78" s="4"/>
      <c r="J78" s="4"/>
    </row>
    <row r="79" spans="1:10" ht="16.5" thickBot="1" x14ac:dyDescent="0.3">
      <c r="A79" s="7" t="s">
        <v>31</v>
      </c>
      <c r="B79" s="4"/>
      <c r="C79" s="4"/>
      <c r="D79" s="4"/>
      <c r="E79" s="8">
        <v>2024</v>
      </c>
      <c r="F79" s="8">
        <v>2023</v>
      </c>
      <c r="G79" s="41"/>
      <c r="H79" s="4"/>
      <c r="I79" s="4"/>
      <c r="J79" s="4"/>
    </row>
    <row r="80" spans="1:10" ht="15.75" x14ac:dyDescent="0.25">
      <c r="A80" s="223" t="s">
        <v>36</v>
      </c>
      <c r="B80" s="223"/>
      <c r="C80" s="223"/>
      <c r="D80" s="223"/>
      <c r="E80" s="9">
        <v>562069.06000000006</v>
      </c>
      <c r="F80" s="9">
        <v>2743935.75</v>
      </c>
      <c r="G80" s="74"/>
      <c r="H80" s="4"/>
      <c r="I80" s="4"/>
      <c r="J80" s="4"/>
    </row>
    <row r="81" spans="1:10" ht="15.75" x14ac:dyDescent="0.25">
      <c r="A81" s="223" t="s">
        <v>37</v>
      </c>
      <c r="B81" s="223"/>
      <c r="C81" s="223"/>
      <c r="D81" s="223"/>
      <c r="E81" s="9">
        <v>15379062.59</v>
      </c>
      <c r="F81" s="9">
        <v>4123837.26</v>
      </c>
      <c r="G81" s="75"/>
      <c r="H81" s="4"/>
      <c r="I81" s="4"/>
      <c r="J81" s="4"/>
    </row>
    <row r="82" spans="1:10" ht="15.75" x14ac:dyDescent="0.25">
      <c r="A82" s="223" t="s">
        <v>206</v>
      </c>
      <c r="B82" s="223"/>
      <c r="C82" s="223"/>
      <c r="D82" s="223"/>
      <c r="E82" s="33">
        <v>2451403.77</v>
      </c>
      <c r="F82" s="162" t="s">
        <v>317</v>
      </c>
      <c r="G82" s="75"/>
      <c r="H82" s="33"/>
      <c r="I82" s="4"/>
      <c r="J82" s="4"/>
    </row>
    <row r="83" spans="1:10" ht="18.75" thickBot="1" x14ac:dyDescent="0.45">
      <c r="A83" s="4" t="s">
        <v>316</v>
      </c>
      <c r="B83" s="4"/>
      <c r="C83" s="4"/>
      <c r="D83" s="4"/>
      <c r="E83" s="10">
        <v>68431571.780000001</v>
      </c>
      <c r="F83" s="15">
        <v>0</v>
      </c>
      <c r="G83" s="75"/>
      <c r="H83" s="76"/>
      <c r="I83" s="4"/>
      <c r="J83" s="4"/>
    </row>
    <row r="84" spans="1:10" ht="16.5" thickBot="1" x14ac:dyDescent="0.3">
      <c r="A84" s="227" t="s">
        <v>38</v>
      </c>
      <c r="B84" s="227"/>
      <c r="C84" s="227"/>
      <c r="D84" s="227"/>
      <c r="E84" s="36">
        <f>SUM(E80:E83)</f>
        <v>86824107.200000003</v>
      </c>
      <c r="F84" s="11">
        <f>SUM(F80:F83)</f>
        <v>6867773.0099999998</v>
      </c>
      <c r="G84" s="77"/>
      <c r="H84" s="78"/>
      <c r="I84" s="4"/>
      <c r="J84" s="4"/>
    </row>
    <row r="85" spans="1:10" ht="16.5" thickTop="1" x14ac:dyDescent="0.25">
      <c r="A85" s="6"/>
      <c r="B85" s="4"/>
      <c r="C85" s="4"/>
      <c r="D85" s="79"/>
      <c r="E85" s="79"/>
      <c r="F85" s="4"/>
      <c r="G85" s="41"/>
      <c r="H85" s="4"/>
      <c r="I85" s="4"/>
      <c r="J85" s="4"/>
    </row>
    <row r="86" spans="1:10" ht="15.75" x14ac:dyDescent="0.25">
      <c r="A86" s="227" t="s">
        <v>319</v>
      </c>
      <c r="B86" s="227"/>
      <c r="C86" s="227"/>
      <c r="D86" s="227"/>
      <c r="E86" s="227"/>
      <c r="F86" s="227"/>
      <c r="G86" s="227"/>
      <c r="H86" s="4"/>
      <c r="I86" s="4"/>
      <c r="J86" s="4"/>
    </row>
    <row r="87" spans="1:10" ht="15.75" x14ac:dyDescent="0.25">
      <c r="A87" s="223" t="s">
        <v>164</v>
      </c>
      <c r="B87" s="223"/>
      <c r="C87" s="223"/>
      <c r="D87" s="223"/>
      <c r="E87" s="223"/>
      <c r="F87" s="223"/>
      <c r="G87" s="223"/>
      <c r="H87" s="4"/>
      <c r="I87" s="4"/>
      <c r="J87" s="4"/>
    </row>
    <row r="88" spans="1:10" ht="15.75" x14ac:dyDescent="0.25">
      <c r="A88" s="223" t="s">
        <v>39</v>
      </c>
      <c r="B88" s="223"/>
      <c r="C88" s="223"/>
      <c r="D88" s="223"/>
      <c r="E88" s="223"/>
      <c r="F88" s="223"/>
      <c r="G88" s="223"/>
      <c r="H88" s="4"/>
      <c r="I88" s="4"/>
      <c r="J88" s="4"/>
    </row>
    <row r="89" spans="1:10" ht="15.75" x14ac:dyDescent="0.25">
      <c r="A89" s="223" t="s">
        <v>280</v>
      </c>
      <c r="B89" s="223"/>
      <c r="C89" s="223"/>
      <c r="D89" s="223"/>
      <c r="E89" s="223"/>
      <c r="F89" s="223"/>
      <c r="G89" s="223"/>
      <c r="H89" s="4"/>
      <c r="I89" s="4"/>
      <c r="J89" s="4"/>
    </row>
    <row r="90" spans="1:10" ht="15.75" x14ac:dyDescent="0.25">
      <c r="A90" s="161" t="s">
        <v>281</v>
      </c>
      <c r="B90" s="161"/>
      <c r="C90" s="161"/>
      <c r="D90" s="161"/>
      <c r="E90" s="4"/>
      <c r="F90" s="4"/>
      <c r="G90" s="4"/>
      <c r="H90" s="4"/>
      <c r="I90" s="4"/>
      <c r="J90" s="4"/>
    </row>
    <row r="91" spans="1:10" ht="15.75" x14ac:dyDescent="0.25">
      <c r="A91" s="162"/>
      <c r="B91" s="162"/>
      <c r="C91" s="162"/>
      <c r="D91" s="162"/>
      <c r="E91" s="4"/>
      <c r="F91" s="4"/>
      <c r="G91" s="4"/>
      <c r="H91" s="4"/>
      <c r="I91" s="4"/>
      <c r="J91" s="4"/>
    </row>
    <row r="92" spans="1:10" ht="16.5" thickBot="1" x14ac:dyDescent="0.3">
      <c r="A92" s="6" t="s">
        <v>40</v>
      </c>
      <c r="B92" s="4"/>
      <c r="C92" s="4"/>
      <c r="D92" s="4"/>
      <c r="E92" s="8">
        <v>2024</v>
      </c>
      <c r="F92" s="8">
        <v>2023</v>
      </c>
      <c r="G92" s="4"/>
      <c r="H92" s="4"/>
      <c r="I92" s="4"/>
      <c r="J92" s="4"/>
    </row>
    <row r="93" spans="1:10" ht="15.75" x14ac:dyDescent="0.25">
      <c r="A93" s="4" t="s">
        <v>41</v>
      </c>
      <c r="B93" s="4"/>
      <c r="C93" s="4"/>
      <c r="D93" s="4"/>
      <c r="E93" s="62">
        <v>786359.02</v>
      </c>
      <c r="F93" s="89">
        <v>708106.41</v>
      </c>
      <c r="G93" s="39"/>
      <c r="H93" s="33"/>
      <c r="I93" s="4"/>
      <c r="J93" s="4"/>
    </row>
    <row r="94" spans="1:10" ht="16.5" thickBot="1" x14ac:dyDescent="0.3">
      <c r="A94" s="4" t="s">
        <v>42</v>
      </c>
      <c r="B94" s="4"/>
      <c r="C94" s="4"/>
      <c r="D94" s="4"/>
      <c r="E94" s="63">
        <v>11474299.85</v>
      </c>
      <c r="F94" s="35">
        <v>10314265.529999999</v>
      </c>
      <c r="G94" s="39"/>
      <c r="H94" s="33"/>
      <c r="I94" s="4"/>
      <c r="J94" s="4"/>
    </row>
    <row r="95" spans="1:10" ht="16.5" thickBot="1" x14ac:dyDescent="0.3">
      <c r="A95" s="6" t="s">
        <v>43</v>
      </c>
      <c r="B95" s="4"/>
      <c r="C95" s="4"/>
      <c r="D95" s="4"/>
      <c r="E95" s="90">
        <f>SUM(E93:E94)</f>
        <v>12260658.869999999</v>
      </c>
      <c r="F95" s="90">
        <f>SUM(F93:F94)</f>
        <v>11022371.939999999</v>
      </c>
      <c r="G95" s="156"/>
      <c r="H95" s="4"/>
      <c r="I95" s="4"/>
      <c r="J95" s="4"/>
    </row>
    <row r="96" spans="1:10" ht="16.5" thickTop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ht="15.75" x14ac:dyDescent="0.25">
      <c r="A97" s="227" t="s">
        <v>149</v>
      </c>
      <c r="B97" s="227"/>
      <c r="C97" s="227"/>
      <c r="D97" s="227"/>
      <c r="E97" s="227"/>
      <c r="F97" s="227"/>
      <c r="G97" s="227"/>
      <c r="H97" s="33"/>
      <c r="I97" s="4"/>
      <c r="J97" s="4"/>
    </row>
    <row r="98" spans="1:10" ht="15.75" x14ac:dyDescent="0.25">
      <c r="A98" s="223" t="s">
        <v>282</v>
      </c>
      <c r="B98" s="223"/>
      <c r="C98" s="223"/>
      <c r="D98" s="223"/>
      <c r="E98" s="223"/>
      <c r="F98" s="223"/>
      <c r="G98" s="223"/>
      <c r="H98" s="33"/>
      <c r="I98" s="4"/>
      <c r="J98" s="4"/>
    </row>
    <row r="99" spans="1:10" ht="15.75" x14ac:dyDescent="0.25">
      <c r="A99" s="223" t="s">
        <v>283</v>
      </c>
      <c r="B99" s="223"/>
      <c r="C99" s="223"/>
      <c r="D99" s="223"/>
      <c r="E99" s="223"/>
      <c r="F99" s="223"/>
      <c r="G99" s="223"/>
      <c r="H99" s="33"/>
      <c r="I99" s="4"/>
      <c r="J99" s="4"/>
    </row>
    <row r="100" spans="1:10" ht="15.75" x14ac:dyDescent="0.25">
      <c r="A100" s="4" t="s">
        <v>284</v>
      </c>
      <c r="B100" s="4"/>
      <c r="C100" s="4"/>
      <c r="D100" s="4"/>
      <c r="E100" s="4"/>
      <c r="F100" s="4"/>
      <c r="G100" s="4"/>
      <c r="H100" s="4"/>
      <c r="I100" s="4"/>
      <c r="J100" s="4"/>
    </row>
    <row r="101" spans="1:10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ht="16.5" thickBot="1" x14ac:dyDescent="0.3">
      <c r="A102" s="7" t="s">
        <v>40</v>
      </c>
      <c r="B102" s="7"/>
      <c r="C102" s="7"/>
      <c r="D102" s="7"/>
      <c r="E102" s="8">
        <v>2024</v>
      </c>
      <c r="F102" s="8">
        <v>2023</v>
      </c>
      <c r="G102" s="4"/>
      <c r="H102" s="4"/>
      <c r="I102" s="4"/>
      <c r="J102" s="4"/>
    </row>
    <row r="103" spans="1:10" ht="15.75" x14ac:dyDescent="0.25">
      <c r="A103" s="38" t="s">
        <v>178</v>
      </c>
      <c r="B103" s="38"/>
      <c r="C103" s="38"/>
      <c r="D103" s="38"/>
      <c r="E103" s="95">
        <v>832146280.88</v>
      </c>
      <c r="F103" s="96">
        <v>763832056.5</v>
      </c>
      <c r="G103" s="39"/>
      <c r="H103" s="4"/>
      <c r="I103" s="4"/>
      <c r="J103" s="4"/>
    </row>
    <row r="104" spans="1:10" ht="15.75" x14ac:dyDescent="0.25">
      <c r="A104" s="223" t="s">
        <v>179</v>
      </c>
      <c r="B104" s="223"/>
      <c r="C104" s="223"/>
      <c r="D104" s="223"/>
      <c r="E104" s="95">
        <v>783656.39</v>
      </c>
      <c r="F104" s="96">
        <v>783656.39</v>
      </c>
      <c r="G104" s="39"/>
      <c r="H104" s="4"/>
      <c r="I104" s="4"/>
      <c r="J104" s="4"/>
    </row>
    <row r="105" spans="1:10" ht="15.75" x14ac:dyDescent="0.25">
      <c r="A105" s="156" t="s">
        <v>209</v>
      </c>
      <c r="B105" s="156"/>
      <c r="C105" s="156"/>
      <c r="D105" s="156"/>
      <c r="E105" s="95">
        <v>375000</v>
      </c>
      <c r="F105" s="96">
        <v>0</v>
      </c>
      <c r="G105" s="39"/>
      <c r="H105" s="4"/>
      <c r="I105" s="4"/>
      <c r="J105" s="4"/>
    </row>
    <row r="106" spans="1:10" ht="16.5" thickBot="1" x14ac:dyDescent="0.3">
      <c r="A106" s="223" t="s">
        <v>44</v>
      </c>
      <c r="B106" s="223"/>
      <c r="C106" s="223"/>
      <c r="D106" s="223"/>
      <c r="E106" s="92">
        <v>98815.81</v>
      </c>
      <c r="F106" s="97">
        <v>98815.81</v>
      </c>
      <c r="G106" s="39"/>
      <c r="H106" s="4"/>
      <c r="I106" s="4"/>
      <c r="J106" s="4"/>
    </row>
    <row r="107" spans="1:10" ht="16.5" thickBot="1" x14ac:dyDescent="0.3">
      <c r="A107" s="6" t="s">
        <v>305</v>
      </c>
      <c r="B107" s="4"/>
      <c r="C107" s="4"/>
      <c r="D107" s="4"/>
      <c r="E107" s="97">
        <f>SUM(E103:E106)</f>
        <v>833403753.07999992</v>
      </c>
      <c r="F107" s="97">
        <f>SUM(F103:F106)</f>
        <v>764714528.69999993</v>
      </c>
      <c r="G107" s="156"/>
      <c r="H107" s="14"/>
      <c r="I107" s="4"/>
      <c r="J107" s="4"/>
    </row>
    <row r="108" spans="1:10" ht="15.75" x14ac:dyDescent="0.25">
      <c r="A108" s="6"/>
      <c r="B108" s="4"/>
      <c r="C108" s="4"/>
      <c r="D108" s="13"/>
      <c r="E108" s="13"/>
      <c r="F108" s="4"/>
      <c r="G108" s="4"/>
      <c r="H108" s="4"/>
      <c r="I108" s="4"/>
      <c r="J108" s="4"/>
    </row>
    <row r="109" spans="1:10" ht="15.75" x14ac:dyDescent="0.25">
      <c r="A109" s="227" t="s">
        <v>150</v>
      </c>
      <c r="B109" s="227"/>
      <c r="C109" s="227"/>
      <c r="D109" s="227"/>
      <c r="E109" s="227"/>
      <c r="F109" s="227"/>
      <c r="G109" s="227"/>
      <c r="H109" s="4"/>
      <c r="I109" s="4"/>
      <c r="J109" s="4"/>
    </row>
    <row r="110" spans="1:10" ht="15.75" x14ac:dyDescent="0.25">
      <c r="A110" s="223" t="s">
        <v>180</v>
      </c>
      <c r="B110" s="223"/>
      <c r="C110" s="223"/>
      <c r="D110" s="223"/>
      <c r="E110" s="223"/>
      <c r="F110" s="223"/>
      <c r="G110" s="223"/>
      <c r="H110" s="4"/>
      <c r="I110" s="4"/>
      <c r="J110" s="4"/>
    </row>
    <row r="111" spans="1:10" ht="15.75" x14ac:dyDescent="0.25">
      <c r="A111" s="223" t="s">
        <v>153</v>
      </c>
      <c r="B111" s="223"/>
      <c r="C111" s="223"/>
      <c r="D111" s="223"/>
      <c r="E111" s="223"/>
      <c r="F111" s="223"/>
      <c r="G111" s="223"/>
      <c r="H111" s="4"/>
      <c r="I111" s="4"/>
      <c r="J111" s="4"/>
    </row>
    <row r="112" spans="1:10" ht="15.75" x14ac:dyDescent="0.25">
      <c r="A112" s="156" t="s">
        <v>154</v>
      </c>
      <c r="B112" s="156"/>
      <c r="C112" s="156"/>
      <c r="D112" s="156"/>
      <c r="E112" s="156"/>
      <c r="F112" s="156"/>
      <c r="G112" s="156"/>
      <c r="H112" s="4"/>
      <c r="I112" s="4"/>
      <c r="J112" s="4"/>
    </row>
    <row r="113" spans="1:10" ht="15.75" x14ac:dyDescent="0.25">
      <c r="A113" s="156"/>
      <c r="B113" s="156"/>
      <c r="C113" s="156"/>
      <c r="D113" s="156"/>
      <c r="E113" s="156"/>
      <c r="F113" s="156"/>
      <c r="G113" s="156"/>
      <c r="H113" s="4"/>
      <c r="I113" s="4"/>
      <c r="J113" s="4"/>
    </row>
    <row r="114" spans="1:10" ht="16.5" thickBot="1" x14ac:dyDescent="0.3">
      <c r="A114" s="7" t="s">
        <v>40</v>
      </c>
      <c r="B114" s="7"/>
      <c r="C114" s="7"/>
      <c r="D114" s="7"/>
      <c r="E114" s="8">
        <v>2024</v>
      </c>
      <c r="F114" s="8">
        <v>2023</v>
      </c>
      <c r="G114" s="152"/>
      <c r="H114" s="4"/>
      <c r="I114" s="4"/>
      <c r="J114" s="4"/>
    </row>
    <row r="115" spans="1:10" ht="15.75" x14ac:dyDescent="0.25">
      <c r="A115" s="19" t="s">
        <v>45</v>
      </c>
      <c r="B115" s="19"/>
      <c r="C115" s="19"/>
      <c r="D115" s="19"/>
      <c r="E115" s="98">
        <v>763714709.10000002</v>
      </c>
      <c r="F115" s="40">
        <v>763832056.5</v>
      </c>
      <c r="G115" s="39"/>
      <c r="H115" s="4"/>
      <c r="I115" s="4"/>
      <c r="J115" s="4"/>
    </row>
    <row r="116" spans="1:10" ht="16.5" thickBot="1" x14ac:dyDescent="0.3">
      <c r="A116" s="19" t="s">
        <v>289</v>
      </c>
      <c r="B116" s="19"/>
      <c r="C116" s="19"/>
      <c r="D116" s="19"/>
      <c r="E116" s="92">
        <v>68431571.780000001</v>
      </c>
      <c r="F116" s="93">
        <v>0</v>
      </c>
      <c r="G116" s="39"/>
      <c r="H116" s="4"/>
      <c r="I116" s="4"/>
      <c r="J116" s="4"/>
    </row>
    <row r="117" spans="1:10" ht="16.5" thickBot="1" x14ac:dyDescent="0.3">
      <c r="A117" s="18" t="s">
        <v>305</v>
      </c>
      <c r="B117" s="19"/>
      <c r="C117" s="19"/>
      <c r="D117" s="19"/>
      <c r="E117" s="94">
        <f>SUM(E115:E116)</f>
        <v>832146280.88</v>
      </c>
      <c r="F117" s="108">
        <f>SUM(F115)</f>
        <v>763832056.5</v>
      </c>
      <c r="G117" s="46"/>
      <c r="H117" s="4"/>
      <c r="I117" s="4"/>
      <c r="J117" s="4"/>
    </row>
    <row r="118" spans="1:10" ht="15.75" x14ac:dyDescent="0.25">
      <c r="A118" s="6"/>
      <c r="B118" s="4"/>
      <c r="C118" s="4"/>
      <c r="D118" s="12"/>
      <c r="E118" s="12"/>
      <c r="F118" s="4"/>
      <c r="G118" s="4"/>
      <c r="H118" s="4"/>
      <c r="I118" s="4"/>
      <c r="J118" s="4"/>
    </row>
    <row r="119" spans="1:10" ht="15.75" x14ac:dyDescent="0.25">
      <c r="A119" s="227" t="s">
        <v>181</v>
      </c>
      <c r="B119" s="227"/>
      <c r="C119" s="227"/>
      <c r="D119" s="227"/>
      <c r="E119" s="227"/>
      <c r="F119" s="227"/>
      <c r="G119" s="227"/>
      <c r="H119" s="4"/>
      <c r="I119" s="4"/>
      <c r="J119" s="4"/>
    </row>
    <row r="120" spans="1:10" ht="16.5" thickBot="1" x14ac:dyDescent="0.3">
      <c r="A120" s="152" t="s">
        <v>40</v>
      </c>
      <c r="B120" s="152"/>
      <c r="C120" s="4"/>
      <c r="D120" s="12"/>
      <c r="E120" s="8">
        <v>2024</v>
      </c>
      <c r="F120" s="8">
        <v>2023</v>
      </c>
      <c r="G120" s="4"/>
      <c r="H120" s="4"/>
      <c r="I120" s="4"/>
      <c r="J120" s="4"/>
    </row>
    <row r="121" spans="1:10" ht="15.75" x14ac:dyDescent="0.25">
      <c r="A121" s="4" t="s">
        <v>46</v>
      </c>
      <c r="B121" s="4"/>
      <c r="C121" s="4"/>
      <c r="D121" s="4"/>
      <c r="E121" s="98">
        <v>7878.42</v>
      </c>
      <c r="F121" s="40">
        <v>7878.42</v>
      </c>
      <c r="G121" s="39"/>
      <c r="H121" s="4"/>
      <c r="I121" s="4"/>
      <c r="J121" s="4"/>
    </row>
    <row r="122" spans="1:10" ht="16.5" thickBot="1" x14ac:dyDescent="0.3">
      <c r="A122" s="4" t="s">
        <v>47</v>
      </c>
      <c r="B122" s="4"/>
      <c r="C122" s="4"/>
      <c r="D122" s="4"/>
      <c r="E122" s="92">
        <v>775777.97</v>
      </c>
      <c r="F122" s="93">
        <v>775777.97</v>
      </c>
      <c r="G122" s="39"/>
      <c r="H122" s="4"/>
      <c r="I122" s="4"/>
      <c r="J122" s="4"/>
    </row>
    <row r="123" spans="1:10" ht="16.5" thickBot="1" x14ac:dyDescent="0.3">
      <c r="A123" s="6" t="s">
        <v>305</v>
      </c>
      <c r="B123" s="4"/>
      <c r="C123" s="4"/>
      <c r="D123" s="4"/>
      <c r="E123" s="99">
        <f>SUM(E121:E122)</f>
        <v>783656.39</v>
      </c>
      <c r="F123" s="99">
        <f>SUM(F121:F122)</f>
        <v>783656.39</v>
      </c>
      <c r="G123" s="80"/>
      <c r="H123" s="4"/>
      <c r="I123" s="4"/>
      <c r="J123" s="4"/>
    </row>
    <row r="124" spans="1:10" ht="15.75" x14ac:dyDescent="0.25">
      <c r="A124" s="4"/>
      <c r="B124" s="4"/>
      <c r="C124" s="4"/>
      <c r="D124" s="4"/>
      <c r="E124" s="96"/>
      <c r="F124" s="162"/>
      <c r="G124" s="4"/>
      <c r="H124" s="4"/>
      <c r="I124" s="4"/>
      <c r="J124" s="4"/>
    </row>
    <row r="125" spans="1:10" ht="15.75" x14ac:dyDescent="0.25">
      <c r="A125" s="6" t="s">
        <v>147</v>
      </c>
      <c r="B125" s="4"/>
      <c r="C125" s="4"/>
      <c r="D125" s="4"/>
      <c r="E125" s="96"/>
      <c r="F125" s="162"/>
      <c r="G125" s="4"/>
      <c r="H125" s="4"/>
      <c r="I125" s="4"/>
      <c r="J125" s="4"/>
    </row>
    <row r="126" spans="1:10" ht="16.5" thickBot="1" x14ac:dyDescent="0.3">
      <c r="A126" s="152" t="s">
        <v>40</v>
      </c>
      <c r="B126" s="4"/>
      <c r="C126" s="4"/>
      <c r="D126" s="4"/>
      <c r="E126" s="8">
        <v>2024</v>
      </c>
      <c r="F126" s="8">
        <v>2023</v>
      </c>
      <c r="G126" s="4"/>
      <c r="H126" s="4"/>
      <c r="I126" s="4"/>
      <c r="J126" s="4"/>
    </row>
    <row r="127" spans="1:10" ht="16.5" thickBot="1" x14ac:dyDescent="0.3">
      <c r="A127" s="4" t="s">
        <v>48</v>
      </c>
      <c r="B127" s="4"/>
      <c r="C127" s="4"/>
      <c r="D127" s="4"/>
      <c r="E127" s="63">
        <v>98815.81</v>
      </c>
      <c r="F127" s="35">
        <v>98815.81</v>
      </c>
      <c r="G127" s="39"/>
      <c r="H127" s="4"/>
      <c r="I127" s="4"/>
      <c r="J127" s="4"/>
    </row>
    <row r="128" spans="1:10" ht="16.5" thickBot="1" x14ac:dyDescent="0.3">
      <c r="A128" s="6" t="s">
        <v>305</v>
      </c>
      <c r="B128" s="4"/>
      <c r="C128" s="4"/>
      <c r="D128" s="4"/>
      <c r="E128" s="100">
        <f>SUM(E127)</f>
        <v>98815.81</v>
      </c>
      <c r="F128" s="101">
        <f>SUM(F127)</f>
        <v>98815.81</v>
      </c>
      <c r="G128" s="4"/>
      <c r="H128" s="4"/>
      <c r="I128" s="4"/>
      <c r="J128" s="4"/>
    </row>
    <row r="129" spans="1:17" ht="15.75" x14ac:dyDescent="0.25">
      <c r="A129" s="6" t="s">
        <v>210</v>
      </c>
      <c r="B129" s="4"/>
      <c r="C129" s="4"/>
      <c r="D129" s="4"/>
      <c r="E129" s="102"/>
      <c r="F129" s="103"/>
      <c r="G129" s="4"/>
      <c r="H129" s="4"/>
      <c r="I129" s="4"/>
      <c r="J129" s="4"/>
    </row>
    <row r="130" spans="1:17" ht="16.5" thickBot="1" x14ac:dyDescent="0.3">
      <c r="A130" s="152" t="s">
        <v>40</v>
      </c>
      <c r="B130" s="4"/>
      <c r="C130" s="4"/>
      <c r="D130" s="4"/>
      <c r="E130" s="8">
        <v>2024</v>
      </c>
      <c r="F130" s="8">
        <v>2023</v>
      </c>
      <c r="G130" s="4"/>
      <c r="H130" s="4"/>
      <c r="I130" s="4"/>
      <c r="J130" s="4"/>
    </row>
    <row r="131" spans="1:17" ht="16.5" thickBot="1" x14ac:dyDescent="0.3">
      <c r="A131" s="156" t="s">
        <v>211</v>
      </c>
      <c r="B131" s="4"/>
      <c r="C131" s="4"/>
      <c r="D131" s="4"/>
      <c r="E131" s="106">
        <v>375000</v>
      </c>
      <c r="F131" s="103">
        <v>0</v>
      </c>
      <c r="G131" s="4"/>
      <c r="H131" s="4"/>
      <c r="I131" s="4"/>
      <c r="J131" s="4"/>
    </row>
    <row r="132" spans="1:17" ht="16.5" thickBot="1" x14ac:dyDescent="0.3">
      <c r="A132" s="6" t="s">
        <v>305</v>
      </c>
      <c r="B132" s="4"/>
      <c r="C132" s="4"/>
      <c r="D132" s="4"/>
      <c r="E132" s="105">
        <f>SUM(E131)</f>
        <v>375000</v>
      </c>
      <c r="F132" s="101">
        <f>SUM(F131)</f>
        <v>0</v>
      </c>
      <c r="G132" s="4"/>
      <c r="H132" s="4"/>
      <c r="I132" s="4"/>
      <c r="J132" s="4"/>
    </row>
    <row r="133" spans="1:17" ht="15.75" x14ac:dyDescent="0.25">
      <c r="A133" s="4"/>
      <c r="B133" s="4"/>
      <c r="C133" s="4"/>
      <c r="D133" s="4"/>
      <c r="E133" s="14"/>
      <c r="F133" s="4"/>
      <c r="G133" s="4"/>
      <c r="H133" s="4"/>
      <c r="I133" s="4"/>
      <c r="J133" s="4"/>
    </row>
    <row r="134" spans="1:17" ht="15.75" x14ac:dyDescent="0.25">
      <c r="A134" s="227" t="s">
        <v>148</v>
      </c>
      <c r="B134" s="227"/>
      <c r="C134" s="227"/>
      <c r="D134" s="227"/>
      <c r="E134" s="227"/>
      <c r="F134" s="227"/>
      <c r="G134" s="227"/>
      <c r="H134" s="4"/>
      <c r="I134" s="4"/>
      <c r="J134" s="4"/>
    </row>
    <row r="135" spans="1:17" ht="15.75" x14ac:dyDescent="0.25">
      <c r="A135" s="223" t="s">
        <v>165</v>
      </c>
      <c r="B135" s="223"/>
      <c r="C135" s="223"/>
      <c r="D135" s="223"/>
      <c r="E135" s="223"/>
      <c r="F135" s="223"/>
      <c r="G135" s="223"/>
      <c r="H135" s="4"/>
      <c r="I135" s="4"/>
      <c r="J135" s="4"/>
    </row>
    <row r="136" spans="1:17" ht="15.75" x14ac:dyDescent="0.25">
      <c r="A136" s="223" t="s">
        <v>182</v>
      </c>
      <c r="B136" s="223"/>
      <c r="C136" s="223"/>
      <c r="D136" s="223"/>
      <c r="E136" s="223"/>
      <c r="F136" s="223"/>
      <c r="G136" s="223"/>
      <c r="H136" s="4"/>
      <c r="I136" s="4"/>
      <c r="J136" s="4"/>
    </row>
    <row r="137" spans="1:17" ht="15.75" x14ac:dyDescent="0.25">
      <c r="A137" s="223" t="s">
        <v>239</v>
      </c>
      <c r="B137" s="223"/>
      <c r="C137" s="223"/>
      <c r="D137" s="223"/>
      <c r="E137" s="223"/>
      <c r="F137" s="223"/>
      <c r="G137" s="223"/>
      <c r="H137" s="4"/>
      <c r="I137" s="4"/>
      <c r="J137" s="4"/>
    </row>
    <row r="138" spans="1:17" ht="15.75" x14ac:dyDescent="0.25">
      <c r="A138" s="223" t="s">
        <v>212</v>
      </c>
      <c r="B138" s="223"/>
      <c r="C138" s="223"/>
      <c r="D138" s="223"/>
      <c r="E138" s="223"/>
      <c r="F138" s="223"/>
      <c r="G138" s="223"/>
      <c r="H138" s="4"/>
      <c r="I138" s="4"/>
      <c r="J138" s="4"/>
    </row>
    <row r="139" spans="1:17" ht="15.75" x14ac:dyDescent="0.25">
      <c r="A139" s="156"/>
      <c r="B139" s="156"/>
      <c r="C139" s="156"/>
      <c r="D139" s="156"/>
      <c r="E139" s="156"/>
      <c r="F139" s="156"/>
      <c r="G139" s="156"/>
      <c r="H139" s="4"/>
      <c r="I139" s="4"/>
      <c r="J139" s="4"/>
    </row>
    <row r="140" spans="1:17" ht="16.5" thickBot="1" x14ac:dyDescent="0.3">
      <c r="A140" s="6" t="s">
        <v>40</v>
      </c>
      <c r="B140" s="4"/>
      <c r="C140" s="4"/>
      <c r="D140" s="4"/>
      <c r="E140" s="8">
        <v>2024</v>
      </c>
      <c r="F140" s="8">
        <v>2023</v>
      </c>
      <c r="G140" s="4"/>
      <c r="H140" s="4"/>
      <c r="I140" s="4"/>
      <c r="J140" s="4"/>
    </row>
    <row r="141" spans="1:17" ht="16.5" thickBot="1" x14ac:dyDescent="0.3">
      <c r="A141" s="223" t="s">
        <v>306</v>
      </c>
      <c r="B141" s="223"/>
      <c r="C141" s="223"/>
      <c r="D141" s="223"/>
      <c r="E141" s="54">
        <v>10729290.970000001</v>
      </c>
      <c r="F141" s="15">
        <v>10887372.73</v>
      </c>
      <c r="G141" s="39"/>
      <c r="H141" s="4"/>
      <c r="I141" s="4"/>
      <c r="J141" s="4"/>
    </row>
    <row r="142" spans="1:17" ht="16.5" thickBot="1" x14ac:dyDescent="0.3">
      <c r="A142" s="6" t="s">
        <v>305</v>
      </c>
      <c r="B142" s="4"/>
      <c r="C142" s="4"/>
      <c r="D142" s="4"/>
      <c r="E142" s="55">
        <f>SUM(E141)</f>
        <v>10729290.970000001</v>
      </c>
      <c r="F142" s="16">
        <f>SUM(F141)</f>
        <v>10887372.73</v>
      </c>
      <c r="G142" s="4"/>
      <c r="H142" s="81"/>
      <c r="I142" s="4"/>
      <c r="J142" s="4"/>
      <c r="N142" s="1"/>
      <c r="O142" s="43"/>
      <c r="P142" s="20"/>
    </row>
    <row r="143" spans="1:17" ht="16.5" thickTop="1" x14ac:dyDescent="0.25">
      <c r="A143" s="6"/>
      <c r="B143" s="4"/>
      <c r="C143" s="4"/>
      <c r="D143" s="4"/>
      <c r="E143" s="178"/>
      <c r="F143" s="171"/>
      <c r="G143" s="4"/>
      <c r="H143" s="81"/>
      <c r="I143" s="4"/>
      <c r="J143" s="4"/>
      <c r="N143" s="1"/>
      <c r="O143" s="43"/>
      <c r="P143" s="20"/>
    </row>
    <row r="144" spans="1:17" ht="15.75" x14ac:dyDescent="0.25">
      <c r="A144" s="6" t="s">
        <v>146</v>
      </c>
      <c r="B144" s="6"/>
      <c r="C144" s="6"/>
      <c r="D144" s="17"/>
      <c r="E144" s="6"/>
      <c r="F144" s="4"/>
      <c r="G144" s="4"/>
      <c r="H144" s="4"/>
      <c r="I144" s="4"/>
      <c r="J144" s="4"/>
      <c r="N144" s="1"/>
      <c r="O144" s="83"/>
      <c r="P144" s="20"/>
      <c r="Q144" s="83"/>
    </row>
    <row r="145" spans="1:20" ht="15.75" x14ac:dyDescent="0.25">
      <c r="A145" s="4" t="s">
        <v>204</v>
      </c>
      <c r="B145" s="4"/>
      <c r="C145" s="4"/>
      <c r="D145" s="4"/>
      <c r="E145" s="4"/>
      <c r="F145" s="4"/>
      <c r="G145" s="4"/>
      <c r="H145" s="4"/>
      <c r="I145" s="4"/>
      <c r="J145" s="4"/>
      <c r="Q145" s="83"/>
    </row>
    <row r="146" spans="1:20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Q146" s="83"/>
    </row>
    <row r="147" spans="1:20" ht="16.5" thickBot="1" x14ac:dyDescent="0.3">
      <c r="A147" s="18" t="s">
        <v>49</v>
      </c>
      <c r="B147" s="19"/>
      <c r="C147" s="19"/>
      <c r="D147" s="4"/>
      <c r="E147" s="8">
        <v>2024</v>
      </c>
      <c r="F147" s="8">
        <v>2023</v>
      </c>
      <c r="G147" s="4"/>
      <c r="H147" s="4"/>
      <c r="I147" s="4"/>
      <c r="J147" s="4"/>
    </row>
    <row r="148" spans="1:20" ht="15.75" x14ac:dyDescent="0.25">
      <c r="A148" s="4" t="s">
        <v>207</v>
      </c>
      <c r="B148" s="4"/>
      <c r="C148" s="4"/>
      <c r="D148" s="31"/>
      <c r="E148" s="66">
        <v>2346431.64</v>
      </c>
      <c r="F148" s="218">
        <v>2349477.17</v>
      </c>
      <c r="G148" s="39"/>
      <c r="H148" s="4"/>
      <c r="I148" s="4"/>
      <c r="J148" s="4"/>
    </row>
    <row r="149" spans="1:20" ht="16.5" thickBot="1" x14ac:dyDescent="0.3">
      <c r="A149" s="4" t="s">
        <v>208</v>
      </c>
      <c r="B149" s="4"/>
      <c r="C149" s="4"/>
      <c r="D149" s="4"/>
      <c r="E149" s="63">
        <v>34778.699999999997</v>
      </c>
      <c r="F149" s="109" t="s">
        <v>317</v>
      </c>
      <c r="G149" s="39"/>
      <c r="H149" s="4"/>
      <c r="I149" s="4"/>
      <c r="J149" s="4"/>
    </row>
    <row r="150" spans="1:20" ht="16.5" thickBot="1" x14ac:dyDescent="0.3">
      <c r="A150" s="6" t="s">
        <v>305</v>
      </c>
      <c r="B150" s="4"/>
      <c r="C150" s="4"/>
      <c r="D150" s="4"/>
      <c r="E150" s="111">
        <f>SUM(E148:E149)</f>
        <v>2381210.3400000003</v>
      </c>
      <c r="F150" s="117">
        <f>+F148</f>
        <v>2349477.17</v>
      </c>
      <c r="G150" s="39"/>
      <c r="H150" s="4"/>
      <c r="I150" s="4"/>
      <c r="J150" s="4"/>
    </row>
    <row r="151" spans="1:20" ht="21" thickBot="1" x14ac:dyDescent="0.6">
      <c r="A151" s="6"/>
      <c r="B151" s="4"/>
      <c r="C151" s="4"/>
      <c r="D151" s="4"/>
      <c r="E151" s="111"/>
      <c r="F151" s="179"/>
      <c r="G151" s="39"/>
      <c r="H151" s="4"/>
      <c r="I151" s="4"/>
      <c r="J151" s="4"/>
    </row>
    <row r="152" spans="1:20" ht="16.5" thickBot="1" x14ac:dyDescent="0.3">
      <c r="A152" s="6" t="s">
        <v>40</v>
      </c>
      <c r="B152" s="4"/>
      <c r="C152" s="4"/>
      <c r="D152" s="4"/>
      <c r="E152" s="8">
        <v>2024</v>
      </c>
      <c r="F152" s="8">
        <v>2023</v>
      </c>
      <c r="G152" s="39"/>
      <c r="H152" s="4"/>
      <c r="I152" s="4"/>
      <c r="J152" s="4"/>
    </row>
    <row r="153" spans="1:20" ht="15.75" x14ac:dyDescent="0.25">
      <c r="A153" s="6" t="s">
        <v>303</v>
      </c>
      <c r="B153" s="4"/>
      <c r="C153" s="4"/>
      <c r="D153" s="4"/>
      <c r="E153" s="162"/>
      <c r="F153" s="162"/>
      <c r="G153" s="39"/>
      <c r="H153" s="4"/>
      <c r="I153" s="4"/>
      <c r="J153" s="129"/>
    </row>
    <row r="154" spans="1:20" ht="15.75" x14ac:dyDescent="0.25">
      <c r="A154" s="4" t="s">
        <v>51</v>
      </c>
      <c r="B154" s="4"/>
      <c r="C154" s="4"/>
      <c r="D154" s="4"/>
      <c r="E154" s="66">
        <v>643035.69999999995</v>
      </c>
      <c r="F154" s="217">
        <v>643035.69999999995</v>
      </c>
      <c r="G154" s="39"/>
      <c r="H154" s="4"/>
      <c r="I154" s="4"/>
      <c r="J154" s="4"/>
    </row>
    <row r="155" spans="1:20" ht="15.75" x14ac:dyDescent="0.25">
      <c r="A155" s="4" t="s">
        <v>52</v>
      </c>
      <c r="B155" s="4"/>
      <c r="C155" s="4"/>
      <c r="D155" s="4"/>
      <c r="E155" s="66">
        <v>165000</v>
      </c>
      <c r="F155" s="32">
        <v>165000</v>
      </c>
      <c r="G155" s="213"/>
      <c r="H155" s="4"/>
      <c r="I155" s="31"/>
      <c r="J155" s="4"/>
      <c r="L155" s="173"/>
      <c r="M155" s="173"/>
      <c r="N155" s="173"/>
      <c r="O155" s="173"/>
      <c r="P155" s="173"/>
      <c r="Q155" s="173"/>
      <c r="R155" s="173"/>
      <c r="S155" s="173"/>
      <c r="T155" s="173"/>
    </row>
    <row r="156" spans="1:20" ht="16.5" thickBot="1" x14ac:dyDescent="0.3">
      <c r="A156" s="19" t="s">
        <v>53</v>
      </c>
      <c r="B156" s="19"/>
      <c r="C156" s="19"/>
      <c r="D156" s="4"/>
      <c r="E156" s="63">
        <v>12408.83</v>
      </c>
      <c r="F156" s="35">
        <v>12408.83</v>
      </c>
      <c r="G156" s="39"/>
      <c r="H156" s="4"/>
      <c r="I156" s="84"/>
      <c r="J156" s="4"/>
      <c r="L156" s="174"/>
      <c r="M156" s="174"/>
      <c r="N156" s="174"/>
      <c r="O156" s="174"/>
      <c r="P156" s="72"/>
      <c r="Q156" s="72"/>
      <c r="R156" s="172"/>
      <c r="S156" s="173"/>
      <c r="T156" s="173"/>
    </row>
    <row r="157" spans="1:20" ht="16.5" thickBot="1" x14ac:dyDescent="0.3">
      <c r="A157" s="18" t="s">
        <v>305</v>
      </c>
      <c r="B157" s="19"/>
      <c r="C157" s="19"/>
      <c r="D157" s="4"/>
      <c r="E157" s="110">
        <f>SUM(E154:E156)</f>
        <v>820444.52999999991</v>
      </c>
      <c r="F157" s="109">
        <f>SUM(F154:F156)</f>
        <v>820444.52999999991</v>
      </c>
      <c r="G157" s="39"/>
      <c r="H157" s="4"/>
      <c r="I157" s="31"/>
      <c r="J157" s="4"/>
      <c r="L157" s="72"/>
      <c r="M157" s="72"/>
      <c r="N157" s="72"/>
      <c r="O157" s="72"/>
      <c r="P157" s="72"/>
      <c r="Q157" s="72"/>
      <c r="R157" s="172"/>
      <c r="S157" s="173"/>
      <c r="T157" s="173"/>
    </row>
    <row r="158" spans="1:20" ht="15.75" x14ac:dyDescent="0.25">
      <c r="A158" s="18"/>
      <c r="B158" s="19"/>
      <c r="C158" s="19"/>
      <c r="D158" s="4"/>
      <c r="E158" s="180"/>
      <c r="F158" s="103"/>
      <c r="G158" s="39"/>
      <c r="H158" s="4"/>
      <c r="I158" s="31"/>
      <c r="J158" s="4"/>
      <c r="L158" s="72"/>
      <c r="M158" s="72"/>
      <c r="N158" s="72"/>
      <c r="O158" s="72"/>
      <c r="P158" s="72"/>
      <c r="Q158" s="72"/>
      <c r="R158" s="172"/>
      <c r="S158" s="173"/>
      <c r="T158" s="173"/>
    </row>
    <row r="159" spans="1:20" ht="15.75" x14ac:dyDescent="0.25">
      <c r="A159" s="4"/>
      <c r="B159" s="4"/>
      <c r="C159" s="4"/>
      <c r="D159" s="4"/>
      <c r="E159" s="4"/>
      <c r="F159" s="4"/>
      <c r="G159" s="4"/>
      <c r="H159" s="129"/>
      <c r="I159" s="4"/>
      <c r="J159" s="4"/>
      <c r="L159" s="72"/>
      <c r="M159" s="72"/>
      <c r="N159" s="72"/>
      <c r="O159" s="72"/>
      <c r="P159" s="72"/>
      <c r="Q159" s="72"/>
      <c r="R159" s="175"/>
      <c r="S159" s="173"/>
      <c r="T159" s="173"/>
    </row>
    <row r="160" spans="1:20" ht="15.75" x14ac:dyDescent="0.25">
      <c r="A160" s="6" t="s">
        <v>324</v>
      </c>
      <c r="B160" s="4"/>
      <c r="C160" s="4"/>
      <c r="H160" s="47"/>
      <c r="I160" s="151"/>
      <c r="J160" s="4"/>
      <c r="L160" s="72"/>
      <c r="M160" s="72"/>
      <c r="N160" s="72"/>
      <c r="O160" s="72"/>
      <c r="P160" s="72"/>
      <c r="Q160" s="72"/>
      <c r="R160" s="175"/>
      <c r="S160" s="173"/>
      <c r="T160" s="173"/>
    </row>
    <row r="161" spans="1:20" ht="11.25" customHeight="1" thickBot="1" x14ac:dyDescent="0.3">
      <c r="A161" s="6"/>
      <c r="B161" s="4"/>
      <c r="C161" s="4"/>
      <c r="H161" s="47"/>
      <c r="I161" s="151"/>
      <c r="J161" s="4"/>
      <c r="L161" s="72"/>
      <c r="M161" s="72"/>
      <c r="N161" s="72"/>
      <c r="O161" s="72"/>
      <c r="P161" s="72"/>
      <c r="Q161" s="72"/>
      <c r="R161" s="175"/>
      <c r="S161" s="173"/>
      <c r="T161" s="173"/>
    </row>
    <row r="162" spans="1:20" ht="15.75" x14ac:dyDescent="0.25">
      <c r="A162" s="182" t="s">
        <v>325</v>
      </c>
      <c r="B162" s="183"/>
      <c r="C162" s="183"/>
      <c r="D162" s="184"/>
      <c r="E162" s="184"/>
      <c r="F162" s="184"/>
      <c r="G162" s="184"/>
      <c r="H162" s="184"/>
      <c r="I162" s="185"/>
      <c r="J162" s="4"/>
      <c r="L162" s="72"/>
      <c r="M162" s="72"/>
      <c r="N162" s="72"/>
      <c r="O162" s="72"/>
      <c r="P162" s="72"/>
      <c r="Q162" s="72"/>
      <c r="R162" s="175"/>
      <c r="S162" s="173"/>
      <c r="T162" s="173"/>
    </row>
    <row r="163" spans="1:20" ht="30" x14ac:dyDescent="0.25">
      <c r="A163" s="186"/>
      <c r="B163" s="187" t="s">
        <v>326</v>
      </c>
      <c r="C163" s="187" t="s">
        <v>327</v>
      </c>
      <c r="D163" s="187" t="s">
        <v>328</v>
      </c>
      <c r="E163" s="187" t="s">
        <v>329</v>
      </c>
      <c r="F163" s="188" t="s">
        <v>330</v>
      </c>
      <c r="G163" s="188" t="s">
        <v>331</v>
      </c>
      <c r="H163" s="187" t="s">
        <v>332</v>
      </c>
      <c r="I163" s="189" t="s">
        <v>333</v>
      </c>
      <c r="J163" s="4"/>
      <c r="L163" s="72"/>
      <c r="M163" s="72"/>
      <c r="N163" s="72"/>
      <c r="O163" s="72"/>
      <c r="P163" s="72"/>
      <c r="Q163" s="72"/>
      <c r="R163" s="175"/>
      <c r="S163" s="173"/>
      <c r="T163" s="173"/>
    </row>
    <row r="164" spans="1:20" ht="30" x14ac:dyDescent="0.25">
      <c r="A164" s="190" t="s">
        <v>334</v>
      </c>
      <c r="B164" s="191">
        <v>151100940</v>
      </c>
      <c r="C164" s="192">
        <v>0</v>
      </c>
      <c r="D164" s="193">
        <v>259813024.72999999</v>
      </c>
      <c r="E164" s="193">
        <v>17429763.260000002</v>
      </c>
      <c r="F164" s="194">
        <v>47455288.509999998</v>
      </c>
      <c r="G164" s="194">
        <v>70438180.5</v>
      </c>
      <c r="H164" s="193">
        <v>29642255.93</v>
      </c>
      <c r="I164" s="195">
        <f>SUM(B164:H164)</f>
        <v>575879452.92999995</v>
      </c>
      <c r="J164" s="4"/>
      <c r="K164" s="194"/>
      <c r="L164" s="72"/>
      <c r="M164" s="72"/>
      <c r="N164" s="72"/>
      <c r="O164" s="72"/>
      <c r="P164" s="72"/>
      <c r="Q164" s="72"/>
      <c r="R164" s="175"/>
      <c r="S164" s="173"/>
      <c r="T164" s="173"/>
    </row>
    <row r="165" spans="1:20" ht="15.75" x14ac:dyDescent="0.25">
      <c r="A165" s="186" t="s">
        <v>335</v>
      </c>
      <c r="B165" s="192">
        <v>0</v>
      </c>
      <c r="C165" s="192">
        <v>0</v>
      </c>
      <c r="D165" s="192"/>
      <c r="E165" s="192">
        <v>0</v>
      </c>
      <c r="F165" s="193">
        <v>2008531.85</v>
      </c>
      <c r="G165" s="193">
        <v>1681243</v>
      </c>
      <c r="H165" s="192">
        <v>0</v>
      </c>
      <c r="I165" s="195">
        <f>SUM(B165:H165)</f>
        <v>3689774.85</v>
      </c>
      <c r="J165" s="4"/>
      <c r="L165" s="174"/>
      <c r="M165" s="72"/>
      <c r="N165" s="72"/>
      <c r="O165" s="72"/>
      <c r="P165" s="176"/>
      <c r="Q165" s="176"/>
      <c r="R165" s="72"/>
      <c r="S165" s="173"/>
      <c r="T165" s="173"/>
    </row>
    <row r="166" spans="1:20" ht="15.75" x14ac:dyDescent="0.25">
      <c r="A166" s="196" t="s">
        <v>336</v>
      </c>
      <c r="B166" s="193">
        <v>0</v>
      </c>
      <c r="C166" s="193"/>
      <c r="D166" s="193">
        <v>0</v>
      </c>
      <c r="E166" s="193">
        <v>0</v>
      </c>
      <c r="F166" s="193">
        <v>0</v>
      </c>
      <c r="G166" s="193">
        <v>0</v>
      </c>
      <c r="H166" s="193">
        <v>0</v>
      </c>
      <c r="I166" s="197">
        <f t="shared" ref="I166:I169" si="0">SUM(B166:H166)</f>
        <v>0</v>
      </c>
      <c r="J166" s="4"/>
      <c r="L166" s="72"/>
      <c r="M166" s="72"/>
      <c r="N166" s="72"/>
      <c r="O166" s="72"/>
      <c r="P166" s="112"/>
      <c r="Q166" s="112"/>
      <c r="R166" s="72"/>
      <c r="S166" s="173"/>
      <c r="T166" s="173"/>
    </row>
    <row r="167" spans="1:20" ht="15.75" x14ac:dyDescent="0.25">
      <c r="A167" s="196" t="s">
        <v>337</v>
      </c>
      <c r="B167" s="193">
        <v>0</v>
      </c>
      <c r="C167" s="193">
        <v>0</v>
      </c>
      <c r="D167" s="193">
        <v>0</v>
      </c>
      <c r="E167" s="193">
        <v>0</v>
      </c>
      <c r="F167" s="193">
        <v>0</v>
      </c>
      <c r="G167" s="193">
        <v>0</v>
      </c>
      <c r="H167" s="193">
        <v>0</v>
      </c>
      <c r="I167" s="197">
        <f t="shared" si="0"/>
        <v>0</v>
      </c>
      <c r="J167" s="4"/>
      <c r="K167" s="37"/>
      <c r="L167" s="72"/>
      <c r="M167" s="72"/>
      <c r="N167" s="72"/>
      <c r="O167" s="72"/>
      <c r="P167" s="112"/>
      <c r="Q167" s="112"/>
      <c r="R167" s="72"/>
      <c r="S167" s="173"/>
      <c r="T167" s="173"/>
    </row>
    <row r="168" spans="1:20" ht="18.75" customHeight="1" x14ac:dyDescent="0.25">
      <c r="A168" s="186" t="s">
        <v>132</v>
      </c>
      <c r="B168" s="192">
        <v>0</v>
      </c>
      <c r="C168" s="192">
        <v>0</v>
      </c>
      <c r="D168" s="192">
        <v>0</v>
      </c>
      <c r="E168" s="192">
        <v>0</v>
      </c>
      <c r="F168" s="193">
        <v>0</v>
      </c>
      <c r="G168" s="193">
        <v>0</v>
      </c>
      <c r="H168" s="192">
        <v>0</v>
      </c>
      <c r="I168" s="198">
        <f t="shared" si="0"/>
        <v>0</v>
      </c>
      <c r="J168" s="4"/>
      <c r="K168" s="239"/>
      <c r="L168" s="174"/>
      <c r="M168" s="72"/>
      <c r="N168" s="72"/>
      <c r="O168" s="72"/>
      <c r="P168" s="177"/>
      <c r="Q168" s="178"/>
      <c r="R168" s="72"/>
      <c r="S168" s="173"/>
      <c r="T168" s="173"/>
    </row>
    <row r="169" spans="1:20" ht="18.75" customHeight="1" x14ac:dyDescent="0.25">
      <c r="A169" s="186" t="s">
        <v>338</v>
      </c>
      <c r="B169" s="192">
        <v>0</v>
      </c>
      <c r="C169" s="192">
        <v>0</v>
      </c>
      <c r="D169" s="192">
        <v>0</v>
      </c>
      <c r="E169" s="192">
        <v>0</v>
      </c>
      <c r="F169" s="193">
        <v>0</v>
      </c>
      <c r="G169" s="193">
        <v>0</v>
      </c>
      <c r="H169" s="192">
        <v>0</v>
      </c>
      <c r="I169" s="198">
        <f t="shared" si="0"/>
        <v>0</v>
      </c>
      <c r="J169" s="4"/>
      <c r="K169" s="238"/>
      <c r="L169" s="173"/>
      <c r="M169" s="173"/>
      <c r="N169" s="173"/>
      <c r="O169" s="173"/>
      <c r="P169" s="173"/>
      <c r="Q169" s="173"/>
      <c r="R169" s="173"/>
      <c r="S169" s="173"/>
      <c r="T169" s="173"/>
    </row>
    <row r="170" spans="1:20" ht="18.75" customHeight="1" x14ac:dyDescent="0.25">
      <c r="A170" s="199" t="s">
        <v>339</v>
      </c>
      <c r="B170" s="200">
        <f>SUM(B164+B165+B166-B167-B168-B169)</f>
        <v>151100940</v>
      </c>
      <c r="C170" s="200">
        <f>SUM(C164+C165+C166-C167-C168-C169)</f>
        <v>0</v>
      </c>
      <c r="D170" s="200">
        <f>D164+D165</f>
        <v>259813024.72999999</v>
      </c>
      <c r="E170" s="200">
        <f>SUM(E164:E169)</f>
        <v>17429763.260000002</v>
      </c>
      <c r="F170" s="201">
        <f>F164+F165</f>
        <v>49463820.359999999</v>
      </c>
      <c r="G170" s="201">
        <f>SUM(G164:G169)</f>
        <v>72119423.5</v>
      </c>
      <c r="H170" s="200">
        <f>H164+H165</f>
        <v>29642255.93</v>
      </c>
      <c r="I170" s="202">
        <f>I164+I165+I168</f>
        <v>579569227.77999997</v>
      </c>
      <c r="J170" s="4"/>
      <c r="K170" s="239"/>
    </row>
    <row r="171" spans="1:20" ht="18.75" customHeight="1" x14ac:dyDescent="0.25">
      <c r="A171" s="186"/>
      <c r="B171" s="192"/>
      <c r="C171" s="192"/>
      <c r="D171" s="192"/>
      <c r="E171" s="192"/>
      <c r="F171" s="193"/>
      <c r="G171" s="193"/>
      <c r="H171" s="192"/>
      <c r="I171" s="195"/>
      <c r="J171" s="4"/>
      <c r="K171" s="239"/>
    </row>
    <row r="172" spans="1:20" ht="18.75" customHeight="1" x14ac:dyDescent="0.25">
      <c r="A172" s="190" t="s">
        <v>340</v>
      </c>
      <c r="B172" s="203">
        <v>0</v>
      </c>
      <c r="C172" s="203">
        <v>0</v>
      </c>
      <c r="D172" s="204">
        <v>-87090773.060000002</v>
      </c>
      <c r="E172" s="203">
        <v>-10596053.32</v>
      </c>
      <c r="F172" s="203">
        <v>-15803529.77</v>
      </c>
      <c r="G172" s="203">
        <v>-64698526.609999999</v>
      </c>
      <c r="H172" s="203">
        <v>0</v>
      </c>
      <c r="I172" s="205">
        <f>SUM(D172:H172)</f>
        <v>-178188882.75999999</v>
      </c>
      <c r="J172" s="4"/>
    </row>
    <row r="173" spans="1:20" ht="18.75" customHeight="1" x14ac:dyDescent="0.25">
      <c r="A173" s="186" t="s">
        <v>341</v>
      </c>
      <c r="B173" s="192">
        <v>0</v>
      </c>
      <c r="C173" s="192">
        <v>0</v>
      </c>
      <c r="D173" s="192">
        <v>-1569766.74</v>
      </c>
      <c r="E173" s="192">
        <f>-1084034.22</f>
        <v>-1084034.22</v>
      </c>
      <c r="F173" s="192">
        <v>-583884.86</v>
      </c>
      <c r="G173" s="192">
        <v>-1151864.26</v>
      </c>
      <c r="H173" s="192">
        <v>0</v>
      </c>
      <c r="I173" s="195">
        <f>SUM(D173:H173)</f>
        <v>-4389550.0800000001</v>
      </c>
      <c r="J173" s="4"/>
    </row>
    <row r="174" spans="1:20" ht="18.75" customHeight="1" x14ac:dyDescent="0.25">
      <c r="A174" s="186" t="s">
        <v>337</v>
      </c>
      <c r="B174" s="192">
        <v>0</v>
      </c>
      <c r="C174" s="192">
        <v>0</v>
      </c>
      <c r="D174" s="192">
        <v>0</v>
      </c>
      <c r="E174" s="192">
        <v>0</v>
      </c>
      <c r="F174" s="192">
        <v>0</v>
      </c>
      <c r="G174" s="192">
        <v>0</v>
      </c>
      <c r="H174" s="192">
        <v>0</v>
      </c>
      <c r="I174" s="198">
        <f>SUM(D174:H174)</f>
        <v>0</v>
      </c>
      <c r="J174" s="4"/>
    </row>
    <row r="175" spans="1:20" ht="18.75" customHeight="1" x14ac:dyDescent="0.25">
      <c r="A175" s="199" t="s">
        <v>339</v>
      </c>
      <c r="B175" s="200">
        <f>SUM(B172+B173+B174)</f>
        <v>0</v>
      </c>
      <c r="C175" s="200">
        <v>0</v>
      </c>
      <c r="D175" s="200">
        <f>SUM(D172+D173+D174)</f>
        <v>-88660539.799999997</v>
      </c>
      <c r="E175" s="200">
        <f>SUM(E172+E173+E174)</f>
        <v>-11680087.540000001</v>
      </c>
      <c r="F175" s="200">
        <f>SUM(F172+F173+F174)</f>
        <v>-16387414.629999999</v>
      </c>
      <c r="G175" s="200">
        <f>SUM(G172+G173+G174)</f>
        <v>-65850390.869999997</v>
      </c>
      <c r="H175" s="200"/>
      <c r="I175" s="206">
        <f>SUM(B175:H175)</f>
        <v>-182578432.84</v>
      </c>
      <c r="J175" s="4"/>
    </row>
    <row r="176" spans="1:20" ht="18.75" customHeight="1" thickBot="1" x14ac:dyDescent="0.3">
      <c r="A176" s="207" t="s">
        <v>342</v>
      </c>
      <c r="B176" s="208">
        <f>SUM(B170-B175)</f>
        <v>151100940</v>
      </c>
      <c r="C176" s="208">
        <v>0</v>
      </c>
      <c r="D176" s="208">
        <f t="shared" ref="D176:H176" si="1">D170+D175</f>
        <v>171152484.93000001</v>
      </c>
      <c r="E176" s="208">
        <f t="shared" si="1"/>
        <v>5749675.7200000007</v>
      </c>
      <c r="F176" s="208">
        <f t="shared" si="1"/>
        <v>33076405.73</v>
      </c>
      <c r="G176" s="208">
        <f t="shared" si="1"/>
        <v>6269032.6300000027</v>
      </c>
      <c r="H176" s="208">
        <f t="shared" si="1"/>
        <v>29642255.93</v>
      </c>
      <c r="I176" s="209">
        <f>I170+I175</f>
        <v>396990794.93999994</v>
      </c>
      <c r="J176" s="4"/>
    </row>
    <row r="177" spans="1:10" ht="18.75" customHeight="1" x14ac:dyDescent="0.25">
      <c r="A177" s="211"/>
      <c r="B177" s="203"/>
      <c r="C177" s="203"/>
      <c r="D177" s="203"/>
      <c r="E177" s="203"/>
      <c r="F177" s="203"/>
      <c r="G177" s="203"/>
      <c r="H177" s="203"/>
      <c r="I177" s="212"/>
      <c r="J177" s="4"/>
    </row>
    <row r="178" spans="1:10" ht="18.75" customHeight="1" thickBot="1" x14ac:dyDescent="0.3">
      <c r="A178" s="6"/>
      <c r="B178" s="4"/>
      <c r="C178" s="4"/>
      <c r="D178" s="4"/>
      <c r="E178" s="4"/>
      <c r="F178" s="4"/>
      <c r="G178" s="1"/>
      <c r="H178" s="1"/>
      <c r="I178" s="1"/>
      <c r="J178" s="4"/>
    </row>
    <row r="179" spans="1:10" ht="18.75" customHeight="1" x14ac:dyDescent="0.25">
      <c r="A179" s="182" t="s">
        <v>343</v>
      </c>
      <c r="B179" s="183"/>
      <c r="C179" s="183"/>
      <c r="D179" s="184"/>
      <c r="E179" s="184"/>
      <c r="F179" s="184"/>
      <c r="G179" s="184"/>
      <c r="H179" s="184"/>
      <c r="I179" s="185"/>
      <c r="J179" s="4"/>
    </row>
    <row r="180" spans="1:10" ht="18.75" customHeight="1" x14ac:dyDescent="0.25">
      <c r="A180" s="186"/>
      <c r="B180" s="187" t="s">
        <v>326</v>
      </c>
      <c r="C180" s="187" t="s">
        <v>327</v>
      </c>
      <c r="D180" s="187" t="s">
        <v>328</v>
      </c>
      <c r="E180" s="187" t="s">
        <v>329</v>
      </c>
      <c r="F180" s="188" t="s">
        <v>330</v>
      </c>
      <c r="G180" s="188" t="s">
        <v>331</v>
      </c>
      <c r="H180" s="187" t="s">
        <v>332</v>
      </c>
      <c r="I180" s="189" t="s">
        <v>333</v>
      </c>
      <c r="J180" s="4"/>
    </row>
    <row r="181" spans="1:10" ht="18.75" customHeight="1" x14ac:dyDescent="0.25">
      <c r="A181" s="190" t="s">
        <v>344</v>
      </c>
      <c r="B181" s="191">
        <v>151100940</v>
      </c>
      <c r="C181" s="192">
        <v>0</v>
      </c>
      <c r="D181" s="193">
        <v>259813024.72999999</v>
      </c>
      <c r="E181" s="193">
        <v>17429763.260000002</v>
      </c>
      <c r="F181" s="193">
        <v>41652046.310000002</v>
      </c>
      <c r="G181" s="193">
        <v>68661731.359999999</v>
      </c>
      <c r="H181" s="193">
        <v>29642255.93</v>
      </c>
      <c r="I181" s="197">
        <f t="shared" ref="I181:I186" si="2">SUM(B181:H181)</f>
        <v>568299761.58999991</v>
      </c>
      <c r="J181" s="4"/>
    </row>
    <row r="182" spans="1:10" ht="18.75" customHeight="1" x14ac:dyDescent="0.25">
      <c r="A182" s="186" t="s">
        <v>335</v>
      </c>
      <c r="B182" s="192">
        <v>0</v>
      </c>
      <c r="C182" s="192">
        <v>0</v>
      </c>
      <c r="D182" s="192"/>
      <c r="E182" s="192">
        <v>0</v>
      </c>
      <c r="F182" s="193">
        <v>4889168.16</v>
      </c>
      <c r="G182" s="193" t="s">
        <v>317</v>
      </c>
      <c r="H182" s="192">
        <v>0</v>
      </c>
      <c r="I182" s="197">
        <f t="shared" si="2"/>
        <v>4889168.16</v>
      </c>
      <c r="J182" s="4"/>
    </row>
    <row r="183" spans="1:10" ht="18.75" customHeight="1" x14ac:dyDescent="0.25">
      <c r="A183" s="196" t="s">
        <v>336</v>
      </c>
      <c r="B183" s="193">
        <v>0</v>
      </c>
      <c r="C183" s="193"/>
      <c r="D183" s="193">
        <v>0</v>
      </c>
      <c r="E183" s="193">
        <v>0</v>
      </c>
      <c r="F183" s="193"/>
      <c r="G183" s="193">
        <v>0</v>
      </c>
      <c r="H183" s="193">
        <v>0</v>
      </c>
      <c r="I183" s="197">
        <f t="shared" si="2"/>
        <v>0</v>
      </c>
      <c r="J183" s="4"/>
    </row>
    <row r="184" spans="1:10" ht="18.75" customHeight="1" x14ac:dyDescent="0.25">
      <c r="A184" s="196" t="s">
        <v>337</v>
      </c>
      <c r="B184" s="193">
        <v>0</v>
      </c>
      <c r="C184" s="193">
        <v>0</v>
      </c>
      <c r="D184" s="193">
        <v>0</v>
      </c>
      <c r="E184" s="193">
        <v>0</v>
      </c>
      <c r="F184" s="193">
        <v>0</v>
      </c>
      <c r="G184" s="193">
        <v>0</v>
      </c>
      <c r="H184" s="193">
        <v>0</v>
      </c>
      <c r="I184" s="197">
        <f t="shared" si="2"/>
        <v>0</v>
      </c>
      <c r="J184" s="4"/>
    </row>
    <row r="185" spans="1:10" ht="18.75" customHeight="1" x14ac:dyDescent="0.25">
      <c r="A185" s="186" t="s">
        <v>132</v>
      </c>
      <c r="B185" s="192">
        <v>0</v>
      </c>
      <c r="C185" s="192">
        <v>0</v>
      </c>
      <c r="D185" s="192">
        <v>0</v>
      </c>
      <c r="E185" s="192">
        <v>0</v>
      </c>
      <c r="F185" s="193"/>
      <c r="G185" s="193">
        <v>0</v>
      </c>
      <c r="H185" s="192">
        <v>0</v>
      </c>
      <c r="I185" s="198">
        <f t="shared" si="2"/>
        <v>0</v>
      </c>
      <c r="J185" s="4"/>
    </row>
    <row r="186" spans="1:10" ht="18.75" customHeight="1" x14ac:dyDescent="0.25">
      <c r="A186" s="186" t="s">
        <v>338</v>
      </c>
      <c r="B186" s="192">
        <v>0</v>
      </c>
      <c r="C186" s="192">
        <v>0</v>
      </c>
      <c r="D186" s="192">
        <v>0</v>
      </c>
      <c r="E186" s="192">
        <v>0</v>
      </c>
      <c r="F186" s="193">
        <v>0</v>
      </c>
      <c r="G186" s="193">
        <v>0</v>
      </c>
      <c r="H186" s="192">
        <v>0</v>
      </c>
      <c r="I186" s="198">
        <f t="shared" si="2"/>
        <v>0</v>
      </c>
      <c r="J186" s="4"/>
    </row>
    <row r="187" spans="1:10" ht="18.75" customHeight="1" x14ac:dyDescent="0.25">
      <c r="A187" s="199" t="s">
        <v>339</v>
      </c>
      <c r="B187" s="200">
        <f>SUM(B181+B182+B183-B184-B185-B186)</f>
        <v>151100940</v>
      </c>
      <c r="C187" s="200">
        <f>SUM(C181+C182+C183-C184-C185-C186)</f>
        <v>0</v>
      </c>
      <c r="D187" s="200">
        <f>D181+D182</f>
        <v>259813024.72999999</v>
      </c>
      <c r="E187" s="200">
        <f>SUM(E181:E186)</f>
        <v>17429763.260000002</v>
      </c>
      <c r="F187" s="201">
        <f>F181+F182</f>
        <v>46541214.469999999</v>
      </c>
      <c r="G187" s="201">
        <f>SUM(G181:G186)</f>
        <v>68661731.359999999</v>
      </c>
      <c r="H187" s="200">
        <f>H181+H182</f>
        <v>29642255.93</v>
      </c>
      <c r="I187" s="202">
        <f>I181+I182+I185</f>
        <v>573188929.74999988</v>
      </c>
      <c r="J187" s="4"/>
    </row>
    <row r="188" spans="1:10" ht="18.75" customHeight="1" x14ac:dyDescent="0.25">
      <c r="A188" s="186"/>
      <c r="B188" s="192"/>
      <c r="C188" s="192"/>
      <c r="D188" s="192"/>
      <c r="E188" s="192"/>
      <c r="F188" s="193"/>
      <c r="G188" s="193"/>
      <c r="H188" s="192"/>
      <c r="I188" s="198"/>
      <c r="J188" s="4"/>
    </row>
    <row r="189" spans="1:10" ht="18.75" customHeight="1" x14ac:dyDescent="0.25">
      <c r="A189" s="190" t="s">
        <v>340</v>
      </c>
      <c r="B189" s="203">
        <v>0</v>
      </c>
      <c r="C189" s="203">
        <v>0</v>
      </c>
      <c r="D189" s="203">
        <v>-84209345.409999996</v>
      </c>
      <c r="E189" s="203">
        <v>-7741520.4400000004</v>
      </c>
      <c r="F189" s="203">
        <v>-14511549.23</v>
      </c>
      <c r="G189" s="203">
        <v>-61063741.090000004</v>
      </c>
      <c r="H189" s="203">
        <v>0</v>
      </c>
      <c r="I189" s="210">
        <f>SUM(D189:H189)</f>
        <v>-167526156.17000002</v>
      </c>
      <c r="J189" s="4"/>
    </row>
    <row r="190" spans="1:10" ht="18.75" customHeight="1" x14ac:dyDescent="0.25">
      <c r="A190" s="186" t="s">
        <v>341</v>
      </c>
      <c r="B190" s="192">
        <v>0</v>
      </c>
      <c r="C190" s="192">
        <v>0</v>
      </c>
      <c r="D190" s="192">
        <v>-1569766.74</v>
      </c>
      <c r="E190" s="192">
        <v>-1339874.56</v>
      </c>
      <c r="F190" s="192">
        <v>-605210.35</v>
      </c>
      <c r="G190" s="192">
        <v>-1817363.62</v>
      </c>
      <c r="H190" s="192">
        <v>0</v>
      </c>
      <c r="I190" s="197">
        <f>SUM(D190:H190)</f>
        <v>-5332215.2699999996</v>
      </c>
      <c r="J190" s="4"/>
    </row>
    <row r="191" spans="1:10" ht="18.75" customHeight="1" x14ac:dyDescent="0.25">
      <c r="A191" s="186" t="s">
        <v>337</v>
      </c>
      <c r="B191" s="192">
        <v>0</v>
      </c>
      <c r="C191" s="192">
        <v>0</v>
      </c>
      <c r="D191" s="192">
        <v>0</v>
      </c>
      <c r="E191" s="192">
        <v>0</v>
      </c>
      <c r="F191" s="192">
        <v>0</v>
      </c>
      <c r="G191" s="192">
        <v>0</v>
      </c>
      <c r="H191" s="192">
        <v>0</v>
      </c>
      <c r="I191" s="198">
        <f>SUM(D191:H191)</f>
        <v>0</v>
      </c>
      <c r="J191" s="4"/>
    </row>
    <row r="192" spans="1:10" ht="18.75" customHeight="1" x14ac:dyDescent="0.25">
      <c r="A192" s="199" t="s">
        <v>339</v>
      </c>
      <c r="B192" s="200">
        <f>SUM(B189+B190+B191)</f>
        <v>0</v>
      </c>
      <c r="C192" s="200">
        <v>0</v>
      </c>
      <c r="D192" s="200">
        <f>SUM(D189+D190+D191)</f>
        <v>-85779112.149999991</v>
      </c>
      <c r="E192" s="200">
        <f>SUM(E189+E190+E191)</f>
        <v>-9081395</v>
      </c>
      <c r="F192" s="200">
        <f>SUM(F189+F190+F191)</f>
        <v>-15116759.58</v>
      </c>
      <c r="G192" s="200">
        <f>SUM(G189+G190+G191)</f>
        <v>-62881104.710000001</v>
      </c>
      <c r="H192" s="200"/>
      <c r="I192" s="206">
        <f>SUM(B192:H192)</f>
        <v>-172858371.44</v>
      </c>
      <c r="J192" s="4"/>
    </row>
    <row r="193" spans="1:10" ht="18.75" customHeight="1" thickBot="1" x14ac:dyDescent="0.3">
      <c r="A193" s="207" t="s">
        <v>342</v>
      </c>
      <c r="B193" s="208">
        <f>SUM(B187-B192)</f>
        <v>151100940</v>
      </c>
      <c r="C193" s="208">
        <v>0</v>
      </c>
      <c r="D193" s="208">
        <f t="shared" ref="D193:I193" si="3">D187+D192</f>
        <v>174033912.57999998</v>
      </c>
      <c r="E193" s="208">
        <f t="shared" si="3"/>
        <v>8348368.2600000016</v>
      </c>
      <c r="F193" s="208">
        <f t="shared" si="3"/>
        <v>31424454.890000001</v>
      </c>
      <c r="G193" s="208">
        <f t="shared" si="3"/>
        <v>5780626.6499999985</v>
      </c>
      <c r="H193" s="208">
        <f t="shared" si="3"/>
        <v>29642255.93</v>
      </c>
      <c r="I193" s="209">
        <f t="shared" si="3"/>
        <v>400330558.30999988</v>
      </c>
      <c r="J193" s="4"/>
    </row>
    <row r="194" spans="1:10" ht="18.75" customHeight="1" x14ac:dyDescent="0.25">
      <c r="A194" s="6"/>
      <c r="B194" s="4"/>
      <c r="C194" s="4"/>
      <c r="D194" s="4"/>
      <c r="E194" s="181"/>
      <c r="F194" s="171"/>
      <c r="G194" s="4"/>
      <c r="J194" s="4"/>
    </row>
    <row r="195" spans="1:10" ht="18.75" customHeight="1" x14ac:dyDescent="0.25">
      <c r="A195" s="58" t="s">
        <v>187</v>
      </c>
      <c r="B195" s="58"/>
      <c r="C195" s="58"/>
      <c r="D195" s="58"/>
      <c r="E195" s="4"/>
      <c r="F195" s="4"/>
      <c r="G195" s="4"/>
      <c r="J195" s="4"/>
    </row>
    <row r="196" spans="1:10" ht="18.75" customHeight="1" x14ac:dyDescent="0.25">
      <c r="A196" s="41" t="s">
        <v>166</v>
      </c>
      <c r="B196" s="41"/>
      <c r="C196" s="41"/>
      <c r="D196" s="41"/>
      <c r="E196" s="4"/>
      <c r="F196" s="4"/>
      <c r="G196" s="4"/>
      <c r="J196" s="4"/>
    </row>
    <row r="197" spans="1:10" ht="18.75" customHeight="1" x14ac:dyDescent="0.25">
      <c r="A197" s="41" t="s">
        <v>213</v>
      </c>
      <c r="B197" s="41"/>
      <c r="C197" s="41"/>
      <c r="D197" s="41"/>
      <c r="E197" s="4"/>
      <c r="F197" s="4"/>
      <c r="G197" s="4"/>
      <c r="J197" s="4"/>
    </row>
    <row r="198" spans="1:10" ht="18.75" customHeight="1" x14ac:dyDescent="0.25">
      <c r="A198" s="41" t="s">
        <v>287</v>
      </c>
      <c r="B198" s="41"/>
      <c r="C198" s="41"/>
      <c r="D198" s="41"/>
      <c r="E198" s="4"/>
      <c r="F198" s="4"/>
      <c r="G198" s="4"/>
      <c r="J198" s="4"/>
    </row>
    <row r="199" spans="1:10" ht="18.75" customHeight="1" thickBot="1" x14ac:dyDescent="0.3">
      <c r="A199" s="18" t="s">
        <v>49</v>
      </c>
      <c r="B199" s="4"/>
      <c r="C199" s="4"/>
      <c r="D199" s="4"/>
      <c r="E199" s="130">
        <v>2024</v>
      </c>
      <c r="F199" s="130">
        <v>2023</v>
      </c>
      <c r="G199" s="4"/>
      <c r="J199" s="4"/>
    </row>
    <row r="200" spans="1:10" ht="18.75" customHeight="1" x14ac:dyDescent="0.25">
      <c r="A200" s="4" t="s">
        <v>307</v>
      </c>
      <c r="B200" s="4"/>
      <c r="C200" s="4"/>
      <c r="D200" s="4"/>
      <c r="E200" s="112">
        <v>7360557.9100000001</v>
      </c>
      <c r="F200" s="113">
        <v>4415215.1500000004</v>
      </c>
      <c r="G200" s="4"/>
      <c r="J200" s="4"/>
    </row>
    <row r="201" spans="1:10" ht="18.75" customHeight="1" x14ac:dyDescent="0.25">
      <c r="A201" s="4" t="s">
        <v>351</v>
      </c>
      <c r="B201" s="4"/>
      <c r="C201" s="4"/>
      <c r="D201" s="4"/>
      <c r="E201" s="112">
        <v>-2515534.2599999998</v>
      </c>
      <c r="F201" s="113">
        <v>2945342.76</v>
      </c>
      <c r="G201" s="4"/>
      <c r="H201" s="47"/>
      <c r="I201" s="151"/>
      <c r="J201" s="4"/>
    </row>
    <row r="202" spans="1:10" ht="18.75" customHeight="1" thickBot="1" x14ac:dyDescent="0.3">
      <c r="A202" s="4" t="s">
        <v>352</v>
      </c>
      <c r="B202" s="4"/>
      <c r="C202" s="4"/>
      <c r="D202" s="4"/>
      <c r="E202" s="112">
        <v>-1709032.03</v>
      </c>
      <c r="F202" s="113">
        <v>-2515534.2599999998</v>
      </c>
      <c r="G202" s="4"/>
      <c r="H202" s="47"/>
      <c r="I202" s="151"/>
      <c r="J202" s="4"/>
    </row>
    <row r="203" spans="1:10" ht="16.5" thickBot="1" x14ac:dyDescent="0.3">
      <c r="A203" s="6" t="s">
        <v>305</v>
      </c>
      <c r="B203" s="4"/>
      <c r="C203" s="4"/>
      <c r="D203" s="4"/>
      <c r="E203" s="115">
        <f>SUM(E200:E202)</f>
        <v>3135991.62</v>
      </c>
      <c r="F203" s="116">
        <f>SUM(F200:F202)</f>
        <v>4845023.6500000004</v>
      </c>
      <c r="G203" s="4"/>
      <c r="H203" s="4"/>
      <c r="I203" s="4"/>
      <c r="J203" s="4"/>
    </row>
    <row r="204" spans="1:10" ht="16.5" thickTop="1" x14ac:dyDescent="0.25">
      <c r="A204" s="4"/>
      <c r="B204" s="4"/>
      <c r="C204" s="4"/>
      <c r="D204" s="4"/>
      <c r="E204" s="30"/>
      <c r="F204" s="4"/>
      <c r="G204" s="4"/>
      <c r="H204" s="4"/>
      <c r="I204" s="4"/>
      <c r="J204" s="4"/>
    </row>
    <row r="205" spans="1:10" ht="15.75" x14ac:dyDescent="0.25">
      <c r="A205" s="227" t="s">
        <v>186</v>
      </c>
      <c r="B205" s="227"/>
      <c r="C205" s="227"/>
      <c r="D205" s="227"/>
      <c r="E205" s="227"/>
      <c r="F205" s="227"/>
      <c r="G205" s="227"/>
      <c r="H205" s="4"/>
      <c r="I205" s="4"/>
      <c r="J205" s="4"/>
    </row>
    <row r="206" spans="1:10" ht="15.75" x14ac:dyDescent="0.25">
      <c r="A206" s="223" t="s">
        <v>167</v>
      </c>
      <c r="B206" s="223"/>
      <c r="C206" s="223"/>
      <c r="D206" s="223"/>
      <c r="E206" s="223"/>
      <c r="F206" s="223"/>
      <c r="G206" s="223"/>
      <c r="H206" s="81"/>
      <c r="I206" s="4"/>
      <c r="J206" s="4"/>
    </row>
    <row r="207" spans="1:10" ht="15.75" x14ac:dyDescent="0.25">
      <c r="A207" s="4" t="s">
        <v>240</v>
      </c>
      <c r="B207" s="4"/>
      <c r="C207" s="4"/>
      <c r="D207" s="4"/>
      <c r="E207" s="4"/>
      <c r="F207" s="4"/>
      <c r="G207" s="4"/>
      <c r="H207" s="4"/>
      <c r="I207" s="4"/>
      <c r="J207" s="4"/>
    </row>
    <row r="208" spans="1:10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ht="16.5" thickBot="1" x14ac:dyDescent="0.3">
      <c r="A209" s="6" t="s">
        <v>40</v>
      </c>
      <c r="B209" s="4"/>
      <c r="C209" s="4"/>
      <c r="D209" s="4"/>
      <c r="E209" s="8">
        <v>2024</v>
      </c>
      <c r="F209" s="8">
        <v>2023</v>
      </c>
      <c r="G209" s="4"/>
      <c r="H209" s="4"/>
      <c r="I209" s="4"/>
      <c r="J209" s="4"/>
    </row>
    <row r="210" spans="1:10" ht="16.5" thickBot="1" x14ac:dyDescent="0.3">
      <c r="A210" s="19" t="s">
        <v>55</v>
      </c>
      <c r="B210" s="19"/>
      <c r="C210" s="19"/>
      <c r="D210" s="19"/>
      <c r="E210" s="60">
        <v>11503367.24</v>
      </c>
      <c r="F210" s="27">
        <v>12455284.210000001</v>
      </c>
      <c r="G210" s="39"/>
      <c r="H210" s="4"/>
      <c r="I210" s="4"/>
      <c r="J210" s="4"/>
    </row>
    <row r="211" spans="1:10" ht="15.75" x14ac:dyDescent="0.25">
      <c r="A211" s="4"/>
      <c r="B211" s="21"/>
      <c r="C211" s="21"/>
      <c r="D211" s="22"/>
      <c r="E211" s="22"/>
      <c r="F211" s="21"/>
      <c r="G211" s="4"/>
      <c r="H211" s="4"/>
      <c r="I211" s="4"/>
      <c r="J211" s="4"/>
    </row>
    <row r="212" spans="1:10" ht="16.5" thickBot="1" x14ac:dyDescent="0.3">
      <c r="A212" s="6" t="s">
        <v>183</v>
      </c>
      <c r="B212" s="21"/>
      <c r="C212" s="21"/>
      <c r="D212" s="4"/>
      <c r="E212" s="8">
        <v>2024</v>
      </c>
      <c r="F212" s="8">
        <v>2023</v>
      </c>
      <c r="G212" s="4"/>
      <c r="H212" s="4"/>
      <c r="I212" s="4"/>
      <c r="J212" s="4"/>
    </row>
    <row r="213" spans="1:10" ht="15.75" x14ac:dyDescent="0.25">
      <c r="A213" s="223" t="s">
        <v>57</v>
      </c>
      <c r="B213" s="223"/>
      <c r="C213" s="223"/>
      <c r="D213" s="223"/>
      <c r="E213" s="48">
        <v>0</v>
      </c>
      <c r="F213" s="23">
        <v>45001.71</v>
      </c>
      <c r="G213" s="39"/>
      <c r="H213" s="4"/>
      <c r="I213" s="4"/>
      <c r="J213" s="4"/>
    </row>
    <row r="214" spans="1:10" ht="15.75" x14ac:dyDescent="0.25">
      <c r="A214" s="223" t="s">
        <v>58</v>
      </c>
      <c r="B214" s="223"/>
      <c r="C214" s="223"/>
      <c r="D214" s="223"/>
      <c r="E214" s="48">
        <v>552858.25</v>
      </c>
      <c r="F214" s="23">
        <v>977520.18</v>
      </c>
      <c r="G214" s="39"/>
      <c r="H214" s="41"/>
      <c r="I214" s="4"/>
      <c r="J214" s="4"/>
    </row>
    <row r="215" spans="1:10" ht="15.75" x14ac:dyDescent="0.25">
      <c r="A215" s="223" t="s">
        <v>59</v>
      </c>
      <c r="B215" s="223"/>
      <c r="C215" s="223"/>
      <c r="D215" s="223"/>
      <c r="E215" s="48">
        <v>0</v>
      </c>
      <c r="F215" s="23">
        <v>946530.7</v>
      </c>
      <c r="G215" s="39"/>
      <c r="H215" s="4"/>
      <c r="I215" s="4"/>
      <c r="J215" s="4"/>
    </row>
    <row r="216" spans="1:10" ht="15.75" x14ac:dyDescent="0.25">
      <c r="A216" s="223" t="s">
        <v>60</v>
      </c>
      <c r="B216" s="223"/>
      <c r="C216" s="223"/>
      <c r="D216" s="223"/>
      <c r="E216" s="48">
        <v>547130.6</v>
      </c>
      <c r="F216" s="24">
        <v>547130.6</v>
      </c>
      <c r="G216" s="39"/>
      <c r="H216" s="4"/>
      <c r="I216" s="4"/>
      <c r="J216" s="4"/>
    </row>
    <row r="217" spans="1:10" ht="15.75" x14ac:dyDescent="0.25">
      <c r="A217" s="223" t="s">
        <v>61</v>
      </c>
      <c r="B217" s="223"/>
      <c r="C217" s="223"/>
      <c r="D217" s="223"/>
      <c r="E217" s="48">
        <v>72054.53</v>
      </c>
      <c r="F217" s="24">
        <v>72054.53</v>
      </c>
      <c r="G217" s="39"/>
      <c r="H217" s="4"/>
      <c r="I217" s="4"/>
      <c r="J217" s="4"/>
    </row>
    <row r="218" spans="1:10" ht="15.75" x14ac:dyDescent="0.25">
      <c r="A218" s="223" t="s">
        <v>62</v>
      </c>
      <c r="B218" s="223"/>
      <c r="C218" s="223"/>
      <c r="D218" s="223"/>
      <c r="E218" s="48">
        <v>0</v>
      </c>
      <c r="F218" s="23">
        <v>33060.699999999997</v>
      </c>
      <c r="G218" s="39"/>
      <c r="H218" s="4"/>
      <c r="I218" s="4"/>
      <c r="J218" s="4"/>
    </row>
    <row r="219" spans="1:10" ht="15.75" x14ac:dyDescent="0.25">
      <c r="A219" s="223" t="s">
        <v>63</v>
      </c>
      <c r="B219" s="223"/>
      <c r="C219" s="223"/>
      <c r="D219" s="223"/>
      <c r="E219" s="48">
        <v>64535.38</v>
      </c>
      <c r="F219" s="24">
        <v>64535.38</v>
      </c>
      <c r="G219" s="39"/>
      <c r="H219" s="4"/>
      <c r="I219" s="4"/>
      <c r="J219" s="4"/>
    </row>
    <row r="220" spans="1:10" ht="15.75" x14ac:dyDescent="0.25">
      <c r="A220" s="223" t="s">
        <v>64</v>
      </c>
      <c r="B220" s="223"/>
      <c r="C220" s="223"/>
      <c r="D220" s="223"/>
      <c r="E220" s="48">
        <v>11328</v>
      </c>
      <c r="F220" s="24">
        <v>11328</v>
      </c>
      <c r="G220" s="39"/>
      <c r="H220" s="4"/>
      <c r="I220" s="4"/>
      <c r="J220" s="4"/>
    </row>
    <row r="221" spans="1:10" ht="15.75" x14ac:dyDescent="0.25">
      <c r="A221" s="223" t="s">
        <v>65</v>
      </c>
      <c r="B221" s="223"/>
      <c r="C221" s="223"/>
      <c r="D221" s="223"/>
      <c r="E221" s="48">
        <v>9945</v>
      </c>
      <c r="F221" s="23">
        <v>13960</v>
      </c>
      <c r="G221" s="39"/>
      <c r="H221" s="4"/>
      <c r="I221" s="4"/>
      <c r="J221" s="4"/>
    </row>
    <row r="222" spans="1:10" ht="15.75" x14ac:dyDescent="0.25">
      <c r="A222" s="223" t="s">
        <v>66</v>
      </c>
      <c r="B222" s="223"/>
      <c r="C222" s="223"/>
      <c r="D222" s="223"/>
      <c r="E222" s="48">
        <v>260511.76</v>
      </c>
      <c r="F222" s="24">
        <v>260511.76</v>
      </c>
      <c r="G222" s="39"/>
      <c r="H222" s="4"/>
      <c r="I222" s="4"/>
      <c r="J222" s="4"/>
    </row>
    <row r="223" spans="1:10" ht="15.75" x14ac:dyDescent="0.25">
      <c r="A223" s="223" t="s">
        <v>67</v>
      </c>
      <c r="B223" s="223"/>
      <c r="C223" s="223"/>
      <c r="D223" s="223"/>
      <c r="E223" s="48">
        <v>0</v>
      </c>
      <c r="F223" s="23">
        <v>149898.70000000001</v>
      </c>
      <c r="G223" s="39"/>
      <c r="H223" s="4"/>
      <c r="I223" s="4"/>
      <c r="J223" s="4"/>
    </row>
    <row r="224" spans="1:10" ht="15.75" x14ac:dyDescent="0.25">
      <c r="A224" s="223" t="s">
        <v>68</v>
      </c>
      <c r="B224" s="223"/>
      <c r="C224" s="223"/>
      <c r="D224" s="223"/>
      <c r="E224" s="48">
        <v>0</v>
      </c>
      <c r="F224" s="23">
        <v>5000000</v>
      </c>
      <c r="G224" s="39"/>
      <c r="H224" s="4"/>
      <c r="I224" s="4"/>
      <c r="J224" s="4"/>
    </row>
    <row r="225" spans="1:10" ht="15.75" x14ac:dyDescent="0.25">
      <c r="A225" s="223" t="s">
        <v>69</v>
      </c>
      <c r="B225" s="223"/>
      <c r="C225" s="223"/>
      <c r="D225" s="223"/>
      <c r="E225" s="48">
        <v>0</v>
      </c>
      <c r="F225" s="23">
        <v>187487.89</v>
      </c>
      <c r="G225" s="39"/>
      <c r="H225" s="4"/>
      <c r="I225" s="4"/>
      <c r="J225" s="4"/>
    </row>
    <row r="226" spans="1:10" ht="15.75" x14ac:dyDescent="0.25">
      <c r="A226" s="223" t="s">
        <v>219</v>
      </c>
      <c r="B226" s="223"/>
      <c r="C226" s="223"/>
      <c r="D226" s="223"/>
      <c r="E226" s="48">
        <v>0</v>
      </c>
      <c r="F226" s="23">
        <v>867544.5</v>
      </c>
      <c r="G226" s="39"/>
      <c r="H226" s="4"/>
      <c r="I226" s="4"/>
      <c r="J226" s="4"/>
    </row>
    <row r="227" spans="1:10" ht="15.75" x14ac:dyDescent="0.25">
      <c r="A227" s="223" t="s">
        <v>70</v>
      </c>
      <c r="B227" s="223"/>
      <c r="C227" s="223"/>
      <c r="D227" s="223"/>
      <c r="E227" s="48">
        <v>322982.28999999998</v>
      </c>
      <c r="F227" s="23">
        <v>172110.65</v>
      </c>
      <c r="G227" s="39"/>
      <c r="H227" s="4"/>
      <c r="I227" s="4"/>
      <c r="J227" s="4"/>
    </row>
    <row r="228" spans="1:10" ht="15.75" x14ac:dyDescent="0.25">
      <c r="A228" s="223" t="s">
        <v>71</v>
      </c>
      <c r="B228" s="223"/>
      <c r="C228" s="223"/>
      <c r="D228" s="223"/>
      <c r="E228" s="48">
        <v>0</v>
      </c>
      <c r="F228" s="23">
        <v>493479.66</v>
      </c>
      <c r="G228" s="39"/>
      <c r="H228" s="4"/>
      <c r="I228" s="4"/>
      <c r="J228" s="4"/>
    </row>
    <row r="229" spans="1:10" ht="15.75" x14ac:dyDescent="0.25">
      <c r="A229" s="223" t="s">
        <v>72</v>
      </c>
      <c r="B229" s="223"/>
      <c r="C229" s="223"/>
      <c r="D229" s="223"/>
      <c r="E229" s="48">
        <v>56994</v>
      </c>
      <c r="F229" s="23">
        <v>46964</v>
      </c>
      <c r="G229" s="39"/>
      <c r="H229" s="4"/>
      <c r="I229" s="4"/>
      <c r="J229" s="4"/>
    </row>
    <row r="230" spans="1:10" ht="15.75" x14ac:dyDescent="0.25">
      <c r="A230" s="223" t="s">
        <v>73</v>
      </c>
      <c r="B230" s="223"/>
      <c r="C230" s="223"/>
      <c r="D230" s="223"/>
      <c r="E230" s="48">
        <v>0</v>
      </c>
      <c r="F230" s="23">
        <v>534540</v>
      </c>
      <c r="G230" s="39"/>
      <c r="H230" s="4"/>
      <c r="I230" s="4"/>
      <c r="J230" s="4"/>
    </row>
    <row r="231" spans="1:10" ht="15.75" x14ac:dyDescent="0.25">
      <c r="A231" s="223" t="s">
        <v>74</v>
      </c>
      <c r="B231" s="223"/>
      <c r="C231" s="223"/>
      <c r="D231" s="223"/>
      <c r="E231" s="48">
        <v>0</v>
      </c>
      <c r="F231" s="23">
        <v>33040</v>
      </c>
      <c r="G231" s="39"/>
      <c r="H231" s="4"/>
      <c r="I231" s="4"/>
      <c r="J231" s="4"/>
    </row>
    <row r="232" spans="1:10" ht="15.75" x14ac:dyDescent="0.25">
      <c r="A232" s="223" t="s">
        <v>75</v>
      </c>
      <c r="B232" s="223"/>
      <c r="C232" s="223"/>
      <c r="D232" s="223"/>
      <c r="E232" s="48">
        <v>725319.19</v>
      </c>
      <c r="F232" s="22">
        <v>767000</v>
      </c>
      <c r="G232" s="39"/>
      <c r="H232" s="4"/>
      <c r="I232" s="4"/>
      <c r="J232" s="4"/>
    </row>
    <row r="233" spans="1:10" ht="15.75" x14ac:dyDescent="0.25">
      <c r="A233" s="223" t="s">
        <v>76</v>
      </c>
      <c r="B233" s="223"/>
      <c r="C233" s="223"/>
      <c r="D233" s="223"/>
      <c r="E233" s="48">
        <v>167560</v>
      </c>
      <c r="F233" s="22">
        <v>167560</v>
      </c>
      <c r="G233" s="39"/>
      <c r="H233" s="4"/>
      <c r="I233" s="4"/>
      <c r="J233" s="4"/>
    </row>
    <row r="234" spans="1:10" ht="15.75" x14ac:dyDescent="0.25">
      <c r="A234" s="223" t="s">
        <v>77</v>
      </c>
      <c r="B234" s="223"/>
      <c r="C234" s="223"/>
      <c r="D234" s="223"/>
      <c r="E234" s="48">
        <v>400170.7</v>
      </c>
      <c r="F234" s="22">
        <v>271536.3</v>
      </c>
      <c r="G234" s="39"/>
      <c r="H234" s="4"/>
      <c r="I234" s="4"/>
      <c r="J234" s="4"/>
    </row>
    <row r="235" spans="1:10" ht="15.75" x14ac:dyDescent="0.25">
      <c r="A235" s="223" t="s">
        <v>78</v>
      </c>
      <c r="B235" s="223"/>
      <c r="C235" s="223"/>
      <c r="D235" s="223"/>
      <c r="E235" s="48">
        <v>0</v>
      </c>
      <c r="F235" s="22">
        <v>19970.98</v>
      </c>
      <c r="G235" s="39"/>
      <c r="H235" s="4"/>
      <c r="I235" s="4"/>
      <c r="J235" s="4"/>
    </row>
    <row r="236" spans="1:10" ht="15.75" x14ac:dyDescent="0.25">
      <c r="A236" s="156" t="s">
        <v>79</v>
      </c>
      <c r="B236" s="156"/>
      <c r="C236" s="156"/>
      <c r="D236" s="156"/>
      <c r="E236" s="48">
        <v>0</v>
      </c>
      <c r="F236" s="22">
        <v>772517.97</v>
      </c>
      <c r="G236" s="39"/>
      <c r="H236" s="4"/>
      <c r="I236" s="4"/>
      <c r="J236" s="4"/>
    </row>
    <row r="237" spans="1:10" ht="15.75" x14ac:dyDescent="0.25">
      <c r="A237" s="156" t="s">
        <v>215</v>
      </c>
      <c r="B237" s="156"/>
      <c r="C237" s="156"/>
      <c r="D237" s="156"/>
      <c r="E237" s="48">
        <v>7500</v>
      </c>
      <c r="F237" s="22">
        <v>0</v>
      </c>
      <c r="G237" s="39"/>
      <c r="H237" s="4"/>
      <c r="I237" s="4"/>
      <c r="J237" s="4"/>
    </row>
    <row r="238" spans="1:10" ht="15.75" x14ac:dyDescent="0.25">
      <c r="A238" s="156" t="s">
        <v>214</v>
      </c>
      <c r="B238" s="156"/>
      <c r="C238" s="156"/>
      <c r="D238" s="156"/>
      <c r="E238" s="48">
        <v>81400</v>
      </c>
      <c r="F238" s="22">
        <v>0</v>
      </c>
      <c r="G238" s="39"/>
      <c r="H238" s="4"/>
      <c r="I238" s="4"/>
      <c r="J238" s="4"/>
    </row>
    <row r="239" spans="1:10" ht="15.75" x14ac:dyDescent="0.25">
      <c r="A239" s="156" t="s">
        <v>216</v>
      </c>
      <c r="B239" s="156"/>
      <c r="C239" s="156"/>
      <c r="D239" s="156"/>
      <c r="E239" s="48">
        <v>548553.15</v>
      </c>
      <c r="F239" s="22">
        <v>0</v>
      </c>
      <c r="G239" s="39"/>
      <c r="H239" s="4"/>
      <c r="I239" s="4"/>
      <c r="J239" s="4"/>
    </row>
    <row r="240" spans="1:10" ht="15.75" x14ac:dyDescent="0.25">
      <c r="A240" s="156" t="s">
        <v>217</v>
      </c>
      <c r="B240" s="156"/>
      <c r="C240" s="156"/>
      <c r="D240" s="156"/>
      <c r="E240" s="48">
        <v>2469.6</v>
      </c>
      <c r="F240" s="22">
        <v>0</v>
      </c>
      <c r="G240" s="39"/>
      <c r="H240" s="4"/>
      <c r="I240" s="4"/>
      <c r="J240" s="4"/>
    </row>
    <row r="241" spans="1:10" ht="15.75" x14ac:dyDescent="0.25">
      <c r="A241" s="156" t="s">
        <v>218</v>
      </c>
      <c r="B241" s="156"/>
      <c r="C241" s="156"/>
      <c r="D241" s="156"/>
      <c r="E241" s="48">
        <v>23600</v>
      </c>
      <c r="F241" s="22">
        <v>0</v>
      </c>
      <c r="G241" s="39"/>
      <c r="H241" s="4"/>
      <c r="I241" s="4"/>
      <c r="J241" s="4"/>
    </row>
    <row r="242" spans="1:10" ht="15.75" x14ac:dyDescent="0.25">
      <c r="A242" s="156" t="s">
        <v>220</v>
      </c>
      <c r="B242" s="156"/>
      <c r="C242" s="156"/>
      <c r="D242" s="156"/>
      <c r="E242" s="48">
        <v>460200</v>
      </c>
      <c r="F242" s="22">
        <v>0</v>
      </c>
      <c r="G242" s="39"/>
      <c r="H242" s="4"/>
      <c r="I242" s="4"/>
      <c r="J242" s="4"/>
    </row>
    <row r="243" spans="1:10" ht="15.75" x14ac:dyDescent="0.25">
      <c r="A243" s="156" t="s">
        <v>221</v>
      </c>
      <c r="B243" s="156"/>
      <c r="C243" s="156"/>
      <c r="D243" s="156"/>
      <c r="E243" s="48">
        <v>557550</v>
      </c>
      <c r="F243" s="22">
        <v>0</v>
      </c>
      <c r="G243" s="39"/>
      <c r="H243" s="4"/>
      <c r="I243" s="4"/>
      <c r="J243" s="4"/>
    </row>
    <row r="244" spans="1:10" ht="15.75" x14ac:dyDescent="0.25">
      <c r="A244" s="156" t="s">
        <v>224</v>
      </c>
      <c r="B244" s="156"/>
      <c r="C244" s="156"/>
      <c r="D244" s="156"/>
      <c r="E244" s="48">
        <v>5000000</v>
      </c>
      <c r="F244" s="22">
        <v>0</v>
      </c>
      <c r="G244" s="39"/>
      <c r="H244" s="4"/>
      <c r="I244" s="4"/>
      <c r="J244" s="4"/>
    </row>
    <row r="245" spans="1:10" ht="15.75" x14ac:dyDescent="0.25">
      <c r="A245" s="156" t="s">
        <v>225</v>
      </c>
      <c r="B245" s="156"/>
      <c r="C245" s="156"/>
      <c r="D245" s="156"/>
      <c r="E245" s="48">
        <v>1497674.93</v>
      </c>
      <c r="F245" s="22">
        <v>0</v>
      </c>
      <c r="G245" s="39"/>
      <c r="H245" s="4"/>
      <c r="I245" s="4"/>
      <c r="J245" s="4"/>
    </row>
    <row r="246" spans="1:10" ht="15.75" x14ac:dyDescent="0.25">
      <c r="A246" s="156" t="s">
        <v>222</v>
      </c>
      <c r="B246" s="156"/>
      <c r="C246" s="156"/>
      <c r="D246" s="156"/>
      <c r="E246" s="48">
        <v>100031.2</v>
      </c>
      <c r="F246" s="22">
        <v>0</v>
      </c>
      <c r="G246" s="39"/>
      <c r="H246" s="4"/>
      <c r="I246" s="4"/>
      <c r="J246" s="4"/>
    </row>
    <row r="247" spans="1:10" ht="16.5" thickBot="1" x14ac:dyDescent="0.3">
      <c r="A247" s="223" t="s">
        <v>223</v>
      </c>
      <c r="B247" s="223"/>
      <c r="C247" s="223"/>
      <c r="D247" s="223"/>
      <c r="E247" s="56">
        <v>32998.660000000003</v>
      </c>
      <c r="F247" s="25">
        <v>0</v>
      </c>
      <c r="G247" s="4"/>
      <c r="H247" s="4"/>
      <c r="I247" s="4"/>
      <c r="J247" s="4"/>
    </row>
    <row r="248" spans="1:10" ht="16.5" thickBot="1" x14ac:dyDescent="0.3">
      <c r="A248" s="6" t="s">
        <v>305</v>
      </c>
      <c r="B248" s="21"/>
      <c r="C248" s="21"/>
      <c r="D248" s="4"/>
      <c r="E248" s="25">
        <f>SUM(E213:E247)</f>
        <v>11503367.239999998</v>
      </c>
      <c r="F248" s="26">
        <f>SUM(F213:F247)</f>
        <v>12455284.210000001</v>
      </c>
      <c r="G248" s="4"/>
      <c r="H248" s="4"/>
      <c r="I248" s="4"/>
      <c r="J248" s="4"/>
    </row>
    <row r="249" spans="1:10" ht="15.75" x14ac:dyDescent="0.25">
      <c r="A249" s="6"/>
      <c r="B249" s="21"/>
      <c r="C249" s="21"/>
      <c r="D249" s="4"/>
      <c r="E249" s="22"/>
      <c r="F249" s="22"/>
      <c r="G249" s="4"/>
      <c r="H249" s="4"/>
      <c r="I249" s="4"/>
      <c r="J249" s="4"/>
    </row>
    <row r="250" spans="1:10" ht="15.75" x14ac:dyDescent="0.25">
      <c r="A250" s="227" t="s">
        <v>185</v>
      </c>
      <c r="B250" s="227"/>
      <c r="C250" s="227"/>
      <c r="D250" s="227"/>
      <c r="E250" s="227"/>
      <c r="F250" s="227"/>
      <c r="G250" s="4"/>
      <c r="H250" s="4"/>
      <c r="I250" s="4"/>
      <c r="J250" s="4"/>
    </row>
    <row r="251" spans="1:10" ht="15.75" x14ac:dyDescent="0.25">
      <c r="A251" s="223" t="s">
        <v>249</v>
      </c>
      <c r="B251" s="223"/>
      <c r="C251" s="223"/>
      <c r="D251" s="223"/>
      <c r="E251" s="223"/>
      <c r="F251" s="223"/>
      <c r="G251" s="223"/>
      <c r="H251" s="4"/>
      <c r="I251" s="4"/>
      <c r="J251" s="4"/>
    </row>
    <row r="252" spans="1:10" ht="15.75" x14ac:dyDescent="0.25">
      <c r="A252" s="156" t="s">
        <v>250</v>
      </c>
      <c r="B252" s="156"/>
      <c r="C252" s="156"/>
      <c r="D252" s="156"/>
      <c r="E252" s="156"/>
      <c r="F252" s="156"/>
      <c r="G252" s="156"/>
      <c r="H252" s="4"/>
      <c r="I252" s="4"/>
      <c r="J252" s="4"/>
    </row>
    <row r="253" spans="1:10" ht="15.75" x14ac:dyDescent="0.25">
      <c r="A253" s="156"/>
      <c r="B253" s="156"/>
      <c r="C253" s="156"/>
      <c r="D253" s="156"/>
      <c r="E253" s="156"/>
      <c r="F253" s="156"/>
      <c r="G253" s="156"/>
      <c r="H253" s="4"/>
      <c r="I253" s="4"/>
      <c r="J253" s="4"/>
    </row>
    <row r="254" spans="1:10" ht="16.5" thickBot="1" x14ac:dyDescent="0.3">
      <c r="A254" s="6" t="s">
        <v>183</v>
      </c>
      <c r="B254" s="21"/>
      <c r="C254" s="21"/>
      <c r="D254" s="4"/>
      <c r="E254" s="8">
        <v>2024</v>
      </c>
      <c r="F254" s="8">
        <v>2023</v>
      </c>
      <c r="G254" s="4"/>
      <c r="H254" s="4"/>
      <c r="I254" s="4"/>
      <c r="J254" s="4"/>
    </row>
    <row r="255" spans="1:10" ht="15.75" x14ac:dyDescent="0.25">
      <c r="A255" s="4" t="s">
        <v>80</v>
      </c>
      <c r="B255" s="21"/>
      <c r="C255" s="21"/>
      <c r="D255" s="4"/>
      <c r="E255" s="166" t="s">
        <v>317</v>
      </c>
      <c r="F255" s="131">
        <v>1400</v>
      </c>
      <c r="G255" s="39"/>
      <c r="H255" s="4"/>
      <c r="I255" s="4"/>
      <c r="J255" s="4"/>
    </row>
    <row r="256" spans="1:10" ht="15.75" x14ac:dyDescent="0.25">
      <c r="A256" s="4" t="s">
        <v>205</v>
      </c>
      <c r="B256" s="21"/>
      <c r="C256" s="21"/>
      <c r="D256" s="4"/>
      <c r="E256" s="166" t="s">
        <v>317</v>
      </c>
      <c r="F256" s="131">
        <v>2520.0100000000002</v>
      </c>
      <c r="G256" s="39"/>
      <c r="H256" s="4"/>
      <c r="I256" s="4"/>
      <c r="J256" s="4"/>
    </row>
    <row r="257" spans="1:10" ht="16.5" thickBot="1" x14ac:dyDescent="0.3">
      <c r="A257" s="4" t="s">
        <v>226</v>
      </c>
      <c r="B257" s="21"/>
      <c r="C257" s="21"/>
      <c r="D257" s="4"/>
      <c r="E257" s="132">
        <v>3816</v>
      </c>
      <c r="F257" s="167" t="s">
        <v>317</v>
      </c>
      <c r="G257" s="39"/>
      <c r="H257" s="4"/>
      <c r="I257" s="4"/>
      <c r="J257" s="4"/>
    </row>
    <row r="258" spans="1:10" ht="16.5" thickBot="1" x14ac:dyDescent="0.3">
      <c r="A258" s="6" t="s">
        <v>305</v>
      </c>
      <c r="B258" s="21"/>
      <c r="C258" s="21"/>
      <c r="D258" s="4"/>
      <c r="E258" s="133">
        <f>SUM(E255:E257)</f>
        <v>3816</v>
      </c>
      <c r="F258" s="133">
        <f>SUM(F255+F256)</f>
        <v>3920.01</v>
      </c>
      <c r="G258" s="4"/>
      <c r="H258" s="4"/>
      <c r="I258" s="4"/>
      <c r="J258" s="4"/>
    </row>
    <row r="259" spans="1:10" ht="12.75" customHeight="1" x14ac:dyDescent="0.25">
      <c r="A259" s="6"/>
      <c r="B259" s="21"/>
      <c r="C259" s="21"/>
      <c r="D259" s="4"/>
      <c r="E259" s="131"/>
      <c r="F259" s="131"/>
      <c r="G259" s="4"/>
      <c r="H259" s="4"/>
      <c r="I259" s="4"/>
      <c r="J259" s="4"/>
    </row>
    <row r="260" spans="1:10" ht="15.75" x14ac:dyDescent="0.25">
      <c r="A260" s="153"/>
      <c r="B260" s="158"/>
      <c r="C260" s="158"/>
      <c r="D260" s="158"/>
      <c r="E260" s="158"/>
      <c r="F260" s="158"/>
      <c r="G260" s="158"/>
      <c r="H260" s="4"/>
      <c r="I260" s="4"/>
      <c r="J260" s="4"/>
    </row>
    <row r="261" spans="1:10" ht="15.75" x14ac:dyDescent="0.25">
      <c r="A261" s="236" t="s">
        <v>159</v>
      </c>
      <c r="B261" s="236"/>
      <c r="C261" s="236"/>
      <c r="D261" s="236"/>
      <c r="E261" s="236"/>
      <c r="F261" s="236"/>
      <c r="G261" s="41"/>
      <c r="H261" s="4"/>
      <c r="I261" s="4"/>
      <c r="J261" s="4"/>
    </row>
    <row r="262" spans="1:10" ht="15.75" x14ac:dyDescent="0.25">
      <c r="A262" s="237" t="s">
        <v>248</v>
      </c>
      <c r="B262" s="237"/>
      <c r="C262" s="237"/>
      <c r="D262" s="237"/>
      <c r="E262" s="237"/>
      <c r="F262" s="237"/>
      <c r="G262" s="237"/>
      <c r="H262" s="4"/>
      <c r="I262" s="4"/>
      <c r="J262" s="4"/>
    </row>
    <row r="263" spans="1:10" ht="15.75" x14ac:dyDescent="0.25">
      <c r="A263" s="153" t="s">
        <v>144</v>
      </c>
      <c r="B263" s="158"/>
      <c r="C263" s="158"/>
      <c r="D263" s="158"/>
      <c r="E263" s="158"/>
      <c r="F263" s="158"/>
      <c r="G263" s="158"/>
      <c r="H263" s="4"/>
      <c r="I263" s="4"/>
      <c r="J263" s="4"/>
    </row>
    <row r="264" spans="1:10" ht="15.75" x14ac:dyDescent="0.25">
      <c r="A264" s="158"/>
      <c r="B264" s="158"/>
      <c r="C264" s="158"/>
      <c r="D264" s="158"/>
      <c r="E264" s="158"/>
      <c r="F264" s="158"/>
      <c r="G264" s="158"/>
      <c r="H264" s="4"/>
      <c r="I264" s="4"/>
      <c r="J264" s="4"/>
    </row>
    <row r="265" spans="1:10" ht="16.5" thickBot="1" x14ac:dyDescent="0.3">
      <c r="A265" s="58" t="s">
        <v>189</v>
      </c>
      <c r="B265" s="41"/>
      <c r="C265" s="41"/>
      <c r="D265" s="41"/>
      <c r="E265" s="42">
        <v>2024</v>
      </c>
      <c r="F265" s="42">
        <v>2023</v>
      </c>
      <c r="G265" s="75"/>
      <c r="H265" s="4"/>
      <c r="I265" s="4"/>
      <c r="J265" s="4"/>
    </row>
    <row r="266" spans="1:10" ht="15.75" x14ac:dyDescent="0.25">
      <c r="A266" s="41" t="s">
        <v>81</v>
      </c>
      <c r="B266" s="41"/>
      <c r="C266" s="41"/>
      <c r="D266" s="41"/>
      <c r="E266" s="134">
        <v>263611.71999999997</v>
      </c>
      <c r="F266" s="134">
        <v>263611.71999999997</v>
      </c>
      <c r="G266" s="75"/>
      <c r="H266" s="4"/>
      <c r="I266" s="4"/>
      <c r="J266" s="4"/>
    </row>
    <row r="267" spans="1:10" ht="15.75" x14ac:dyDescent="0.25">
      <c r="A267" s="231" t="s">
        <v>82</v>
      </c>
      <c r="B267" s="231"/>
      <c r="C267" s="231"/>
      <c r="D267" s="231"/>
      <c r="E267" s="48">
        <v>8151631.5199999996</v>
      </c>
      <c r="F267" s="48">
        <v>6000000</v>
      </c>
      <c r="G267" s="75"/>
      <c r="H267" s="4"/>
      <c r="I267" s="4"/>
      <c r="J267" s="4"/>
    </row>
    <row r="268" spans="1:10" ht="15.75" x14ac:dyDescent="0.25">
      <c r="A268" s="57" t="s">
        <v>288</v>
      </c>
      <c r="B268" s="159"/>
      <c r="C268" s="159"/>
      <c r="D268" s="159"/>
      <c r="E268" s="48">
        <v>987239.18</v>
      </c>
      <c r="F268" s="48">
        <v>987239.18</v>
      </c>
      <c r="G268" s="75"/>
      <c r="H268" s="4"/>
      <c r="I268" s="4"/>
      <c r="J268" s="4"/>
    </row>
    <row r="269" spans="1:10" ht="15.75" x14ac:dyDescent="0.25">
      <c r="A269" s="57" t="s">
        <v>184</v>
      </c>
      <c r="B269" s="159"/>
      <c r="C269" s="159"/>
      <c r="D269" s="159"/>
      <c r="E269" s="48">
        <v>2000000</v>
      </c>
      <c r="F269" s="48">
        <v>0</v>
      </c>
      <c r="G269" s="75"/>
      <c r="H269" s="135"/>
      <c r="I269" s="4"/>
      <c r="J269" s="4"/>
    </row>
    <row r="270" spans="1:10" ht="16.5" thickBot="1" x14ac:dyDescent="0.3">
      <c r="A270" s="58" t="s">
        <v>305</v>
      </c>
      <c r="B270" s="158"/>
      <c r="C270" s="158"/>
      <c r="D270" s="136"/>
      <c r="E270" s="117">
        <f>SUM(E266:E269)</f>
        <v>11402482.42</v>
      </c>
      <c r="F270" s="117">
        <f>SUM(F266:F268)</f>
        <v>7250850.8999999994</v>
      </c>
      <c r="G270" s="41"/>
      <c r="H270" s="135"/>
      <c r="I270" s="4"/>
      <c r="J270" s="4"/>
    </row>
    <row r="271" spans="1:10" ht="15.75" x14ac:dyDescent="0.25">
      <c r="A271" s="58"/>
      <c r="B271" s="158"/>
      <c r="C271" s="158"/>
      <c r="D271" s="136"/>
      <c r="E271" s="59"/>
      <c r="F271" s="59"/>
      <c r="G271" s="41"/>
      <c r="H271" s="135"/>
      <c r="I271" s="4"/>
      <c r="J271" s="4"/>
    </row>
    <row r="272" spans="1:10" ht="15.75" x14ac:dyDescent="0.25">
      <c r="A272" s="58" t="s">
        <v>323</v>
      </c>
      <c r="B272" s="41"/>
      <c r="C272" s="41"/>
      <c r="D272" s="41"/>
      <c r="E272" s="41"/>
      <c r="F272" s="41"/>
      <c r="G272" s="41"/>
      <c r="H272" s="4"/>
      <c r="I272" s="4"/>
      <c r="J272" s="4"/>
    </row>
    <row r="273" spans="1:10" ht="15.75" x14ac:dyDescent="0.25">
      <c r="A273" s="232" t="s">
        <v>278</v>
      </c>
      <c r="B273" s="232"/>
      <c r="C273" s="232"/>
      <c r="D273" s="232"/>
      <c r="E273" s="232"/>
      <c r="F273" s="232"/>
      <c r="G273" s="41"/>
      <c r="H273" s="4"/>
      <c r="I273" s="4"/>
      <c r="J273" s="4"/>
    </row>
    <row r="274" spans="1:10" ht="15.75" x14ac:dyDescent="0.25">
      <c r="A274" s="153" t="s">
        <v>279</v>
      </c>
      <c r="B274" s="153"/>
      <c r="C274" s="153"/>
      <c r="D274" s="153"/>
      <c r="E274" s="153"/>
      <c r="F274" s="153"/>
      <c r="G274" s="41"/>
      <c r="H274" s="4"/>
      <c r="I274" s="4"/>
      <c r="J274" s="4"/>
    </row>
    <row r="275" spans="1:10" ht="15.75" x14ac:dyDescent="0.25">
      <c r="A275" s="41" t="s">
        <v>346</v>
      </c>
      <c r="B275" s="41"/>
      <c r="C275" s="41"/>
      <c r="D275" s="41"/>
      <c r="E275" s="41"/>
      <c r="F275" s="41"/>
      <c r="G275" s="41"/>
      <c r="H275" s="137"/>
      <c r="I275" s="4"/>
      <c r="J275" s="4"/>
    </row>
    <row r="276" spans="1:10" ht="15.75" x14ac:dyDescent="0.25">
      <c r="A276" s="224" t="s">
        <v>347</v>
      </c>
      <c r="B276" s="224"/>
      <c r="C276" s="224"/>
      <c r="D276" s="41"/>
      <c r="E276" s="41"/>
      <c r="F276" s="41"/>
      <c r="G276" s="41"/>
      <c r="H276" s="137"/>
      <c r="I276" s="4"/>
      <c r="J276" s="4"/>
    </row>
    <row r="277" spans="1:10" ht="15.75" x14ac:dyDescent="0.25">
      <c r="A277" s="41"/>
      <c r="B277" s="41"/>
      <c r="C277" s="41"/>
      <c r="D277" s="41"/>
      <c r="E277" s="41"/>
      <c r="F277" s="41"/>
      <c r="G277" s="41"/>
      <c r="H277" s="4"/>
      <c r="I277" s="4"/>
      <c r="J277" s="4"/>
    </row>
    <row r="278" spans="1:10" ht="16.5" thickBot="1" x14ac:dyDescent="0.3">
      <c r="A278" s="58" t="s">
        <v>54</v>
      </c>
      <c r="B278" s="41"/>
      <c r="C278" s="41"/>
      <c r="D278" s="41"/>
      <c r="E278" s="42">
        <v>2024</v>
      </c>
      <c r="F278" s="42">
        <v>2023</v>
      </c>
      <c r="G278" s="41"/>
      <c r="H278" s="4"/>
      <c r="I278" s="4"/>
      <c r="J278" s="4"/>
    </row>
    <row r="279" spans="1:10" ht="15.75" x14ac:dyDescent="0.25">
      <c r="A279" s="41" t="s">
        <v>83</v>
      </c>
      <c r="B279" s="41"/>
      <c r="C279" s="41"/>
      <c r="D279" s="41"/>
      <c r="E279" s="49">
        <v>3619790997.0799999</v>
      </c>
      <c r="F279" s="49">
        <v>3619790997.0799999</v>
      </c>
      <c r="G279" s="41"/>
      <c r="H279" s="4"/>
      <c r="I279" s="4"/>
      <c r="J279" s="4"/>
    </row>
    <row r="280" spans="1:10" ht="15.75" x14ac:dyDescent="0.25">
      <c r="A280" s="41" t="s">
        <v>151</v>
      </c>
      <c r="B280" s="41"/>
      <c r="C280" s="41"/>
      <c r="D280" s="41"/>
      <c r="E280" s="216">
        <v>88991649.769999996</v>
      </c>
      <c r="F280" s="49">
        <v>-17769694.949999999</v>
      </c>
      <c r="G280" s="41"/>
      <c r="H280" s="4"/>
      <c r="I280" s="4"/>
      <c r="J280" s="4"/>
    </row>
    <row r="281" spans="1:10" ht="16.5" thickBot="1" x14ac:dyDescent="0.3">
      <c r="A281" s="41" t="s">
        <v>152</v>
      </c>
      <c r="B281" s="41"/>
      <c r="C281" s="41"/>
      <c r="D281" s="41"/>
      <c r="E281" s="44">
        <v>-2384931060.96</v>
      </c>
      <c r="F281" s="44">
        <v>-2421323026.0900002</v>
      </c>
      <c r="G281" s="41"/>
      <c r="H281" s="4"/>
      <c r="I281" s="4"/>
      <c r="J281" s="4"/>
    </row>
    <row r="282" spans="1:10" ht="16.5" thickBot="1" x14ac:dyDescent="0.3">
      <c r="A282" s="58" t="s">
        <v>305</v>
      </c>
      <c r="B282" s="41"/>
      <c r="C282" s="41"/>
      <c r="D282" s="41"/>
      <c r="E282" s="53">
        <f>E279+E280+E281</f>
        <v>1323851585.8899999</v>
      </c>
      <c r="F282" s="53">
        <f>SUM(F279:F281)</f>
        <v>1180698276.04</v>
      </c>
      <c r="G282" s="41"/>
      <c r="H282" s="81"/>
      <c r="I282" s="4"/>
      <c r="J282" s="4"/>
    </row>
    <row r="283" spans="1:10" ht="15.75" x14ac:dyDescent="0.25">
      <c r="A283" s="58"/>
      <c r="B283" s="41"/>
      <c r="C283" s="41"/>
      <c r="D283" s="41"/>
      <c r="E283" s="52"/>
      <c r="F283" s="52"/>
      <c r="G283" s="41"/>
      <c r="H283" s="81"/>
      <c r="I283" s="4"/>
      <c r="J283" s="4"/>
    </row>
    <row r="284" spans="1:10" ht="15.75" x14ac:dyDescent="0.25">
      <c r="A284" s="58" t="s">
        <v>308</v>
      </c>
      <c r="B284" s="41"/>
      <c r="C284" s="41"/>
      <c r="D284" s="82"/>
      <c r="E284" s="215"/>
      <c r="F284" s="41"/>
      <c r="G284" s="41"/>
      <c r="H284" s="81"/>
      <c r="I284" s="4"/>
      <c r="J284" s="4"/>
    </row>
    <row r="285" spans="1:10" ht="15.75" x14ac:dyDescent="0.25">
      <c r="A285" s="232" t="s">
        <v>276</v>
      </c>
      <c r="B285" s="232"/>
      <c r="C285" s="232"/>
      <c r="D285" s="232"/>
      <c r="E285" s="232"/>
      <c r="F285" s="232"/>
      <c r="G285" s="41"/>
      <c r="H285" s="4"/>
      <c r="I285" s="4"/>
      <c r="J285" s="4"/>
    </row>
    <row r="286" spans="1:10" ht="15.75" x14ac:dyDescent="0.25">
      <c r="A286" s="153" t="s">
        <v>320</v>
      </c>
      <c r="B286" s="153"/>
      <c r="C286" s="153"/>
      <c r="D286" s="153"/>
      <c r="E286" s="153"/>
      <c r="F286" s="153"/>
      <c r="G286" s="41"/>
      <c r="H286" s="4"/>
      <c r="I286" s="4"/>
      <c r="J286" s="4"/>
    </row>
    <row r="287" spans="1:10" ht="15.75" x14ac:dyDescent="0.25">
      <c r="A287" s="153" t="s">
        <v>277</v>
      </c>
      <c r="B287" s="153"/>
      <c r="C287" s="153"/>
      <c r="D287" s="153"/>
      <c r="E287" s="153"/>
      <c r="F287" s="153"/>
      <c r="G287" s="41"/>
      <c r="H287" s="4"/>
      <c r="I287" s="4"/>
      <c r="J287" s="4"/>
    </row>
    <row r="288" spans="1:10" ht="16.5" thickBot="1" x14ac:dyDescent="0.3">
      <c r="A288" s="58" t="s">
        <v>56</v>
      </c>
      <c r="B288" s="153"/>
      <c r="C288" s="153"/>
      <c r="D288" s="153"/>
      <c r="E288" s="42">
        <v>2024</v>
      </c>
      <c r="F288" s="42">
        <v>2023</v>
      </c>
      <c r="G288" s="41"/>
      <c r="H288" s="4"/>
      <c r="I288" s="4"/>
      <c r="J288" s="4"/>
    </row>
    <row r="289" spans="1:10" ht="15.75" x14ac:dyDescent="0.25">
      <c r="A289" s="41" t="s">
        <v>309</v>
      </c>
      <c r="B289" s="153"/>
      <c r="C289" s="153"/>
      <c r="D289" s="153"/>
      <c r="E289" s="50">
        <v>258105.83</v>
      </c>
      <c r="F289" s="118">
        <v>0</v>
      </c>
      <c r="G289" s="41"/>
      <c r="H289" s="4"/>
      <c r="I289" s="4"/>
      <c r="J289" s="4"/>
    </row>
    <row r="290" spans="1:10" ht="15.75" x14ac:dyDescent="0.25">
      <c r="A290" s="41" t="s">
        <v>241</v>
      </c>
      <c r="B290" s="41"/>
      <c r="C290" s="41"/>
      <c r="D290" s="41"/>
      <c r="E290" s="66">
        <v>3228</v>
      </c>
      <c r="F290" s="118">
        <v>0</v>
      </c>
      <c r="G290" s="41"/>
      <c r="H290" s="4"/>
      <c r="I290" s="4"/>
      <c r="J290" s="4"/>
    </row>
    <row r="291" spans="1:10" ht="15.75" x14ac:dyDescent="0.25">
      <c r="A291" s="41" t="s">
        <v>242</v>
      </c>
      <c r="B291" s="41"/>
      <c r="C291" s="41"/>
      <c r="D291" s="41"/>
      <c r="E291" s="66">
        <v>69991.64</v>
      </c>
      <c r="F291" s="118">
        <v>0</v>
      </c>
      <c r="G291" s="41"/>
      <c r="H291" s="4"/>
      <c r="I291" s="4"/>
      <c r="J291" s="4"/>
    </row>
    <row r="292" spans="1:10" ht="15.75" x14ac:dyDescent="0.25">
      <c r="A292" s="41" t="s">
        <v>243</v>
      </c>
      <c r="B292" s="41"/>
      <c r="C292" s="41"/>
      <c r="D292" s="41"/>
      <c r="E292" s="66">
        <v>94801.35</v>
      </c>
      <c r="F292" s="118">
        <v>0</v>
      </c>
      <c r="G292" s="41"/>
      <c r="H292" s="4"/>
      <c r="I292" s="4"/>
      <c r="J292" s="4"/>
    </row>
    <row r="293" spans="1:10" ht="15.75" x14ac:dyDescent="0.25">
      <c r="A293" s="41" t="s">
        <v>244</v>
      </c>
      <c r="B293" s="41"/>
      <c r="C293" s="41"/>
      <c r="D293" s="41"/>
      <c r="E293" s="66">
        <v>20000</v>
      </c>
      <c r="F293" s="118">
        <v>0</v>
      </c>
      <c r="G293" s="41"/>
      <c r="H293" s="4"/>
      <c r="I293" s="4"/>
      <c r="J293" s="4"/>
    </row>
    <row r="294" spans="1:10" ht="15.75" x14ac:dyDescent="0.25">
      <c r="A294" s="41" t="s">
        <v>245</v>
      </c>
      <c r="B294" s="41"/>
      <c r="C294" s="41"/>
      <c r="D294" s="41"/>
      <c r="E294" s="66">
        <v>25000</v>
      </c>
      <c r="F294" s="118">
        <v>0</v>
      </c>
      <c r="G294" s="41"/>
      <c r="H294" s="4"/>
      <c r="I294" s="4"/>
      <c r="J294" s="4"/>
    </row>
    <row r="295" spans="1:10" ht="15.75" x14ac:dyDescent="0.25">
      <c r="A295" s="41" t="s">
        <v>246</v>
      </c>
      <c r="B295" s="41"/>
      <c r="C295" s="41"/>
      <c r="D295" s="41"/>
      <c r="E295" s="66">
        <v>-1521</v>
      </c>
      <c r="F295" s="118"/>
      <c r="G295" s="41"/>
      <c r="H295" s="4"/>
      <c r="I295" s="4"/>
      <c r="J295" s="4"/>
    </row>
    <row r="296" spans="1:10" ht="15.75" x14ac:dyDescent="0.25">
      <c r="A296" s="41" t="s">
        <v>84</v>
      </c>
      <c r="B296" s="41"/>
      <c r="C296" s="41"/>
      <c r="D296" s="41"/>
      <c r="E296" s="70"/>
      <c r="F296" s="70">
        <v>250000</v>
      </c>
      <c r="G296" s="41"/>
      <c r="H296" s="4"/>
      <c r="I296" s="4"/>
      <c r="J296" s="4"/>
    </row>
    <row r="297" spans="1:10" ht="15.75" x14ac:dyDescent="0.25">
      <c r="A297" s="41" t="s">
        <v>85</v>
      </c>
      <c r="B297" s="41"/>
      <c r="C297" s="41"/>
      <c r="D297" s="41"/>
      <c r="E297" s="70"/>
      <c r="F297" s="70">
        <v>-117377.46</v>
      </c>
      <c r="G297" s="41"/>
      <c r="H297" s="4"/>
      <c r="I297" s="4"/>
      <c r="J297" s="4"/>
    </row>
    <row r="298" spans="1:10" ht="15.75" x14ac:dyDescent="0.25">
      <c r="A298" s="41" t="s">
        <v>86</v>
      </c>
      <c r="B298" s="41"/>
      <c r="C298" s="41"/>
      <c r="D298" s="41"/>
      <c r="E298" s="70"/>
      <c r="F298" s="70">
        <v>-38000</v>
      </c>
      <c r="G298" s="138"/>
      <c r="H298" s="30"/>
      <c r="I298" s="4"/>
      <c r="J298" s="4"/>
    </row>
    <row r="299" spans="1:10" ht="15.75" x14ac:dyDescent="0.25">
      <c r="A299" s="41" t="s">
        <v>86</v>
      </c>
      <c r="B299" s="41"/>
      <c r="C299" s="41"/>
      <c r="D299" s="41"/>
      <c r="E299" s="70"/>
      <c r="F299" s="70">
        <v>-31900</v>
      </c>
      <c r="G299" s="138"/>
      <c r="H299" s="4"/>
      <c r="I299" s="4"/>
      <c r="J299" s="4"/>
    </row>
    <row r="300" spans="1:10" ht="15.75" x14ac:dyDescent="0.25">
      <c r="A300" s="41" t="s">
        <v>86</v>
      </c>
      <c r="B300" s="153">
        <v>56397</v>
      </c>
      <c r="C300" s="41"/>
      <c r="D300" s="41"/>
      <c r="E300" s="70"/>
      <c r="F300" s="70">
        <v>-56050</v>
      </c>
      <c r="G300" s="138"/>
      <c r="H300" s="4"/>
      <c r="I300" s="4"/>
      <c r="J300" s="4"/>
    </row>
    <row r="301" spans="1:10" ht="15.75" x14ac:dyDescent="0.25">
      <c r="A301" s="41" t="s">
        <v>86</v>
      </c>
      <c r="B301" s="153">
        <v>56456</v>
      </c>
      <c r="C301" s="41"/>
      <c r="D301" s="41"/>
      <c r="E301" s="70"/>
      <c r="F301" s="70">
        <v>-32500</v>
      </c>
      <c r="G301" s="138"/>
      <c r="H301" s="33"/>
      <c r="I301" s="4"/>
      <c r="J301" s="4"/>
    </row>
    <row r="302" spans="1:10" ht="15.75" x14ac:dyDescent="0.25">
      <c r="A302" s="41" t="s">
        <v>86</v>
      </c>
      <c r="B302" s="153">
        <v>56589</v>
      </c>
      <c r="C302" s="41"/>
      <c r="D302" s="41"/>
      <c r="E302" s="70"/>
      <c r="F302" s="70">
        <v>-34650</v>
      </c>
      <c r="G302" s="138"/>
      <c r="H302" s="33"/>
      <c r="I302" s="4"/>
      <c r="J302" s="4"/>
    </row>
    <row r="303" spans="1:10" ht="15.75" x14ac:dyDescent="0.25">
      <c r="A303" s="41" t="s">
        <v>86</v>
      </c>
      <c r="B303" s="153">
        <v>56735</v>
      </c>
      <c r="C303" s="41"/>
      <c r="D303" s="41"/>
      <c r="E303" s="70"/>
      <c r="F303" s="70">
        <v>-32950</v>
      </c>
      <c r="G303" s="138"/>
      <c r="H303" s="33"/>
      <c r="I303" s="4"/>
      <c r="J303" s="4"/>
    </row>
    <row r="304" spans="1:10" ht="15.75" x14ac:dyDescent="0.25">
      <c r="A304" s="41" t="s">
        <v>86</v>
      </c>
      <c r="B304" s="153">
        <v>56774</v>
      </c>
      <c r="C304" s="41"/>
      <c r="D304" s="41"/>
      <c r="E304" s="70"/>
      <c r="F304" s="70">
        <v>-55000</v>
      </c>
      <c r="G304" s="138"/>
      <c r="H304" s="33"/>
      <c r="I304" s="4"/>
      <c r="J304" s="4"/>
    </row>
    <row r="305" spans="1:10" ht="15.75" x14ac:dyDescent="0.25">
      <c r="A305" s="41" t="s">
        <v>86</v>
      </c>
      <c r="B305" s="153">
        <v>56777</v>
      </c>
      <c r="C305" s="41"/>
      <c r="D305" s="41"/>
      <c r="E305" s="70"/>
      <c r="F305" s="70">
        <v>-31450</v>
      </c>
      <c r="G305" s="138"/>
      <c r="H305" s="33"/>
      <c r="I305" s="4"/>
      <c r="J305" s="4"/>
    </row>
    <row r="306" spans="1:10" ht="15.75" x14ac:dyDescent="0.25">
      <c r="A306" s="41" t="s">
        <v>86</v>
      </c>
      <c r="B306" s="153">
        <v>56779</v>
      </c>
      <c r="C306" s="41"/>
      <c r="D306" s="41"/>
      <c r="E306" s="70"/>
      <c r="F306" s="70">
        <v>-34000</v>
      </c>
      <c r="G306" s="138"/>
      <c r="H306" s="33"/>
      <c r="I306" s="4"/>
      <c r="J306" s="4"/>
    </row>
    <row r="307" spans="1:10" ht="15.75" x14ac:dyDescent="0.25">
      <c r="A307" s="41" t="s">
        <v>86</v>
      </c>
      <c r="B307" s="153">
        <v>56786</v>
      </c>
      <c r="C307" s="41"/>
      <c r="D307" s="41"/>
      <c r="E307" s="70"/>
      <c r="F307" s="70">
        <v>-32000</v>
      </c>
      <c r="G307" s="138"/>
      <c r="H307" s="33"/>
      <c r="I307" s="4"/>
      <c r="J307" s="4"/>
    </row>
    <row r="308" spans="1:10" ht="15.75" x14ac:dyDescent="0.25">
      <c r="A308" s="41" t="s">
        <v>86</v>
      </c>
      <c r="B308" s="153">
        <v>56801</v>
      </c>
      <c r="C308" s="41"/>
      <c r="D308" s="41"/>
      <c r="E308" s="70"/>
      <c r="F308" s="70">
        <v>-52100</v>
      </c>
      <c r="G308" s="138"/>
      <c r="H308" s="33"/>
      <c r="I308" s="4"/>
      <c r="J308" s="4"/>
    </row>
    <row r="309" spans="1:10" ht="15.75" x14ac:dyDescent="0.25">
      <c r="A309" s="41" t="s">
        <v>86</v>
      </c>
      <c r="B309" s="153">
        <v>56814</v>
      </c>
      <c r="C309" s="41"/>
      <c r="D309" s="41"/>
      <c r="E309" s="70"/>
      <c r="F309" s="70">
        <v>-31900</v>
      </c>
      <c r="G309" s="138"/>
      <c r="H309" s="4"/>
      <c r="I309" s="4"/>
      <c r="J309" s="4"/>
    </row>
    <row r="310" spans="1:10" ht="15.75" x14ac:dyDescent="0.25">
      <c r="A310" s="41" t="s">
        <v>86</v>
      </c>
      <c r="B310" s="153">
        <v>56819</v>
      </c>
      <c r="C310" s="41"/>
      <c r="D310" s="41"/>
      <c r="E310" s="70"/>
      <c r="F310" s="70">
        <v>-39700</v>
      </c>
      <c r="G310" s="138"/>
      <c r="H310" s="4"/>
      <c r="I310" s="4"/>
      <c r="J310" s="4"/>
    </row>
    <row r="311" spans="1:10" ht="15.75" x14ac:dyDescent="0.25">
      <c r="A311" s="41" t="s">
        <v>86</v>
      </c>
      <c r="B311" s="153">
        <v>56855</v>
      </c>
      <c r="C311" s="41"/>
      <c r="D311" s="41"/>
      <c r="E311" s="70"/>
      <c r="F311" s="70">
        <v>-39000</v>
      </c>
      <c r="G311" s="138"/>
      <c r="H311" s="4"/>
      <c r="I311" s="4"/>
      <c r="J311" s="4"/>
    </row>
    <row r="312" spans="1:10" ht="15.75" x14ac:dyDescent="0.25">
      <c r="A312" s="41" t="s">
        <v>86</v>
      </c>
      <c r="B312" s="153">
        <v>56863</v>
      </c>
      <c r="C312" s="41"/>
      <c r="D312" s="41"/>
      <c r="E312" s="70"/>
      <c r="F312" s="70">
        <v>-36100</v>
      </c>
      <c r="G312" s="138"/>
      <c r="H312" s="4"/>
      <c r="I312" s="4"/>
      <c r="J312" s="4"/>
    </row>
    <row r="313" spans="1:10" ht="15.75" x14ac:dyDescent="0.25">
      <c r="A313" s="41" t="s">
        <v>86</v>
      </c>
      <c r="B313" s="153">
        <v>56879</v>
      </c>
      <c r="C313" s="41"/>
      <c r="D313" s="41"/>
      <c r="E313" s="70"/>
      <c r="F313" s="70">
        <v>-38800</v>
      </c>
      <c r="G313" s="138"/>
      <c r="H313" s="4"/>
      <c r="I313" s="4"/>
      <c r="J313" s="4"/>
    </row>
    <row r="314" spans="1:10" ht="15.75" x14ac:dyDescent="0.25">
      <c r="A314" s="41" t="s">
        <v>86</v>
      </c>
      <c r="B314" s="153">
        <v>56882</v>
      </c>
      <c r="C314" s="41"/>
      <c r="D314" s="41"/>
      <c r="E314" s="70"/>
      <c r="F314" s="70">
        <v>-34000</v>
      </c>
      <c r="G314" s="138"/>
      <c r="H314" s="4"/>
      <c r="I314" s="4"/>
      <c r="J314" s="4"/>
    </row>
    <row r="315" spans="1:10" ht="15.75" x14ac:dyDescent="0.25">
      <c r="A315" s="41" t="s">
        <v>87</v>
      </c>
      <c r="B315" s="153">
        <v>56891</v>
      </c>
      <c r="C315" s="41"/>
      <c r="D315" s="41"/>
      <c r="E315" s="70"/>
      <c r="F315" s="70">
        <v>6000000</v>
      </c>
      <c r="G315" s="138"/>
      <c r="H315" s="4"/>
      <c r="I315" s="4"/>
      <c r="J315" s="4"/>
    </row>
    <row r="316" spans="1:10" ht="15.75" x14ac:dyDescent="0.25">
      <c r="A316" s="41" t="s">
        <v>188</v>
      </c>
      <c r="B316" s="153">
        <v>56898</v>
      </c>
      <c r="C316" s="41"/>
      <c r="D316" s="41"/>
      <c r="E316" s="70"/>
      <c r="F316" s="70">
        <v>117377.46</v>
      </c>
      <c r="G316" s="138"/>
      <c r="H316" s="4"/>
      <c r="I316" s="4"/>
      <c r="J316" s="4"/>
    </row>
    <row r="317" spans="1:10" ht="15.75" x14ac:dyDescent="0.25">
      <c r="A317" s="41" t="s">
        <v>88</v>
      </c>
      <c r="B317" s="153"/>
      <c r="C317" s="41"/>
      <c r="D317" s="41"/>
      <c r="E317" s="70"/>
      <c r="F317" s="70">
        <v>-1873313.56</v>
      </c>
      <c r="G317" s="138"/>
      <c r="H317" s="4"/>
      <c r="I317" s="4"/>
      <c r="J317" s="4"/>
    </row>
    <row r="318" spans="1:10" ht="16.5" thickBot="1" x14ac:dyDescent="0.3">
      <c r="A318" s="41" t="s">
        <v>321</v>
      </c>
      <c r="B318" s="153"/>
      <c r="C318" s="41"/>
      <c r="D318" s="41"/>
      <c r="E318" s="70">
        <v>65929884.240000002</v>
      </c>
      <c r="F318" s="66" t="s">
        <v>317</v>
      </c>
      <c r="G318" s="72"/>
      <c r="H318" s="4"/>
      <c r="I318" s="4"/>
      <c r="J318" s="4"/>
    </row>
    <row r="319" spans="1:10" ht="16.5" thickBot="1" x14ac:dyDescent="0.3">
      <c r="A319" s="157" t="s">
        <v>89</v>
      </c>
      <c r="B319" s="153"/>
      <c r="C319" s="41"/>
      <c r="D319" s="41"/>
      <c r="E319" s="71">
        <f>SUM(E289:E318)</f>
        <v>66399490.060000002</v>
      </c>
      <c r="F319" s="71">
        <f>SUM(F296:F317)</f>
        <v>3726586.44</v>
      </c>
      <c r="G319" s="72"/>
      <c r="H319" s="4"/>
      <c r="I319" s="4"/>
      <c r="J319" s="4"/>
    </row>
    <row r="320" spans="1:10" ht="16.5" thickTop="1" x14ac:dyDescent="0.25">
      <c r="A320" s="41"/>
      <c r="B320" s="153"/>
      <c r="C320" s="41"/>
      <c r="D320" s="41"/>
      <c r="E320" s="4"/>
      <c r="F320" s="4"/>
      <c r="G320" s="72"/>
      <c r="H320" s="4"/>
      <c r="I320" s="4"/>
      <c r="J320" s="4"/>
    </row>
    <row r="321" spans="1:10" ht="15.75" x14ac:dyDescent="0.25">
      <c r="A321" s="152" t="s">
        <v>290</v>
      </c>
      <c r="B321" s="157"/>
      <c r="C321" s="157"/>
      <c r="D321" s="41"/>
      <c r="E321" s="4"/>
      <c r="F321" s="4"/>
      <c r="G321" s="72"/>
      <c r="H321" s="4"/>
      <c r="I321" s="4"/>
      <c r="J321" s="4"/>
    </row>
    <row r="322" spans="1:10" ht="15.75" x14ac:dyDescent="0.25">
      <c r="A322" s="4" t="s">
        <v>274</v>
      </c>
      <c r="B322" s="41"/>
      <c r="C322" s="41"/>
      <c r="D322" s="41"/>
      <c r="E322" s="41"/>
      <c r="F322" s="41"/>
      <c r="G322" s="72"/>
      <c r="H322" s="4"/>
      <c r="I322" s="4"/>
      <c r="J322" s="4"/>
    </row>
    <row r="323" spans="1:10" ht="15.75" x14ac:dyDescent="0.25">
      <c r="A323" s="4" t="s">
        <v>311</v>
      </c>
      <c r="B323" s="156"/>
      <c r="C323" s="156"/>
      <c r="D323" s="156"/>
      <c r="E323" s="152"/>
      <c r="F323" s="152"/>
      <c r="G323" s="31"/>
      <c r="H323" s="4"/>
      <c r="I323" s="4"/>
      <c r="J323" s="4"/>
    </row>
    <row r="324" spans="1:10" ht="15.75" x14ac:dyDescent="0.25">
      <c r="A324" s="4" t="s">
        <v>275</v>
      </c>
      <c r="B324" s="4"/>
      <c r="C324" s="4"/>
      <c r="D324" s="4"/>
      <c r="E324" s="4"/>
      <c r="F324" s="6"/>
      <c r="G324" s="4"/>
      <c r="H324" s="4"/>
      <c r="I324" s="4"/>
      <c r="J324" s="4"/>
    </row>
    <row r="325" spans="1:10" ht="15.75" x14ac:dyDescent="0.25">
      <c r="A325" s="4"/>
      <c r="B325" s="4"/>
      <c r="C325" s="4" t="s">
        <v>310</v>
      </c>
      <c r="D325" s="4"/>
      <c r="E325" s="4"/>
      <c r="F325" s="6"/>
      <c r="G325" s="4"/>
      <c r="H325" s="4"/>
      <c r="I325" s="4"/>
      <c r="J325" s="4"/>
    </row>
    <row r="326" spans="1:10" ht="16.5" thickBot="1" x14ac:dyDescent="0.3">
      <c r="A326" s="6" t="s">
        <v>90</v>
      </c>
      <c r="B326" s="4"/>
      <c r="C326" s="4"/>
      <c r="D326" s="4"/>
      <c r="E326" s="8">
        <v>2024</v>
      </c>
      <c r="F326" s="8">
        <v>2023</v>
      </c>
      <c r="G326" s="4"/>
      <c r="H326" s="4"/>
      <c r="I326" s="4"/>
      <c r="J326" s="4"/>
    </row>
    <row r="327" spans="1:10" ht="15.75" x14ac:dyDescent="0.25">
      <c r="A327" s="156" t="s">
        <v>91</v>
      </c>
      <c r="B327" s="4"/>
      <c r="C327" s="4"/>
      <c r="D327" s="4"/>
      <c r="E327" s="49">
        <v>10195185.08</v>
      </c>
      <c r="F327" s="9">
        <v>7738777.6100000003</v>
      </c>
      <c r="G327" s="4"/>
      <c r="H327" s="4"/>
      <c r="I327" s="4"/>
      <c r="J327" s="4"/>
    </row>
    <row r="328" spans="1:10" ht="16.5" thickBot="1" x14ac:dyDescent="0.3">
      <c r="A328" s="156" t="s">
        <v>92</v>
      </c>
      <c r="B328" s="4"/>
      <c r="C328" s="4"/>
      <c r="D328" s="4"/>
      <c r="E328" s="44">
        <v>0</v>
      </c>
      <c r="F328" s="10">
        <v>1000000</v>
      </c>
      <c r="G328" s="4"/>
      <c r="H328" s="4"/>
      <c r="I328" s="4"/>
      <c r="J328" s="4"/>
    </row>
    <row r="329" spans="1:10" ht="16.5" thickBot="1" x14ac:dyDescent="0.3">
      <c r="A329" s="6" t="s">
        <v>305</v>
      </c>
      <c r="B329" s="156"/>
      <c r="C329" s="156"/>
      <c r="D329" s="156"/>
      <c r="E329" s="11">
        <f>SUM(E327:E328)</f>
        <v>10195185.08</v>
      </c>
      <c r="F329" s="11">
        <f>SUM(F327:F328)</f>
        <v>8738777.6099999994</v>
      </c>
      <c r="G329" s="39"/>
      <c r="H329" s="4"/>
      <c r="I329" s="4"/>
      <c r="J329" s="4"/>
    </row>
    <row r="330" spans="1:10" ht="16.5" thickTop="1" x14ac:dyDescent="0.25">
      <c r="A330" s="4"/>
      <c r="B330" s="156"/>
      <c r="C330" s="156"/>
      <c r="D330" s="156"/>
      <c r="E330" s="4"/>
      <c r="F330" s="4"/>
      <c r="G330" s="39"/>
      <c r="H330" s="4"/>
      <c r="I330" s="4"/>
      <c r="J330" s="4"/>
    </row>
    <row r="331" spans="1:10" ht="15.75" x14ac:dyDescent="0.25">
      <c r="A331" s="152" t="s">
        <v>291</v>
      </c>
      <c r="B331" s="4"/>
      <c r="C331" s="4"/>
      <c r="D331" s="4"/>
      <c r="E331" s="4"/>
      <c r="F331" s="4"/>
      <c r="G331" s="4"/>
      <c r="H331" s="4"/>
      <c r="I331" s="4"/>
      <c r="J331" s="4"/>
    </row>
    <row r="332" spans="1:10" ht="15.75" x14ac:dyDescent="0.25">
      <c r="A332" s="4" t="s">
        <v>168</v>
      </c>
      <c r="B332" s="4"/>
      <c r="C332" s="4"/>
      <c r="D332" s="4"/>
      <c r="E332" s="4"/>
      <c r="F332" s="4"/>
      <c r="G332" s="4"/>
      <c r="H332" s="4"/>
      <c r="I332" s="4"/>
      <c r="J332" s="4"/>
    </row>
    <row r="333" spans="1:10" ht="16.5" thickBot="1" x14ac:dyDescent="0.3">
      <c r="A333" s="6" t="s">
        <v>40</v>
      </c>
      <c r="B333" s="152"/>
      <c r="C333" s="152"/>
      <c r="D333" s="152"/>
      <c r="E333" s="8">
        <v>2024</v>
      </c>
      <c r="F333" s="8">
        <v>2023</v>
      </c>
      <c r="G333" s="4"/>
      <c r="H333" s="4"/>
      <c r="I333" s="4"/>
      <c r="J333" s="4"/>
    </row>
    <row r="334" spans="1:10" ht="15.75" x14ac:dyDescent="0.25">
      <c r="A334" s="4" t="s">
        <v>93</v>
      </c>
      <c r="B334" s="4"/>
      <c r="C334" s="4"/>
      <c r="D334" s="4"/>
      <c r="E334" s="112">
        <f>342514593.98-E335</f>
        <v>314686891.98000002</v>
      </c>
      <c r="F334" s="219">
        <v>287191054.76999998</v>
      </c>
      <c r="G334" s="4"/>
      <c r="H334" s="4"/>
      <c r="I334" s="4"/>
      <c r="J334" s="4"/>
    </row>
    <row r="335" spans="1:10" ht="16.5" thickBot="1" x14ac:dyDescent="0.3">
      <c r="A335" s="4" t="s">
        <v>318</v>
      </c>
      <c r="B335" s="4"/>
      <c r="C335" s="4"/>
      <c r="D335" s="4"/>
      <c r="E335" s="165">
        <v>27827702</v>
      </c>
      <c r="F335" s="214" t="s">
        <v>317</v>
      </c>
      <c r="G335" s="4"/>
      <c r="H335" s="4"/>
      <c r="I335" s="4"/>
      <c r="J335" s="4"/>
    </row>
    <row r="336" spans="1:10" ht="16.5" thickBot="1" x14ac:dyDescent="0.3">
      <c r="A336" s="6" t="s">
        <v>94</v>
      </c>
      <c r="B336" s="4"/>
      <c r="C336" s="4"/>
      <c r="D336" s="4"/>
      <c r="E336" s="168">
        <f>SUM(E334:E335)</f>
        <v>342514593.98000002</v>
      </c>
      <c r="F336" s="27">
        <f>SUM(F334:F334)</f>
        <v>287191054.76999998</v>
      </c>
      <c r="G336" s="4"/>
      <c r="H336" s="4"/>
      <c r="I336" s="4"/>
      <c r="J336" s="4"/>
    </row>
    <row r="337" spans="1:10" ht="15.75" x14ac:dyDescent="0.25">
      <c r="A337" s="4"/>
      <c r="B337" s="4"/>
      <c r="C337" s="4"/>
      <c r="D337" s="4"/>
      <c r="E337" s="4"/>
      <c r="F337" s="4"/>
      <c r="G337" s="39"/>
      <c r="H337" s="4"/>
      <c r="I337" s="4"/>
      <c r="J337" s="4"/>
    </row>
    <row r="338" spans="1:10" ht="15.75" x14ac:dyDescent="0.25">
      <c r="A338" s="152" t="s">
        <v>292</v>
      </c>
      <c r="B338" s="4"/>
      <c r="C338" s="4"/>
      <c r="D338" s="4"/>
      <c r="E338" s="4"/>
      <c r="F338" s="4"/>
      <c r="G338" s="4"/>
      <c r="H338" s="4"/>
      <c r="I338" s="4"/>
      <c r="J338" s="4"/>
    </row>
    <row r="339" spans="1:10" ht="15.75" x14ac:dyDescent="0.25">
      <c r="A339" s="156" t="s">
        <v>272</v>
      </c>
      <c r="B339" s="4"/>
      <c r="C339" s="4"/>
      <c r="D339" s="4"/>
      <c r="E339" s="4"/>
      <c r="F339" s="4"/>
      <c r="G339" s="4"/>
      <c r="H339" s="33"/>
      <c r="I339" s="4"/>
      <c r="J339" s="4"/>
    </row>
    <row r="340" spans="1:10" ht="15.75" x14ac:dyDescent="0.25">
      <c r="A340" s="156" t="s">
        <v>273</v>
      </c>
      <c r="B340" s="152"/>
      <c r="C340" s="152"/>
      <c r="D340" s="152"/>
      <c r="E340" s="152"/>
      <c r="F340" s="152"/>
      <c r="G340" s="4"/>
      <c r="H340" s="4"/>
      <c r="I340" s="4"/>
      <c r="J340" s="4"/>
    </row>
    <row r="341" spans="1:10" ht="15.75" x14ac:dyDescent="0.25">
      <c r="A341" s="156"/>
      <c r="B341" s="156"/>
      <c r="C341" s="156"/>
      <c r="D341" s="156"/>
      <c r="E341" s="156"/>
      <c r="F341" s="156"/>
      <c r="G341" s="4"/>
      <c r="H341" s="81"/>
      <c r="I341" s="4"/>
      <c r="J341" s="4"/>
    </row>
    <row r="342" spans="1:10" ht="16.5" thickBot="1" x14ac:dyDescent="0.3">
      <c r="A342" s="152" t="s">
        <v>40</v>
      </c>
      <c r="B342" s="156"/>
      <c r="C342" s="156"/>
      <c r="D342" s="156"/>
      <c r="E342" s="8">
        <v>2024</v>
      </c>
      <c r="F342" s="8">
        <v>2023</v>
      </c>
      <c r="G342" s="4"/>
      <c r="H342" s="4"/>
      <c r="I342" s="4"/>
      <c r="J342" s="4"/>
    </row>
    <row r="343" spans="1:10" ht="15.75" x14ac:dyDescent="0.25">
      <c r="A343" s="156" t="s">
        <v>95</v>
      </c>
      <c r="B343" s="156"/>
      <c r="C343" s="156"/>
      <c r="D343" s="156"/>
      <c r="E343" s="43">
        <v>621481.80000000005</v>
      </c>
      <c r="F343" s="43">
        <v>544575</v>
      </c>
      <c r="G343" s="4"/>
      <c r="H343" s="4"/>
      <c r="I343" s="4"/>
      <c r="J343" s="4"/>
    </row>
    <row r="344" spans="1:10" ht="15.75" x14ac:dyDescent="0.25">
      <c r="A344" s="156" t="s">
        <v>96</v>
      </c>
      <c r="B344" s="152"/>
      <c r="C344" s="152"/>
      <c r="D344" s="152"/>
      <c r="E344" s="43">
        <v>148464</v>
      </c>
      <c r="F344" s="43">
        <v>30625</v>
      </c>
      <c r="G344" s="4"/>
      <c r="H344" s="4"/>
      <c r="I344" s="4"/>
      <c r="J344" s="4"/>
    </row>
    <row r="345" spans="1:10" ht="15.75" x14ac:dyDescent="0.25">
      <c r="A345" s="156" t="s">
        <v>97</v>
      </c>
      <c r="B345" s="156"/>
      <c r="C345" s="156"/>
      <c r="D345" s="156"/>
      <c r="E345" s="43">
        <v>719166.09</v>
      </c>
      <c r="F345" s="43">
        <v>70134.28</v>
      </c>
      <c r="G345" s="39"/>
      <c r="H345" s="4"/>
      <c r="I345" s="4"/>
      <c r="J345" s="4"/>
    </row>
    <row r="346" spans="1:10" ht="15.75" x14ac:dyDescent="0.25">
      <c r="A346" s="156" t="s">
        <v>98</v>
      </c>
      <c r="B346" s="156"/>
      <c r="C346" s="156"/>
      <c r="D346" s="156"/>
      <c r="E346" s="43">
        <v>20707711.690000001</v>
      </c>
      <c r="F346" s="43">
        <v>2394639.0699999998</v>
      </c>
      <c r="G346" s="39"/>
      <c r="H346" s="4"/>
      <c r="I346" s="4"/>
      <c r="J346" s="4"/>
    </row>
    <row r="347" spans="1:10" ht="15.75" x14ac:dyDescent="0.25">
      <c r="A347" s="156" t="s">
        <v>227</v>
      </c>
      <c r="B347" s="156"/>
      <c r="C347" s="156"/>
      <c r="D347" s="156"/>
      <c r="E347" s="43">
        <v>1105104</v>
      </c>
      <c r="F347" s="43">
        <v>0</v>
      </c>
      <c r="G347" s="39"/>
      <c r="H347" s="4"/>
      <c r="I347" s="4"/>
      <c r="J347" s="4"/>
    </row>
    <row r="348" spans="1:10" ht="15.75" x14ac:dyDescent="0.25">
      <c r="A348" s="156" t="s">
        <v>228</v>
      </c>
      <c r="B348" s="156"/>
      <c r="C348" s="156"/>
      <c r="D348" s="156"/>
      <c r="E348" s="43">
        <v>130000</v>
      </c>
      <c r="F348" s="43">
        <v>0</v>
      </c>
      <c r="G348" s="39"/>
      <c r="H348" s="4"/>
      <c r="I348" s="4"/>
      <c r="J348" s="4"/>
    </row>
    <row r="349" spans="1:10" ht="15.75" x14ac:dyDescent="0.25">
      <c r="A349" s="156" t="s">
        <v>229</v>
      </c>
      <c r="B349" s="156"/>
      <c r="C349" s="156"/>
      <c r="D349" s="156"/>
      <c r="E349" s="43">
        <v>1521</v>
      </c>
      <c r="F349" s="43">
        <v>0</v>
      </c>
      <c r="G349" s="39"/>
      <c r="H349" s="81"/>
      <c r="I349" s="4"/>
      <c r="J349" s="4"/>
    </row>
    <row r="350" spans="1:10" ht="15.75" x14ac:dyDescent="0.25">
      <c r="A350" s="156" t="s">
        <v>230</v>
      </c>
      <c r="B350" s="156"/>
      <c r="C350" s="156"/>
      <c r="D350" s="156"/>
      <c r="E350" s="43">
        <v>925000</v>
      </c>
      <c r="F350" s="43">
        <v>0</v>
      </c>
      <c r="G350" s="39"/>
      <c r="H350" s="4"/>
      <c r="I350" s="4"/>
      <c r="J350" s="4"/>
    </row>
    <row r="351" spans="1:10" ht="15.75" x14ac:dyDescent="0.25">
      <c r="A351" s="156" t="s">
        <v>235</v>
      </c>
      <c r="B351" s="156"/>
      <c r="C351" s="156"/>
      <c r="D351" s="156"/>
      <c r="E351" s="43">
        <v>571902.68000000005</v>
      </c>
      <c r="F351" s="43"/>
      <c r="G351" s="39"/>
      <c r="H351" s="4"/>
      <c r="I351" s="4"/>
      <c r="J351" s="4"/>
    </row>
    <row r="352" spans="1:10" ht="15.75" x14ac:dyDescent="0.25">
      <c r="A352" s="156" t="s">
        <v>231</v>
      </c>
      <c r="B352" s="156"/>
      <c r="C352" s="156"/>
      <c r="D352" s="156"/>
      <c r="E352" s="43">
        <v>513093.41</v>
      </c>
      <c r="F352" s="43">
        <v>0</v>
      </c>
      <c r="G352" s="39"/>
      <c r="H352" s="4"/>
      <c r="I352" s="4"/>
      <c r="J352" s="4"/>
    </row>
    <row r="353" spans="1:10" ht="15.75" x14ac:dyDescent="0.25">
      <c r="A353" s="156" t="s">
        <v>232</v>
      </c>
      <c r="B353" s="156"/>
      <c r="C353" s="156"/>
      <c r="D353" s="156"/>
      <c r="E353" s="43">
        <v>8000000</v>
      </c>
      <c r="F353" s="43">
        <v>0</v>
      </c>
      <c r="G353" s="39"/>
      <c r="H353" s="4"/>
      <c r="I353" s="4"/>
      <c r="J353" s="4"/>
    </row>
    <row r="354" spans="1:10" ht="15.75" x14ac:dyDescent="0.25">
      <c r="A354" s="156" t="s">
        <v>233</v>
      </c>
      <c r="B354" s="156"/>
      <c r="C354" s="156"/>
      <c r="D354" s="156"/>
      <c r="E354" s="43">
        <v>3274139.1</v>
      </c>
      <c r="F354" s="43">
        <v>0</v>
      </c>
      <c r="G354" s="39"/>
      <c r="H354" s="4"/>
      <c r="I354" s="4"/>
      <c r="J354" s="4"/>
    </row>
    <row r="355" spans="1:10" ht="16.5" thickBot="1" x14ac:dyDescent="0.3">
      <c r="A355" s="156" t="s">
        <v>234</v>
      </c>
      <c r="B355" s="156"/>
      <c r="C355" s="156"/>
      <c r="D355" s="156"/>
      <c r="E355" s="43">
        <v>2036000</v>
      </c>
      <c r="F355" s="43">
        <v>0</v>
      </c>
      <c r="G355" s="39"/>
      <c r="H355" s="4"/>
      <c r="I355" s="4"/>
      <c r="J355" s="4"/>
    </row>
    <row r="356" spans="1:10" ht="16.5" thickBot="1" x14ac:dyDescent="0.3">
      <c r="A356" s="152" t="s">
        <v>312</v>
      </c>
      <c r="B356" s="156"/>
      <c r="C356" s="156"/>
      <c r="D356" s="156"/>
      <c r="E356" s="60">
        <f>SUM(E343:E355)</f>
        <v>38753583.770000003</v>
      </c>
      <c r="F356" s="60">
        <f>SUM(F343:F346)</f>
        <v>3039973.3499999996</v>
      </c>
      <c r="G356" s="39"/>
      <c r="H356" s="4"/>
      <c r="I356" s="4"/>
      <c r="J356" s="4"/>
    </row>
    <row r="357" spans="1:10" ht="15.75" x14ac:dyDescent="0.25">
      <c r="A357" s="156"/>
      <c r="B357" s="156"/>
      <c r="C357" s="156"/>
      <c r="D357" s="156"/>
      <c r="E357" s="4"/>
      <c r="F357" s="4"/>
      <c r="G357" s="39"/>
      <c r="H357" s="4"/>
      <c r="I357" s="4"/>
      <c r="J357" s="4"/>
    </row>
    <row r="358" spans="1:10" ht="15.75" x14ac:dyDescent="0.25">
      <c r="A358" s="152" t="s">
        <v>293</v>
      </c>
      <c r="B358" s="156"/>
      <c r="C358" s="156"/>
      <c r="D358" s="156"/>
      <c r="E358" s="4"/>
      <c r="F358" s="4"/>
      <c r="G358" s="39"/>
      <c r="H358" s="4"/>
      <c r="I358" s="4"/>
      <c r="J358" s="4"/>
    </row>
    <row r="359" spans="1:10" ht="15.75" x14ac:dyDescent="0.25">
      <c r="A359" s="156" t="s">
        <v>271</v>
      </c>
      <c r="B359" s="156"/>
      <c r="C359" s="156"/>
      <c r="D359" s="156"/>
      <c r="E359" s="61"/>
      <c r="F359" s="61"/>
      <c r="G359" s="39"/>
      <c r="H359" s="33"/>
      <c r="I359" s="4"/>
      <c r="J359" s="4"/>
    </row>
    <row r="360" spans="1:10" ht="15.75" x14ac:dyDescent="0.25">
      <c r="A360" s="156" t="s">
        <v>270</v>
      </c>
      <c r="B360" s="152"/>
      <c r="C360" s="152"/>
      <c r="D360" s="152"/>
      <c r="E360" s="152"/>
      <c r="F360" s="152"/>
      <c r="G360" s="4"/>
      <c r="H360" s="139"/>
      <c r="I360" s="4"/>
      <c r="J360" s="4"/>
    </row>
    <row r="361" spans="1:10" ht="15.75" x14ac:dyDescent="0.25">
      <c r="A361" s="6"/>
      <c r="B361" s="156"/>
      <c r="C361" s="156"/>
      <c r="D361" s="156"/>
      <c r="E361" s="156"/>
      <c r="F361" s="156"/>
      <c r="G361" s="4"/>
      <c r="H361" s="33"/>
      <c r="I361" s="4"/>
      <c r="J361" s="4"/>
    </row>
    <row r="362" spans="1:10" ht="16.5" thickBot="1" x14ac:dyDescent="0.3">
      <c r="A362" s="7" t="s">
        <v>40</v>
      </c>
      <c r="B362" s="156"/>
      <c r="C362" s="156"/>
      <c r="D362" s="156"/>
      <c r="E362" s="8">
        <v>2024</v>
      </c>
      <c r="F362" s="8">
        <v>2023</v>
      </c>
      <c r="G362" s="4"/>
      <c r="H362" s="33"/>
      <c r="I362" s="4"/>
      <c r="J362" s="4"/>
    </row>
    <row r="363" spans="1:10" ht="15.75" x14ac:dyDescent="0.25">
      <c r="A363" s="156" t="s">
        <v>160</v>
      </c>
      <c r="B363" s="4"/>
      <c r="C363" s="4"/>
      <c r="D363" s="28"/>
      <c r="E363" s="91">
        <v>157233602.13</v>
      </c>
      <c r="F363" s="119">
        <v>162241436.25999999</v>
      </c>
      <c r="G363" s="4"/>
      <c r="H363" s="33"/>
      <c r="I363" s="4"/>
      <c r="J363" s="4"/>
    </row>
    <row r="364" spans="1:10" ht="15.75" x14ac:dyDescent="0.25">
      <c r="A364" s="156" t="s">
        <v>161</v>
      </c>
      <c r="B364" s="7"/>
      <c r="C364" s="7"/>
      <c r="D364" s="7"/>
      <c r="E364" s="91">
        <v>23316891.23</v>
      </c>
      <c r="F364" s="119">
        <v>23756760.07</v>
      </c>
      <c r="G364" s="4"/>
      <c r="H364" s="33"/>
      <c r="I364" s="4"/>
      <c r="J364" s="4"/>
    </row>
    <row r="365" spans="1:10" ht="15.75" x14ac:dyDescent="0.25">
      <c r="A365" s="156" t="s">
        <v>162</v>
      </c>
      <c r="B365" s="156"/>
      <c r="C365" s="156"/>
      <c r="D365" s="156"/>
      <c r="E365" s="91">
        <v>22347032.870000001</v>
      </c>
      <c r="F365" s="119">
        <v>21339502.780000001</v>
      </c>
      <c r="G365" s="39"/>
      <c r="H365" s="33"/>
      <c r="I365" s="4"/>
      <c r="J365" s="4"/>
    </row>
    <row r="366" spans="1:10" ht="15.75" x14ac:dyDescent="0.25">
      <c r="A366" s="4" t="s">
        <v>99</v>
      </c>
      <c r="B366" s="156"/>
      <c r="C366" s="156"/>
      <c r="D366" s="156"/>
      <c r="E366" s="91">
        <v>0</v>
      </c>
      <c r="F366" s="119">
        <v>303625.89</v>
      </c>
      <c r="G366" s="39"/>
      <c r="H366" s="68"/>
      <c r="I366" s="4"/>
      <c r="J366" s="4"/>
    </row>
    <row r="367" spans="1:10" ht="15.75" x14ac:dyDescent="0.25">
      <c r="A367" s="4" t="s">
        <v>100</v>
      </c>
      <c r="B367" s="156"/>
      <c r="C367" s="156"/>
      <c r="D367" s="156"/>
      <c r="E367" s="91">
        <v>7502000</v>
      </c>
      <c r="F367" s="119">
        <v>6160000</v>
      </c>
      <c r="G367" s="39"/>
      <c r="H367" s="33"/>
      <c r="I367" s="4"/>
      <c r="J367" s="4"/>
    </row>
    <row r="368" spans="1:10" ht="15.75" x14ac:dyDescent="0.25">
      <c r="A368" s="4" t="s">
        <v>101</v>
      </c>
      <c r="B368" s="4"/>
      <c r="C368" s="4"/>
      <c r="D368" s="4"/>
      <c r="E368" s="91">
        <v>0</v>
      </c>
      <c r="F368" s="119">
        <v>0</v>
      </c>
      <c r="G368" s="39"/>
      <c r="H368" s="33"/>
      <c r="I368" s="4"/>
      <c r="J368" s="4"/>
    </row>
    <row r="369" spans="1:10" ht="15.75" x14ac:dyDescent="0.25">
      <c r="A369" s="4" t="s">
        <v>102</v>
      </c>
      <c r="B369" s="4"/>
      <c r="C369" s="4"/>
      <c r="D369" s="4"/>
      <c r="E369" s="91">
        <v>4108689.55</v>
      </c>
      <c r="F369" s="119">
        <v>1276580</v>
      </c>
      <c r="G369" s="39"/>
      <c r="H369" s="33"/>
      <c r="I369" s="4"/>
      <c r="J369" s="4"/>
    </row>
    <row r="370" spans="1:10" ht="15.75" x14ac:dyDescent="0.25">
      <c r="A370" s="4" t="s">
        <v>103</v>
      </c>
      <c r="B370" s="4"/>
      <c r="C370" s="4"/>
      <c r="D370" s="4"/>
      <c r="E370" s="91">
        <v>499169.38</v>
      </c>
      <c r="F370" s="119">
        <v>591359.49</v>
      </c>
      <c r="G370" s="39"/>
      <c r="H370" s="33"/>
      <c r="I370" s="4"/>
      <c r="J370" s="4"/>
    </row>
    <row r="371" spans="1:10" ht="16.5" thickBot="1" x14ac:dyDescent="0.3">
      <c r="A371" s="156" t="s">
        <v>104</v>
      </c>
      <c r="B371" s="4"/>
      <c r="C371" s="4"/>
      <c r="D371" s="4"/>
      <c r="E371" s="54">
        <v>519936.82</v>
      </c>
      <c r="F371" s="120">
        <v>434602</v>
      </c>
      <c r="G371" s="39"/>
      <c r="H371" s="82"/>
      <c r="I371" s="4"/>
      <c r="J371" s="4"/>
    </row>
    <row r="372" spans="1:10" ht="16.5" thickBot="1" x14ac:dyDescent="0.3">
      <c r="A372" s="6" t="s">
        <v>105</v>
      </c>
      <c r="B372" s="4"/>
      <c r="C372" s="4"/>
      <c r="D372" s="4"/>
      <c r="E372" s="16">
        <f>SUM(E363:E371)</f>
        <v>215527321.97999999</v>
      </c>
      <c r="F372" s="16">
        <f>SUM(F363:F371)</f>
        <v>216103866.48999998</v>
      </c>
      <c r="G372" s="39"/>
      <c r="H372" s="4"/>
      <c r="I372" s="4"/>
      <c r="J372" s="4"/>
    </row>
    <row r="373" spans="1:10" ht="16.5" thickTop="1" x14ac:dyDescent="0.25">
      <c r="A373" s="4"/>
      <c r="B373" s="156"/>
      <c r="C373" s="156"/>
      <c r="D373" s="4"/>
      <c r="E373" s="4"/>
      <c r="F373" s="4"/>
      <c r="G373" s="39"/>
      <c r="H373" s="81"/>
      <c r="I373" s="4"/>
      <c r="J373" s="4"/>
    </row>
    <row r="374" spans="1:10" ht="15.75" x14ac:dyDescent="0.25">
      <c r="A374" s="6" t="s">
        <v>313</v>
      </c>
      <c r="B374" s="4"/>
      <c r="C374" s="4"/>
      <c r="D374" s="4"/>
      <c r="E374" s="4"/>
      <c r="F374" s="4"/>
      <c r="G374" s="139"/>
      <c r="H374" s="4"/>
      <c r="I374" s="4"/>
      <c r="J374" s="4"/>
    </row>
    <row r="375" spans="1:10" ht="15.75" x14ac:dyDescent="0.25">
      <c r="A375" s="156" t="s">
        <v>269</v>
      </c>
      <c r="B375" s="4"/>
      <c r="C375" s="4"/>
      <c r="D375" s="4"/>
      <c r="E375" s="4"/>
      <c r="F375" s="30"/>
      <c r="G375" s="4"/>
      <c r="H375" s="33"/>
      <c r="I375" s="4"/>
      <c r="J375" s="4"/>
    </row>
    <row r="376" spans="1:10" ht="15.75" x14ac:dyDescent="0.25">
      <c r="A376" s="156" t="s">
        <v>144</v>
      </c>
      <c r="B376" s="4"/>
      <c r="C376" s="4"/>
      <c r="D376" s="4"/>
      <c r="E376" s="4"/>
      <c r="F376" s="4"/>
      <c r="G376" s="4"/>
      <c r="H376" s="4"/>
      <c r="I376" s="68"/>
      <c r="J376" s="4"/>
    </row>
    <row r="377" spans="1:10" ht="15.75" x14ac:dyDescent="0.25">
      <c r="A377" s="156"/>
      <c r="B377" s="4"/>
      <c r="C377" s="4"/>
      <c r="D377" s="4"/>
      <c r="E377" s="4"/>
      <c r="F377" s="4"/>
      <c r="G377" s="4"/>
      <c r="H377" s="4"/>
      <c r="I377" s="68"/>
      <c r="J377" s="4"/>
    </row>
    <row r="378" spans="1:10" ht="16.5" thickBot="1" x14ac:dyDescent="0.3">
      <c r="A378" s="6" t="s">
        <v>40</v>
      </c>
      <c r="B378" s="156"/>
      <c r="C378" s="156"/>
      <c r="D378" s="156"/>
      <c r="E378" s="8">
        <v>2024</v>
      </c>
      <c r="F378" s="8">
        <v>2023</v>
      </c>
      <c r="G378" s="4"/>
      <c r="H378" s="33"/>
      <c r="I378" s="33"/>
      <c r="J378" s="4"/>
    </row>
    <row r="379" spans="1:10" ht="15.75" x14ac:dyDescent="0.25">
      <c r="A379" s="156" t="s">
        <v>106</v>
      </c>
      <c r="B379" s="156"/>
      <c r="C379" s="156"/>
      <c r="D379" s="156"/>
      <c r="E379" s="66">
        <v>121230869.62</v>
      </c>
      <c r="F379" s="32">
        <v>125660037.98999999</v>
      </c>
      <c r="G379" s="4"/>
      <c r="H379" s="33"/>
      <c r="I379" s="33"/>
      <c r="J379" s="4"/>
    </row>
    <row r="380" spans="1:10" ht="15.75" x14ac:dyDescent="0.25">
      <c r="A380" s="156" t="s">
        <v>107</v>
      </c>
      <c r="B380" s="4"/>
      <c r="C380" s="4"/>
      <c r="D380" s="4"/>
      <c r="E380" s="66">
        <v>19560732.510000002</v>
      </c>
      <c r="F380" s="32">
        <v>21657398.27</v>
      </c>
      <c r="G380" s="4"/>
      <c r="H380" s="33"/>
      <c r="I380" s="33"/>
      <c r="J380" s="4"/>
    </row>
    <row r="381" spans="1:10" ht="16.5" thickBot="1" x14ac:dyDescent="0.3">
      <c r="A381" s="156" t="s">
        <v>108</v>
      </c>
      <c r="B381" s="156"/>
      <c r="C381" s="156"/>
      <c r="D381" s="156"/>
      <c r="E381" s="63">
        <v>16442000</v>
      </c>
      <c r="F381" s="35">
        <v>14924000</v>
      </c>
      <c r="G381" s="39"/>
      <c r="H381" s="33"/>
      <c r="I381" s="33"/>
      <c r="J381" s="4"/>
    </row>
    <row r="382" spans="1:10" ht="16.5" thickBot="1" x14ac:dyDescent="0.3">
      <c r="A382" s="6" t="s">
        <v>305</v>
      </c>
      <c r="B382" s="156"/>
      <c r="C382" s="156"/>
      <c r="D382" s="156"/>
      <c r="E382" s="101">
        <f>SUM(E379:E381)</f>
        <v>157233602.13</v>
      </c>
      <c r="F382" s="101">
        <f>SUM(F379:F381)</f>
        <v>162241436.25999999</v>
      </c>
      <c r="G382" s="39"/>
      <c r="H382" s="4"/>
      <c r="I382" s="33"/>
      <c r="J382" s="4"/>
    </row>
    <row r="383" spans="1:10" ht="15.75" x14ac:dyDescent="0.25">
      <c r="A383" s="4"/>
      <c r="B383" s="156"/>
      <c r="C383" s="156"/>
      <c r="D383" s="156"/>
      <c r="E383" s="4"/>
      <c r="F383" s="4"/>
      <c r="G383" s="39"/>
      <c r="H383" s="33"/>
      <c r="I383" s="33"/>
      <c r="J383" s="4"/>
    </row>
    <row r="384" spans="1:10" ht="15.75" x14ac:dyDescent="0.25">
      <c r="A384" s="152" t="s">
        <v>294</v>
      </c>
      <c r="B384" s="4"/>
      <c r="C384" s="4"/>
      <c r="D384" s="4"/>
      <c r="E384" s="4"/>
      <c r="F384" s="4"/>
      <c r="G384" s="39"/>
      <c r="H384" s="33"/>
      <c r="I384" s="33"/>
      <c r="J384" s="4"/>
    </row>
    <row r="385" spans="1:10" ht="15.75" x14ac:dyDescent="0.25">
      <c r="A385" s="156" t="s">
        <v>266</v>
      </c>
      <c r="B385" s="4"/>
      <c r="C385" s="4"/>
      <c r="D385" s="31"/>
      <c r="E385" s="31"/>
      <c r="F385" s="4"/>
      <c r="G385" s="139"/>
      <c r="H385" s="33"/>
      <c r="I385" s="33"/>
      <c r="J385" s="4"/>
    </row>
    <row r="386" spans="1:10" ht="15.75" x14ac:dyDescent="0.25">
      <c r="A386" s="156" t="s">
        <v>267</v>
      </c>
      <c r="B386" s="152"/>
      <c r="C386" s="152"/>
      <c r="D386" s="152"/>
      <c r="E386" s="152"/>
      <c r="F386" s="152"/>
      <c r="G386" s="139"/>
      <c r="H386" s="33"/>
      <c r="I386" s="33"/>
      <c r="J386" s="4"/>
    </row>
    <row r="387" spans="1:10" ht="15.75" x14ac:dyDescent="0.25">
      <c r="A387" s="156" t="s">
        <v>268</v>
      </c>
      <c r="B387" s="156"/>
      <c r="C387" s="156"/>
      <c r="D387" s="156"/>
      <c r="E387" s="156"/>
      <c r="F387" s="156"/>
      <c r="G387" s="139"/>
      <c r="H387" s="33"/>
      <c r="I387" s="68"/>
      <c r="J387" s="4"/>
    </row>
    <row r="388" spans="1:10" ht="15.75" x14ac:dyDescent="0.25">
      <c r="A388" s="156"/>
      <c r="B388" s="156"/>
      <c r="C388" s="156"/>
      <c r="D388" s="156"/>
      <c r="E388" s="156"/>
      <c r="F388" s="156"/>
      <c r="G388" s="39"/>
      <c r="H388" s="33"/>
      <c r="I388" s="41"/>
      <c r="J388" s="4"/>
    </row>
    <row r="389" spans="1:10" ht="16.5" thickBot="1" x14ac:dyDescent="0.3">
      <c r="A389" s="6" t="s">
        <v>49</v>
      </c>
      <c r="B389" s="156"/>
      <c r="C389" s="156"/>
      <c r="D389" s="156"/>
      <c r="E389" s="8">
        <v>2024</v>
      </c>
      <c r="F389" s="8">
        <v>2023</v>
      </c>
      <c r="G389" s="39"/>
      <c r="H389" s="33"/>
      <c r="I389" s="41"/>
      <c r="J389" s="4"/>
    </row>
    <row r="390" spans="1:10" ht="15.75" x14ac:dyDescent="0.25">
      <c r="A390" s="156" t="s">
        <v>109</v>
      </c>
      <c r="B390" s="156"/>
      <c r="C390" s="156"/>
      <c r="D390" s="156"/>
      <c r="E390" s="66">
        <v>10980305.130000001</v>
      </c>
      <c r="F390" s="121">
        <v>11208064.92</v>
      </c>
      <c r="G390" s="39"/>
      <c r="H390" s="33"/>
      <c r="I390" s="41"/>
      <c r="J390" s="4"/>
    </row>
    <row r="391" spans="1:10" ht="15.75" x14ac:dyDescent="0.25">
      <c r="A391" s="156" t="s">
        <v>157</v>
      </c>
      <c r="B391" s="4"/>
      <c r="C391" s="4"/>
      <c r="D391" s="4"/>
      <c r="E391" s="66">
        <v>1548176.94</v>
      </c>
      <c r="F391" s="32">
        <v>1566828.41</v>
      </c>
      <c r="G391" s="39"/>
      <c r="H391" s="4"/>
      <c r="I391" s="82"/>
      <c r="J391" s="4"/>
    </row>
    <row r="392" spans="1:10" ht="16.5" thickBot="1" x14ac:dyDescent="0.3">
      <c r="A392" s="156" t="s">
        <v>158</v>
      </c>
      <c r="B392" s="156"/>
      <c r="C392" s="156"/>
      <c r="D392" s="156"/>
      <c r="E392" s="63">
        <v>10788409.16</v>
      </c>
      <c r="F392" s="35">
        <v>10981866.74</v>
      </c>
      <c r="G392" s="39"/>
      <c r="H392" s="4"/>
      <c r="I392" s="4"/>
      <c r="J392" s="4"/>
    </row>
    <row r="393" spans="1:10" ht="16.5" thickBot="1" x14ac:dyDescent="0.3">
      <c r="A393" s="6" t="s">
        <v>305</v>
      </c>
      <c r="B393" s="156"/>
      <c r="C393" s="156"/>
      <c r="D393" s="156"/>
      <c r="E393" s="122">
        <f>SUM(E390:E392)</f>
        <v>23316891.23</v>
      </c>
      <c r="F393" s="90">
        <f>SUM(F390:F392)</f>
        <v>23756760.07</v>
      </c>
      <c r="G393" s="39"/>
      <c r="H393" s="4"/>
      <c r="I393" s="4"/>
      <c r="J393" s="4"/>
    </row>
    <row r="394" spans="1:10" ht="16.5" thickTop="1" x14ac:dyDescent="0.25">
      <c r="A394" s="4"/>
      <c r="B394" s="156"/>
      <c r="C394" s="156"/>
      <c r="D394" s="156"/>
      <c r="E394" s="162"/>
      <c r="F394" s="162"/>
      <c r="G394" s="39"/>
      <c r="H394" s="4"/>
      <c r="I394" s="4"/>
      <c r="J394" s="4"/>
    </row>
    <row r="395" spans="1:10" ht="15.75" x14ac:dyDescent="0.25">
      <c r="A395" s="6" t="s">
        <v>295</v>
      </c>
      <c r="B395" s="4"/>
      <c r="C395" s="4"/>
      <c r="D395" s="4"/>
      <c r="E395" s="162"/>
      <c r="F395" s="162"/>
      <c r="G395" s="39"/>
      <c r="H395" s="33"/>
      <c r="I395" s="33"/>
      <c r="J395" s="4"/>
    </row>
    <row r="396" spans="1:10" ht="15.75" x14ac:dyDescent="0.25">
      <c r="A396" s="6"/>
      <c r="B396" s="4"/>
      <c r="C396" s="4"/>
      <c r="D396" s="4"/>
      <c r="E396" s="162"/>
      <c r="F396" s="162"/>
      <c r="G396" s="39"/>
      <c r="H396" s="33"/>
      <c r="I396" s="33"/>
      <c r="J396" s="4"/>
    </row>
    <row r="397" spans="1:10" ht="16.5" thickBot="1" x14ac:dyDescent="0.3">
      <c r="A397" s="6" t="s">
        <v>40</v>
      </c>
      <c r="B397" s="4"/>
      <c r="C397" s="4"/>
      <c r="D397" s="154"/>
      <c r="E397" s="42">
        <v>2024</v>
      </c>
      <c r="F397" s="8">
        <v>2023</v>
      </c>
      <c r="G397" s="4"/>
      <c r="H397" s="33"/>
      <c r="I397" s="33"/>
      <c r="J397" s="4"/>
    </row>
    <row r="398" spans="1:10" ht="15.75" x14ac:dyDescent="0.25">
      <c r="A398" s="156" t="s">
        <v>110</v>
      </c>
      <c r="B398" s="4"/>
      <c r="C398" s="4"/>
      <c r="D398" s="4"/>
      <c r="E398" s="98">
        <v>20251178.93</v>
      </c>
      <c r="F398" s="40">
        <v>19083204.530000001</v>
      </c>
      <c r="G398" s="4"/>
      <c r="H398" s="81"/>
      <c r="I398" s="33"/>
      <c r="J398" s="4"/>
    </row>
    <row r="399" spans="1:10" ht="15.75" x14ac:dyDescent="0.25">
      <c r="A399" s="156" t="s">
        <v>111</v>
      </c>
      <c r="B399" s="4"/>
      <c r="C399" s="4"/>
      <c r="D399" s="4"/>
      <c r="E399" s="98">
        <v>2095853.94</v>
      </c>
      <c r="F399" s="32">
        <v>2256298.25</v>
      </c>
      <c r="G399" s="4"/>
      <c r="H399" s="4"/>
      <c r="I399" s="4"/>
      <c r="J399" s="4"/>
    </row>
    <row r="400" spans="1:10" ht="16.5" thickBot="1" x14ac:dyDescent="0.3">
      <c r="A400" s="156" t="s">
        <v>145</v>
      </c>
      <c r="B400" s="156"/>
      <c r="C400" s="156"/>
      <c r="D400" s="156"/>
      <c r="E400" s="35" t="s">
        <v>317</v>
      </c>
      <c r="F400" s="93" t="s">
        <v>317</v>
      </c>
      <c r="G400" s="162"/>
      <c r="H400" s="4"/>
      <c r="I400" s="4"/>
      <c r="J400" s="81">
        <f>H398-I398</f>
        <v>0</v>
      </c>
    </row>
    <row r="401" spans="1:10" ht="16.5" thickBot="1" x14ac:dyDescent="0.3">
      <c r="A401" s="6" t="s">
        <v>305</v>
      </c>
      <c r="B401" s="156"/>
      <c r="C401" s="156"/>
      <c r="D401" s="156"/>
      <c r="E401" s="123">
        <f>SUM(E398:E400)</f>
        <v>22347032.870000001</v>
      </c>
      <c r="F401" s="123">
        <f>SUM(F398:F400)</f>
        <v>21339502.780000001</v>
      </c>
      <c r="G401" s="4"/>
      <c r="H401" s="33"/>
      <c r="I401" s="4"/>
      <c r="J401" s="4"/>
    </row>
    <row r="402" spans="1:10" ht="16.5" thickTop="1" x14ac:dyDescent="0.25">
      <c r="A402" s="4"/>
      <c r="B402" s="156"/>
      <c r="C402" s="156"/>
      <c r="D402" s="156"/>
      <c r="E402" s="162"/>
      <c r="F402" s="162"/>
      <c r="G402" s="4"/>
      <c r="H402" s="33"/>
      <c r="I402" s="4"/>
      <c r="J402" s="33"/>
    </row>
    <row r="403" spans="1:10" ht="15.75" x14ac:dyDescent="0.25">
      <c r="A403" s="152" t="s">
        <v>296</v>
      </c>
      <c r="B403" s="4"/>
      <c r="C403" s="4"/>
      <c r="D403" s="4"/>
      <c r="E403" s="4"/>
      <c r="F403" s="4"/>
      <c r="G403" s="4"/>
      <c r="H403" s="4"/>
      <c r="I403" s="4"/>
      <c r="J403" s="4"/>
    </row>
    <row r="404" spans="1:10" ht="15.75" x14ac:dyDescent="0.25">
      <c r="A404" s="156" t="s">
        <v>264</v>
      </c>
      <c r="B404" s="4"/>
      <c r="C404" s="4"/>
      <c r="D404" s="4"/>
      <c r="E404" s="4"/>
      <c r="F404" s="4"/>
      <c r="G404" s="4"/>
      <c r="H404" s="33"/>
      <c r="I404" s="4"/>
      <c r="J404" s="4"/>
    </row>
    <row r="405" spans="1:10" ht="15.75" x14ac:dyDescent="0.25">
      <c r="A405" s="156" t="s">
        <v>265</v>
      </c>
      <c r="B405" s="152"/>
      <c r="C405" s="152"/>
      <c r="D405" s="152"/>
      <c r="E405" s="152"/>
      <c r="F405" s="152"/>
      <c r="G405" s="4"/>
      <c r="H405" s="33"/>
      <c r="I405" s="4"/>
      <c r="J405" s="4"/>
    </row>
    <row r="406" spans="1:10" ht="15.75" x14ac:dyDescent="0.25">
      <c r="A406" s="156"/>
      <c r="B406" s="152"/>
      <c r="C406" s="152"/>
      <c r="D406" s="152"/>
      <c r="E406" s="152"/>
      <c r="F406" s="152"/>
      <c r="G406" s="4"/>
      <c r="H406" s="33"/>
      <c r="I406" s="4"/>
      <c r="J406" s="4"/>
    </row>
    <row r="407" spans="1:10" ht="16.5" thickBot="1" x14ac:dyDescent="0.3">
      <c r="A407" s="6" t="s">
        <v>40</v>
      </c>
      <c r="B407" s="156"/>
      <c r="C407" s="156"/>
      <c r="D407" s="156"/>
      <c r="E407" s="8">
        <v>2024</v>
      </c>
      <c r="F407" s="8">
        <v>2023</v>
      </c>
      <c r="G407" s="4"/>
      <c r="H407" s="33"/>
      <c r="I407" s="4"/>
      <c r="J407" s="4"/>
    </row>
    <row r="408" spans="1:10" ht="15.75" x14ac:dyDescent="0.25">
      <c r="A408" s="153" t="s">
        <v>112</v>
      </c>
      <c r="B408" s="156"/>
      <c r="C408" s="156"/>
      <c r="D408" s="156"/>
      <c r="E408" s="43">
        <v>117540</v>
      </c>
      <c r="F408" s="43">
        <v>165644.79999999999</v>
      </c>
      <c r="G408" s="4"/>
      <c r="H408" s="33"/>
      <c r="I408" s="4"/>
      <c r="J408" s="4"/>
    </row>
    <row r="409" spans="1:10" ht="15.75" x14ac:dyDescent="0.25">
      <c r="A409" s="153" t="s">
        <v>113</v>
      </c>
      <c r="B409" s="4"/>
      <c r="C409" s="4"/>
      <c r="D409" s="4"/>
      <c r="E409" s="43">
        <v>1407259.05</v>
      </c>
      <c r="F409" s="43">
        <v>1424399.82</v>
      </c>
      <c r="G409" s="4"/>
      <c r="H409" s="4"/>
      <c r="I409" s="4"/>
      <c r="J409" s="4"/>
    </row>
    <row r="410" spans="1:10" ht="15.75" x14ac:dyDescent="0.25">
      <c r="A410" s="153" t="s">
        <v>114</v>
      </c>
      <c r="B410" s="153"/>
      <c r="C410" s="153"/>
      <c r="D410" s="153"/>
      <c r="E410" s="43">
        <v>25000</v>
      </c>
      <c r="F410" s="43">
        <v>5887870.9400000004</v>
      </c>
      <c r="G410" s="75"/>
      <c r="H410" s="4"/>
      <c r="I410" s="4"/>
      <c r="J410" s="4"/>
    </row>
    <row r="411" spans="1:10" ht="16.5" thickBot="1" x14ac:dyDescent="0.3">
      <c r="A411" s="153" t="s">
        <v>115</v>
      </c>
      <c r="B411" s="153"/>
      <c r="C411" s="153"/>
      <c r="D411" s="153"/>
      <c r="E411" s="44">
        <v>20000</v>
      </c>
      <c r="F411" s="51">
        <v>170000</v>
      </c>
      <c r="G411" s="75"/>
      <c r="H411" s="33"/>
      <c r="I411" s="4"/>
      <c r="J411" s="4"/>
    </row>
    <row r="412" spans="1:10" ht="16.5" thickBot="1" x14ac:dyDescent="0.3">
      <c r="A412" s="58" t="s">
        <v>305</v>
      </c>
      <c r="B412" s="153"/>
      <c r="C412" s="153"/>
      <c r="D412" s="153"/>
      <c r="E412" s="65">
        <f>SUM(E408:E411)</f>
        <v>1569799.05</v>
      </c>
      <c r="F412" s="65">
        <f>SUM(F408:F411)</f>
        <v>7647915.5600000005</v>
      </c>
      <c r="G412" s="75"/>
      <c r="H412" s="33"/>
      <c r="I412" s="4"/>
      <c r="J412" s="4"/>
    </row>
    <row r="413" spans="1:10" ht="16.5" thickTop="1" x14ac:dyDescent="0.25">
      <c r="A413" s="58"/>
      <c r="B413" s="153"/>
      <c r="C413" s="153"/>
      <c r="D413" s="153"/>
      <c r="E413" s="124"/>
      <c r="F413" s="124"/>
      <c r="G413" s="75"/>
      <c r="H413" s="33"/>
      <c r="I413" s="4"/>
      <c r="J413" s="4"/>
    </row>
    <row r="414" spans="1:10" ht="15.75" x14ac:dyDescent="0.25">
      <c r="A414" s="157" t="s">
        <v>297</v>
      </c>
      <c r="B414" s="41"/>
      <c r="C414" s="41"/>
      <c r="D414" s="41"/>
      <c r="E414" s="4"/>
      <c r="F414" s="4"/>
      <c r="G414" s="41"/>
      <c r="H414" s="4"/>
      <c r="I414" s="4"/>
      <c r="J414" s="4"/>
    </row>
    <row r="415" spans="1:10" ht="15.75" x14ac:dyDescent="0.25">
      <c r="A415" s="153" t="s">
        <v>262</v>
      </c>
      <c r="B415" s="41"/>
      <c r="C415" s="41"/>
      <c r="D415" s="41"/>
      <c r="E415" s="41"/>
      <c r="F415" s="41"/>
      <c r="G415" s="4"/>
      <c r="H415" s="4"/>
      <c r="I415" s="4"/>
      <c r="J415" s="4"/>
    </row>
    <row r="416" spans="1:10" ht="15.75" x14ac:dyDescent="0.25">
      <c r="A416" s="153" t="s">
        <v>263</v>
      </c>
      <c r="B416" s="157"/>
      <c r="C416" s="157"/>
      <c r="D416" s="157"/>
      <c r="E416" s="157"/>
      <c r="F416" s="157"/>
      <c r="G416" s="4"/>
      <c r="H416" s="4"/>
      <c r="I416" s="4"/>
      <c r="J416" s="4"/>
    </row>
    <row r="417" spans="1:10" ht="15.75" x14ac:dyDescent="0.25">
      <c r="A417" s="153"/>
      <c r="B417" s="157"/>
      <c r="C417" s="157"/>
      <c r="D417" s="157"/>
      <c r="E417" s="157"/>
      <c r="F417" s="157"/>
      <c r="G417" s="4"/>
      <c r="H417" s="4"/>
      <c r="I417" s="4"/>
      <c r="J417" s="4"/>
    </row>
    <row r="418" spans="1:10" ht="16.5" thickBot="1" x14ac:dyDescent="0.3">
      <c r="A418" s="58" t="s">
        <v>40</v>
      </c>
      <c r="B418" s="153"/>
      <c r="C418" s="153"/>
      <c r="D418" s="153"/>
      <c r="E418" s="42">
        <v>2024</v>
      </c>
      <c r="F418" s="42">
        <v>2023</v>
      </c>
      <c r="G418" s="4"/>
      <c r="H418" s="33"/>
      <c r="I418" s="4"/>
      <c r="J418" s="4"/>
    </row>
    <row r="419" spans="1:10" ht="15.75" x14ac:dyDescent="0.25">
      <c r="A419" s="153" t="s">
        <v>116</v>
      </c>
      <c r="B419" s="153"/>
      <c r="C419" s="153"/>
      <c r="D419" s="153"/>
      <c r="E419" s="66">
        <v>2669200.2000000002</v>
      </c>
      <c r="F419" s="66">
        <v>2829727.65</v>
      </c>
      <c r="G419" s="4"/>
      <c r="H419" s="33"/>
      <c r="I419" s="4"/>
      <c r="J419" s="4"/>
    </row>
    <row r="420" spans="1:10" ht="15.75" x14ac:dyDescent="0.25">
      <c r="A420" s="153" t="s">
        <v>117</v>
      </c>
      <c r="B420" s="41"/>
      <c r="C420" s="41"/>
      <c r="D420" s="41"/>
      <c r="E420" s="66">
        <v>5674148.7400000002</v>
      </c>
      <c r="F420" s="66">
        <v>3408631.38</v>
      </c>
      <c r="G420" s="4"/>
      <c r="H420" s="68"/>
      <c r="I420" s="4"/>
      <c r="J420" s="4"/>
    </row>
    <row r="421" spans="1:10" ht="15.75" x14ac:dyDescent="0.25">
      <c r="A421" s="153" t="s">
        <v>118</v>
      </c>
      <c r="B421" s="153"/>
      <c r="C421" s="153"/>
      <c r="D421" s="153"/>
      <c r="E421" s="66">
        <v>20762</v>
      </c>
      <c r="F421" s="66">
        <v>41016.120000000003</v>
      </c>
      <c r="G421" s="140"/>
      <c r="H421" s="4"/>
      <c r="I421" s="4"/>
      <c r="J421" s="4"/>
    </row>
    <row r="422" spans="1:10" ht="15.75" x14ac:dyDescent="0.25">
      <c r="A422" s="153" t="s">
        <v>119</v>
      </c>
      <c r="B422" s="153"/>
      <c r="C422" s="153"/>
      <c r="D422" s="153"/>
      <c r="E422" s="66">
        <v>9243619.8900000006</v>
      </c>
      <c r="F422" s="66">
        <v>10380286.18</v>
      </c>
      <c r="G422" s="140"/>
      <c r="H422" s="4"/>
      <c r="I422" s="4"/>
      <c r="J422" s="4"/>
    </row>
    <row r="423" spans="1:10" ht="15.75" x14ac:dyDescent="0.25">
      <c r="A423" s="153" t="s">
        <v>120</v>
      </c>
      <c r="B423" s="153"/>
      <c r="C423" s="153"/>
      <c r="D423" s="153"/>
      <c r="E423" s="66">
        <v>1404225.19</v>
      </c>
      <c r="F423" s="66">
        <v>690235.63</v>
      </c>
      <c r="G423" s="75"/>
      <c r="H423" s="141"/>
      <c r="I423" s="31"/>
      <c r="J423" s="31"/>
    </row>
    <row r="424" spans="1:10" ht="16.5" thickBot="1" x14ac:dyDescent="0.3">
      <c r="A424" s="153" t="s">
        <v>121</v>
      </c>
      <c r="B424" s="153"/>
      <c r="C424" s="153"/>
      <c r="D424" s="153"/>
      <c r="E424" s="63">
        <v>5240846.07</v>
      </c>
      <c r="F424" s="63">
        <v>7016624.5</v>
      </c>
      <c r="G424" s="75"/>
      <c r="H424" s="141"/>
      <c r="I424" s="31"/>
      <c r="J424" s="31"/>
    </row>
    <row r="425" spans="1:10" ht="16.5" thickBot="1" x14ac:dyDescent="0.3">
      <c r="A425" s="6" t="s">
        <v>305</v>
      </c>
      <c r="B425" s="153"/>
      <c r="C425" s="153"/>
      <c r="D425" s="153"/>
      <c r="E425" s="109">
        <f>SUM(E419:E424)</f>
        <v>24252802.090000004</v>
      </c>
      <c r="F425" s="109">
        <f>SUM(F419:F424)</f>
        <v>24366521.459999997</v>
      </c>
      <c r="G425" s="75"/>
      <c r="H425" s="141"/>
      <c r="I425" s="31"/>
      <c r="J425" s="31"/>
    </row>
    <row r="426" spans="1:10" ht="15.75" x14ac:dyDescent="0.25">
      <c r="A426" s="6"/>
      <c r="B426" s="153"/>
      <c r="C426" s="153"/>
      <c r="D426" s="153"/>
      <c r="E426" s="103"/>
      <c r="F426" s="103"/>
      <c r="G426" s="75"/>
      <c r="H426" s="141"/>
      <c r="I426" s="31"/>
      <c r="J426" s="31"/>
    </row>
    <row r="427" spans="1:10" ht="15.75" x14ac:dyDescent="0.25">
      <c r="A427" s="152" t="s">
        <v>298</v>
      </c>
      <c r="B427" s="4"/>
      <c r="C427" s="4"/>
      <c r="D427" s="4"/>
      <c r="E427" s="162"/>
      <c r="F427" s="162"/>
      <c r="G427" s="41"/>
      <c r="H427" s="141"/>
      <c r="I427" s="31"/>
      <c r="J427" s="31"/>
    </row>
    <row r="428" spans="1:10" ht="15.75" x14ac:dyDescent="0.25">
      <c r="A428" s="156" t="s">
        <v>259</v>
      </c>
      <c r="B428" s="4"/>
      <c r="C428" s="4"/>
      <c r="D428" s="4"/>
      <c r="E428" s="32"/>
      <c r="F428" s="32"/>
      <c r="G428" s="4"/>
      <c r="H428" s="141"/>
      <c r="I428" s="31"/>
      <c r="J428" s="31"/>
    </row>
    <row r="429" spans="1:10" ht="15.75" x14ac:dyDescent="0.25">
      <c r="A429" s="156" t="s">
        <v>260</v>
      </c>
      <c r="B429" s="152"/>
      <c r="C429" s="152"/>
      <c r="D429" s="152"/>
      <c r="E429" s="155"/>
      <c r="F429" s="155"/>
      <c r="G429" s="4"/>
      <c r="H429" s="141"/>
      <c r="I429" s="31"/>
      <c r="J429" s="31"/>
    </row>
    <row r="430" spans="1:10" ht="15.75" x14ac:dyDescent="0.25">
      <c r="A430" s="156" t="s">
        <v>261</v>
      </c>
      <c r="B430" s="156"/>
      <c r="C430" s="156"/>
      <c r="D430" s="156"/>
      <c r="E430" s="162"/>
      <c r="F430" s="162"/>
      <c r="G430" s="4"/>
      <c r="H430" s="141"/>
      <c r="I430" s="31"/>
      <c r="J430" s="31"/>
    </row>
    <row r="431" spans="1:10" ht="15.75" x14ac:dyDescent="0.25">
      <c r="A431" s="152" t="s">
        <v>314</v>
      </c>
      <c r="B431" s="156"/>
      <c r="C431" s="156"/>
      <c r="D431" s="156"/>
      <c r="E431" s="162"/>
      <c r="F431" s="162"/>
      <c r="G431" s="4"/>
      <c r="H431" s="141"/>
      <c r="I431" s="31"/>
      <c r="J431" s="31"/>
    </row>
    <row r="432" spans="1:10" ht="15.75" x14ac:dyDescent="0.25">
      <c r="A432" s="152"/>
      <c r="B432" s="156"/>
      <c r="C432" s="156"/>
      <c r="D432" s="156"/>
      <c r="E432" s="162"/>
      <c r="F432" s="162"/>
      <c r="G432" s="4"/>
      <c r="H432" s="141"/>
      <c r="I432" s="31"/>
      <c r="J432" s="31"/>
    </row>
    <row r="433" spans="1:11" ht="16.5" thickBot="1" x14ac:dyDescent="0.3">
      <c r="A433" s="6" t="s">
        <v>40</v>
      </c>
      <c r="B433" s="156"/>
      <c r="C433" s="156"/>
      <c r="D433" s="156"/>
      <c r="E433" s="8">
        <v>2024</v>
      </c>
      <c r="F433" s="8">
        <v>2023</v>
      </c>
      <c r="G433" s="4"/>
      <c r="H433" s="33"/>
      <c r="I433" s="4"/>
      <c r="J433" s="4"/>
    </row>
    <row r="434" spans="1:11" ht="15.75" x14ac:dyDescent="0.25">
      <c r="A434" s="4" t="s">
        <v>122</v>
      </c>
      <c r="B434" s="152"/>
      <c r="C434" s="152"/>
      <c r="D434" s="152"/>
      <c r="E434" s="66">
        <v>1569766.74</v>
      </c>
      <c r="F434" s="32">
        <v>1569766.74</v>
      </c>
      <c r="G434" s="4"/>
      <c r="H434" s="4"/>
      <c r="I434" s="4"/>
      <c r="J434" s="4"/>
    </row>
    <row r="435" spans="1:11" ht="15.75" x14ac:dyDescent="0.25">
      <c r="A435" s="4" t="s">
        <v>123</v>
      </c>
      <c r="B435" s="4"/>
      <c r="C435" s="4"/>
      <c r="D435" s="4"/>
      <c r="E435" s="66">
        <v>583884.86</v>
      </c>
      <c r="F435" s="32">
        <v>605210.35</v>
      </c>
      <c r="G435" s="4"/>
      <c r="H435" s="4"/>
      <c r="I435" s="4"/>
      <c r="J435" s="4"/>
    </row>
    <row r="436" spans="1:11" ht="15.75" x14ac:dyDescent="0.25">
      <c r="A436" s="4" t="s">
        <v>124</v>
      </c>
      <c r="B436" s="4"/>
      <c r="C436" s="4"/>
      <c r="D436" s="4"/>
      <c r="E436" s="66">
        <v>1151864.26</v>
      </c>
      <c r="F436" s="32">
        <v>1817363.62</v>
      </c>
      <c r="G436" s="75"/>
      <c r="H436" s="33"/>
      <c r="I436" s="4"/>
      <c r="J436" s="4"/>
      <c r="K436" s="67"/>
    </row>
    <row r="437" spans="1:11" ht="16.5" thickBot="1" x14ac:dyDescent="0.3">
      <c r="A437" s="4" t="s">
        <v>125</v>
      </c>
      <c r="B437" s="4"/>
      <c r="C437" s="4"/>
      <c r="D437" s="4"/>
      <c r="E437" s="66">
        <v>1084034.22</v>
      </c>
      <c r="F437" s="32">
        <v>1339874.56</v>
      </c>
      <c r="G437" s="75"/>
      <c r="H437" s="33"/>
      <c r="I437" s="4"/>
      <c r="J437" s="4"/>
      <c r="K437" s="83"/>
    </row>
    <row r="438" spans="1:11" ht="16.5" thickBot="1" x14ac:dyDescent="0.3">
      <c r="A438" s="6" t="s">
        <v>194</v>
      </c>
      <c r="B438" s="4"/>
      <c r="C438" s="4"/>
      <c r="D438" s="4"/>
      <c r="E438" s="125">
        <f>SUM(E434:E437)</f>
        <v>4389550.0800000001</v>
      </c>
      <c r="F438" s="114">
        <f>SUM(F434:F437)</f>
        <v>5332215.2699999996</v>
      </c>
      <c r="G438" s="75"/>
      <c r="H438" s="33"/>
      <c r="I438" s="4"/>
      <c r="J438" s="4"/>
      <c r="K438" s="37"/>
    </row>
    <row r="439" spans="1:11" ht="16.5" thickTop="1" x14ac:dyDescent="0.25">
      <c r="A439" s="6"/>
      <c r="B439" s="4"/>
      <c r="C439" s="4"/>
      <c r="D439" s="4"/>
      <c r="E439" s="162"/>
      <c r="F439" s="162"/>
      <c r="G439" s="75"/>
      <c r="H439" s="33"/>
      <c r="I439" s="4"/>
      <c r="J439" s="4"/>
    </row>
    <row r="440" spans="1:11" ht="16.5" thickBot="1" x14ac:dyDescent="0.3">
      <c r="A440" s="18" t="s">
        <v>299</v>
      </c>
      <c r="B440" s="4"/>
      <c r="C440" s="4"/>
      <c r="D440" s="4"/>
      <c r="E440" s="63">
        <v>1709032.03</v>
      </c>
      <c r="F440" s="35">
        <v>1199410.3799999999</v>
      </c>
      <c r="G440" s="41"/>
      <c r="H440" s="141"/>
      <c r="I440" s="31"/>
      <c r="J440" s="31"/>
    </row>
    <row r="441" spans="1:11" ht="16.5" thickBot="1" x14ac:dyDescent="0.3">
      <c r="A441" s="6" t="s">
        <v>305</v>
      </c>
      <c r="B441" s="4"/>
      <c r="C441" s="4"/>
      <c r="D441" s="154"/>
      <c r="E441" s="142">
        <f>SUM(E440)</f>
        <v>1709032.03</v>
      </c>
      <c r="F441" s="109">
        <v>1199410.3799999999</v>
      </c>
      <c r="G441" s="41"/>
      <c r="H441" s="141"/>
      <c r="I441" s="31"/>
      <c r="J441" s="31"/>
    </row>
    <row r="442" spans="1:11" ht="15.75" x14ac:dyDescent="0.25">
      <c r="A442" s="6"/>
      <c r="B442" s="4"/>
      <c r="C442" s="4"/>
      <c r="D442" s="33"/>
      <c r="E442" s="162"/>
      <c r="F442" s="162"/>
      <c r="G442" s="41"/>
      <c r="H442" s="31"/>
      <c r="I442" s="31"/>
      <c r="J442" s="31"/>
    </row>
    <row r="443" spans="1:11" ht="15.75" x14ac:dyDescent="0.25">
      <c r="A443" s="6" t="s">
        <v>300</v>
      </c>
      <c r="B443" s="4"/>
      <c r="C443" s="4"/>
      <c r="D443" s="33"/>
      <c r="E443" s="104"/>
      <c r="F443" s="126"/>
      <c r="G443" s="4"/>
      <c r="H443" s="141"/>
      <c r="I443" s="31"/>
      <c r="J443" s="31"/>
    </row>
    <row r="444" spans="1:11" ht="15.75" x14ac:dyDescent="0.25">
      <c r="A444" s="4" t="s">
        <v>257</v>
      </c>
      <c r="B444" s="4"/>
      <c r="C444" s="4"/>
      <c r="D444" s="33"/>
      <c r="E444" s="104"/>
      <c r="F444" s="126"/>
      <c r="G444" s="4"/>
      <c r="H444" s="141"/>
      <c r="I444" s="31"/>
      <c r="J444" s="31"/>
    </row>
    <row r="445" spans="1:11" ht="15.75" x14ac:dyDescent="0.25">
      <c r="A445" s="4" t="s">
        <v>258</v>
      </c>
      <c r="B445" s="4"/>
      <c r="C445" s="4"/>
      <c r="D445" s="4"/>
      <c r="E445" s="127"/>
      <c r="F445" s="162"/>
      <c r="G445" s="4"/>
      <c r="H445" s="141"/>
      <c r="I445" s="31"/>
      <c r="J445" s="31"/>
    </row>
    <row r="446" spans="1:11" ht="15.75" x14ac:dyDescent="0.25">
      <c r="A446" s="4"/>
      <c r="B446" s="4"/>
      <c r="C446" s="4"/>
      <c r="D446" s="4"/>
      <c r="E446" s="127"/>
      <c r="F446" s="162"/>
      <c r="G446" s="4"/>
      <c r="H446" s="141"/>
      <c r="I446" s="31"/>
      <c r="J446" s="31"/>
    </row>
    <row r="447" spans="1:11" ht="16.5" thickBot="1" x14ac:dyDescent="0.3">
      <c r="A447" s="6" t="s">
        <v>189</v>
      </c>
      <c r="B447" s="4"/>
      <c r="C447" s="4"/>
      <c r="D447" s="4"/>
      <c r="E447" s="42">
        <v>2024</v>
      </c>
      <c r="F447" s="8">
        <v>2023</v>
      </c>
      <c r="G447" s="4"/>
      <c r="H447" s="141"/>
      <c r="I447" s="31"/>
      <c r="J447" s="31"/>
    </row>
    <row r="448" spans="1:11" ht="15.75" x14ac:dyDescent="0.25">
      <c r="A448" s="4" t="s">
        <v>126</v>
      </c>
      <c r="B448" s="4"/>
      <c r="C448" s="4"/>
      <c r="D448" s="4"/>
      <c r="E448" s="62">
        <v>3340149.65</v>
      </c>
      <c r="F448" s="29">
        <v>2781913.82</v>
      </c>
      <c r="G448" s="4"/>
      <c r="H448" s="141"/>
      <c r="I448" s="31"/>
      <c r="J448" s="31"/>
    </row>
    <row r="449" spans="1:10" ht="15.75" x14ac:dyDescent="0.25">
      <c r="A449" s="4" t="s">
        <v>127</v>
      </c>
      <c r="B449" s="4"/>
      <c r="C449" s="4"/>
      <c r="D449" s="4"/>
      <c r="E449" s="62">
        <v>4444328.76</v>
      </c>
      <c r="F449" s="29">
        <v>4117560.39</v>
      </c>
      <c r="G449" s="4"/>
      <c r="H449" s="141"/>
      <c r="I449" s="31"/>
      <c r="J449" s="31"/>
    </row>
    <row r="450" spans="1:10" ht="15.75" x14ac:dyDescent="0.25">
      <c r="A450" s="4" t="s">
        <v>190</v>
      </c>
      <c r="B450" s="4"/>
      <c r="C450" s="4"/>
      <c r="D450" s="4"/>
      <c r="E450" s="62">
        <v>899872.97</v>
      </c>
      <c r="F450" s="29">
        <v>978579.12</v>
      </c>
      <c r="G450" s="75"/>
      <c r="H450" s="141"/>
      <c r="I450" s="31"/>
      <c r="J450" s="31"/>
    </row>
    <row r="451" spans="1:10" ht="15.75" x14ac:dyDescent="0.25">
      <c r="A451" s="4" t="s">
        <v>128</v>
      </c>
      <c r="B451" s="4"/>
      <c r="C451" s="4"/>
      <c r="D451" s="4"/>
      <c r="E451" s="62">
        <v>2194031.4</v>
      </c>
      <c r="F451" s="29">
        <v>567550.05000000005</v>
      </c>
      <c r="G451" s="75"/>
      <c r="H451" s="141"/>
      <c r="I451" s="31"/>
      <c r="J451" s="31"/>
    </row>
    <row r="452" spans="1:10" ht="15.75" x14ac:dyDescent="0.25">
      <c r="A452" s="4" t="s">
        <v>129</v>
      </c>
      <c r="B452" s="4"/>
      <c r="C452" s="4"/>
      <c r="D452" s="4"/>
      <c r="E452" s="62">
        <v>3862366.84</v>
      </c>
      <c r="F452" s="29">
        <v>7253487.2599999998</v>
      </c>
      <c r="G452" s="75"/>
      <c r="H452" s="141"/>
      <c r="I452" s="31"/>
      <c r="J452" s="31"/>
    </row>
    <row r="453" spans="1:10" ht="15.75" x14ac:dyDescent="0.25">
      <c r="A453" s="4" t="s">
        <v>50</v>
      </c>
      <c r="B453" s="4"/>
      <c r="C453" s="4"/>
      <c r="D453" s="4"/>
      <c r="E453" s="62">
        <v>33817543.439999998</v>
      </c>
      <c r="F453" s="29">
        <v>35235975.640000001</v>
      </c>
      <c r="G453" s="75"/>
      <c r="H453" s="233"/>
      <c r="I453" s="233"/>
      <c r="J453" s="233"/>
    </row>
    <row r="454" spans="1:10" ht="15.75" x14ac:dyDescent="0.25">
      <c r="A454" s="4" t="s">
        <v>191</v>
      </c>
      <c r="B454" s="4"/>
      <c r="C454" s="4"/>
      <c r="D454" s="4"/>
      <c r="E454" s="220">
        <v>5385301.2800000003</v>
      </c>
      <c r="F454" s="29">
        <v>6711298.5999999996</v>
      </c>
      <c r="G454" s="75"/>
      <c r="H454" s="141"/>
      <c r="I454" s="31"/>
      <c r="J454" s="31"/>
    </row>
    <row r="455" spans="1:10" ht="15.75" x14ac:dyDescent="0.25">
      <c r="A455" s="4" t="s">
        <v>236</v>
      </c>
      <c r="B455" s="4"/>
      <c r="C455" s="4"/>
      <c r="D455" s="4"/>
      <c r="E455" s="62">
        <v>7656.88</v>
      </c>
      <c r="F455" s="29">
        <v>0</v>
      </c>
      <c r="G455" s="75"/>
      <c r="H455" s="141"/>
      <c r="I455" s="31"/>
      <c r="J455" s="31"/>
    </row>
    <row r="456" spans="1:10" ht="15.75" x14ac:dyDescent="0.25">
      <c r="A456" s="4" t="s">
        <v>130</v>
      </c>
      <c r="B456" s="4"/>
      <c r="C456" s="4"/>
      <c r="D456" s="4"/>
      <c r="E456" s="62">
        <v>0</v>
      </c>
      <c r="F456" s="29">
        <v>110995</v>
      </c>
      <c r="G456" s="75"/>
      <c r="H456" s="141"/>
      <c r="I456" s="31"/>
      <c r="J456" s="31"/>
    </row>
    <row r="457" spans="1:10" ht="15.75" x14ac:dyDescent="0.25">
      <c r="A457" s="4" t="s">
        <v>131</v>
      </c>
      <c r="B457" s="4"/>
      <c r="C457" s="4"/>
      <c r="D457" s="4"/>
      <c r="E457" s="62">
        <v>832608.15</v>
      </c>
      <c r="F457" s="162">
        <v>4069015.07</v>
      </c>
      <c r="G457" s="75"/>
      <c r="H457" s="141"/>
      <c r="I457" s="31"/>
      <c r="J457" s="31"/>
    </row>
    <row r="458" spans="1:10" ht="16.5" thickBot="1" x14ac:dyDescent="0.3">
      <c r="A458" s="4" t="s">
        <v>132</v>
      </c>
      <c r="B458" s="4"/>
      <c r="C458" s="4"/>
      <c r="D458" s="4"/>
      <c r="E458" s="63">
        <v>0</v>
      </c>
      <c r="F458" s="35">
        <v>29968.65</v>
      </c>
      <c r="G458" s="75"/>
      <c r="H458" s="141"/>
      <c r="I458" s="31"/>
      <c r="J458" s="31"/>
    </row>
    <row r="459" spans="1:10" ht="16.5" thickBot="1" x14ac:dyDescent="0.3">
      <c r="A459" s="18" t="s">
        <v>305</v>
      </c>
      <c r="B459" s="4"/>
      <c r="C459" s="4"/>
      <c r="D459" s="4"/>
      <c r="E459" s="170">
        <f>SUM(E448:E458)</f>
        <v>54783859.370000005</v>
      </c>
      <c r="F459" s="101">
        <f>SUM(F448:F458)</f>
        <v>61856343.600000001</v>
      </c>
      <c r="G459" s="75"/>
      <c r="H459" s="141"/>
      <c r="I459" s="31"/>
      <c r="J459" s="31"/>
    </row>
    <row r="460" spans="1:10" ht="15.75" x14ac:dyDescent="0.25">
      <c r="A460" s="19"/>
      <c r="B460" s="19"/>
      <c r="C460" s="19"/>
      <c r="D460" s="19"/>
      <c r="E460" s="169"/>
      <c r="F460" s="103"/>
      <c r="G460" s="69"/>
      <c r="H460" s="141"/>
      <c r="I460" s="31"/>
      <c r="J460" s="31"/>
    </row>
    <row r="461" spans="1:10" ht="15.75" x14ac:dyDescent="0.25">
      <c r="A461" s="6" t="s">
        <v>301</v>
      </c>
      <c r="B461" s="19"/>
      <c r="C461" s="19"/>
      <c r="D461" s="34"/>
      <c r="E461" s="34"/>
      <c r="F461" s="4"/>
      <c r="G461" s="33"/>
      <c r="H461" s="141"/>
      <c r="I461" s="31"/>
      <c r="J461" s="31"/>
    </row>
    <row r="462" spans="1:10" ht="15.75" x14ac:dyDescent="0.25">
      <c r="A462" s="4" t="s">
        <v>255</v>
      </c>
      <c r="B462" s="19"/>
      <c r="C462" s="19"/>
      <c r="D462" s="34"/>
      <c r="E462" s="34"/>
      <c r="F462" s="4"/>
      <c r="G462" s="4"/>
      <c r="H462" s="141"/>
      <c r="I462" s="31"/>
      <c r="J462" s="31"/>
    </row>
    <row r="463" spans="1:10" ht="15.75" x14ac:dyDescent="0.25">
      <c r="A463" s="4" t="s">
        <v>256</v>
      </c>
      <c r="B463" s="4"/>
      <c r="C463" s="4"/>
      <c r="D463" s="4"/>
      <c r="E463" s="4"/>
      <c r="F463" s="4"/>
      <c r="G463" s="81"/>
      <c r="H463" s="141"/>
      <c r="I463" s="31"/>
      <c r="J463" s="31"/>
    </row>
    <row r="464" spans="1:10" ht="15.75" x14ac:dyDescent="0.25">
      <c r="A464" s="4" t="s">
        <v>133</v>
      </c>
      <c r="B464" s="4"/>
      <c r="C464" s="4"/>
      <c r="D464" s="4"/>
      <c r="E464" s="4"/>
      <c r="F464" s="4"/>
      <c r="G464" s="4"/>
      <c r="H464" s="141"/>
      <c r="I464" s="31"/>
      <c r="J464" s="31"/>
    </row>
    <row r="465" spans="1:10" ht="15.75" x14ac:dyDescent="0.25">
      <c r="A465" s="4"/>
      <c r="B465" s="4"/>
      <c r="C465" s="4"/>
      <c r="D465" s="4"/>
      <c r="E465" s="4"/>
      <c r="F465" s="4"/>
      <c r="G465" s="4"/>
      <c r="H465" s="141"/>
      <c r="I465" s="31"/>
      <c r="J465" s="31"/>
    </row>
    <row r="466" spans="1:10" ht="16.5" thickBot="1" x14ac:dyDescent="0.3">
      <c r="A466" s="6" t="s">
        <v>40</v>
      </c>
      <c r="B466" s="4"/>
      <c r="C466" s="4"/>
      <c r="D466" s="4"/>
      <c r="E466" s="8">
        <v>2024</v>
      </c>
      <c r="F466" s="8">
        <v>2023</v>
      </c>
      <c r="G466" s="4"/>
      <c r="H466" s="141"/>
      <c r="I466" s="31"/>
      <c r="J466" s="31"/>
    </row>
    <row r="467" spans="1:10" ht="16.5" thickBot="1" x14ac:dyDescent="0.3">
      <c r="A467" s="4" t="s">
        <v>134</v>
      </c>
      <c r="B467" s="4"/>
      <c r="C467" s="4"/>
      <c r="D467" s="4"/>
      <c r="E467" s="44">
        <v>239348.46</v>
      </c>
      <c r="F467" s="10">
        <v>233227.92</v>
      </c>
      <c r="G467" s="81"/>
      <c r="H467" s="31"/>
      <c r="I467" s="31"/>
      <c r="J467" s="31"/>
    </row>
    <row r="468" spans="1:10" ht="16.5" thickBot="1" x14ac:dyDescent="0.3">
      <c r="A468" s="6" t="s">
        <v>305</v>
      </c>
      <c r="B468" s="4"/>
      <c r="C468" s="4"/>
      <c r="D468" s="4"/>
      <c r="E468" s="11">
        <f>SUM(E467)</f>
        <v>239348.46</v>
      </c>
      <c r="F468" s="11">
        <f>SUM(F467)</f>
        <v>233227.92</v>
      </c>
      <c r="G468" s="4"/>
      <c r="H468" s="31"/>
      <c r="I468" s="31"/>
      <c r="J468" s="31"/>
    </row>
    <row r="469" spans="1:10" ht="16.5" thickTop="1" x14ac:dyDescent="0.25">
      <c r="A469" s="6"/>
      <c r="B469" s="4"/>
      <c r="C469" s="4"/>
      <c r="D469" s="4"/>
      <c r="E469" s="79"/>
      <c r="F469" s="79"/>
      <c r="G469" s="4"/>
      <c r="H469" s="31"/>
      <c r="I469" s="31"/>
      <c r="J469" s="31"/>
    </row>
    <row r="470" spans="1:10" ht="15.75" x14ac:dyDescent="0.25">
      <c r="A470" s="58" t="s">
        <v>302</v>
      </c>
      <c r="B470" s="4"/>
      <c r="C470" s="4"/>
      <c r="D470" s="4"/>
      <c r="E470" s="4"/>
      <c r="F470" s="4"/>
      <c r="G470" s="4"/>
      <c r="H470" s="141"/>
      <c r="I470" s="31"/>
      <c r="J470" s="31"/>
    </row>
    <row r="471" spans="1:10" ht="15.75" x14ac:dyDescent="0.25">
      <c r="A471" s="41" t="s">
        <v>253</v>
      </c>
      <c r="B471" s="4"/>
      <c r="C471" s="4"/>
      <c r="D471" s="4"/>
      <c r="E471" s="4"/>
      <c r="F471" s="4"/>
      <c r="G471" s="33"/>
      <c r="H471" s="141"/>
      <c r="I471" s="31"/>
      <c r="J471" s="31"/>
    </row>
    <row r="472" spans="1:10" ht="15.75" x14ac:dyDescent="0.25">
      <c r="A472" s="41" t="s">
        <v>322</v>
      </c>
      <c r="B472" s="41"/>
      <c r="C472" s="41"/>
      <c r="D472" s="41"/>
      <c r="E472" s="41"/>
      <c r="F472" s="41"/>
      <c r="G472" s="4"/>
      <c r="H472" s="141"/>
      <c r="I472" s="31"/>
      <c r="J472" s="31"/>
    </row>
    <row r="473" spans="1:10" ht="15.75" x14ac:dyDescent="0.25">
      <c r="A473" s="41" t="s">
        <v>254</v>
      </c>
      <c r="B473" s="41"/>
      <c r="C473" s="41"/>
      <c r="D473" s="41"/>
      <c r="E473" s="41"/>
      <c r="F473" s="41"/>
      <c r="G473" s="30"/>
      <c r="H473" s="31"/>
      <c r="I473" s="31"/>
      <c r="J473" s="31"/>
    </row>
    <row r="474" spans="1:10" ht="15.75" x14ac:dyDescent="0.25">
      <c r="A474" s="58"/>
      <c r="B474" s="41"/>
      <c r="C474" s="41"/>
      <c r="D474" s="41"/>
      <c r="E474" s="41"/>
      <c r="F474" s="41"/>
      <c r="G474" s="30"/>
      <c r="H474" s="31"/>
      <c r="I474" s="31"/>
      <c r="J474" s="31"/>
    </row>
    <row r="475" spans="1:10" ht="16.5" thickBot="1" x14ac:dyDescent="0.3">
      <c r="A475" s="58" t="s">
        <v>40</v>
      </c>
      <c r="B475" s="41"/>
      <c r="C475" s="41"/>
      <c r="D475" s="41"/>
      <c r="E475" s="42">
        <v>2024</v>
      </c>
      <c r="F475" s="42">
        <v>2023</v>
      </c>
      <c r="G475" s="4"/>
      <c r="H475" s="31"/>
      <c r="I475" s="31"/>
      <c r="J475" s="31"/>
    </row>
    <row r="476" spans="1:10" ht="15.75" x14ac:dyDescent="0.25">
      <c r="A476" s="41" t="s">
        <v>135</v>
      </c>
      <c r="B476" s="41"/>
      <c r="C476" s="41"/>
      <c r="D476" s="41"/>
      <c r="E476" s="68">
        <v>-2421323026.0999999</v>
      </c>
      <c r="F476" s="43">
        <v>-2375136263.8099999</v>
      </c>
      <c r="G476" s="4"/>
      <c r="H476" s="141"/>
      <c r="I476" s="31"/>
      <c r="J476" s="31"/>
    </row>
    <row r="477" spans="1:10" ht="15.75" x14ac:dyDescent="0.25">
      <c r="A477" s="41" t="s">
        <v>136</v>
      </c>
      <c r="B477" s="41"/>
      <c r="C477" s="41"/>
      <c r="D477" s="41"/>
      <c r="E477" s="43">
        <v>-30007524.920000002</v>
      </c>
      <c r="F477" s="43">
        <v>-49913348.729999997</v>
      </c>
      <c r="G477" s="4"/>
      <c r="H477" s="141"/>
      <c r="I477" s="31"/>
      <c r="J477" s="31"/>
    </row>
    <row r="478" spans="1:10" ht="16.5" thickBot="1" x14ac:dyDescent="0.3">
      <c r="A478" s="41" t="s">
        <v>137</v>
      </c>
      <c r="B478" s="41" t="s">
        <v>251</v>
      </c>
      <c r="C478" s="41"/>
      <c r="D478" s="41"/>
      <c r="E478" s="143">
        <v>66399490.060000002</v>
      </c>
      <c r="F478" s="44">
        <v>3726586.44</v>
      </c>
      <c r="G478" s="41"/>
      <c r="H478" s="141"/>
      <c r="I478" s="31"/>
      <c r="J478" s="31"/>
    </row>
    <row r="479" spans="1:10" ht="16.5" thickBot="1" x14ac:dyDescent="0.3">
      <c r="A479" s="58" t="s">
        <v>192</v>
      </c>
      <c r="B479" s="41"/>
      <c r="C479" s="41"/>
      <c r="D479" s="41"/>
      <c r="E479" s="45">
        <f>SUM(E476:E478)</f>
        <v>-2384931060.96</v>
      </c>
      <c r="F479" s="45">
        <f>SUM(F476:F478)</f>
        <v>-2421323026.0999999</v>
      </c>
      <c r="G479" s="41"/>
      <c r="H479" s="141"/>
      <c r="I479" s="31"/>
      <c r="J479" s="31"/>
    </row>
    <row r="480" spans="1:10" ht="16.5" thickTop="1" x14ac:dyDescent="0.25">
      <c r="A480" s="58"/>
      <c r="B480" s="41"/>
      <c r="C480" s="41"/>
      <c r="D480" s="41"/>
      <c r="E480" s="61"/>
      <c r="F480" s="61"/>
      <c r="G480" s="41"/>
      <c r="H480" s="141"/>
      <c r="I480" s="31"/>
      <c r="J480" s="31"/>
    </row>
    <row r="481" spans="1:10" ht="15.75" x14ac:dyDescent="0.25">
      <c r="A481" s="58" t="s">
        <v>345</v>
      </c>
      <c r="B481" s="58"/>
      <c r="C481" s="58"/>
      <c r="D481" s="41"/>
      <c r="E481" s="4"/>
      <c r="F481" s="4"/>
      <c r="G481" s="41"/>
      <c r="H481" s="144"/>
      <c r="I481" s="31"/>
      <c r="J481" s="31"/>
    </row>
    <row r="482" spans="1:10" ht="15.75" x14ac:dyDescent="0.25">
      <c r="A482" s="153" t="s">
        <v>252</v>
      </c>
      <c r="B482" s="41"/>
      <c r="C482" s="41"/>
      <c r="D482" s="41"/>
      <c r="E482" s="41"/>
      <c r="F482" s="41"/>
      <c r="G482" s="41"/>
      <c r="H482" s="31"/>
      <c r="I482" s="31"/>
      <c r="J482" s="31"/>
    </row>
    <row r="483" spans="1:10" ht="15.75" x14ac:dyDescent="0.25">
      <c r="A483" s="224" t="s">
        <v>350</v>
      </c>
      <c r="B483" s="224"/>
      <c r="C483" s="224"/>
      <c r="D483" s="224"/>
      <c r="E483" s="41"/>
      <c r="F483" s="41"/>
      <c r="G483" s="43"/>
      <c r="H483" s="31"/>
      <c r="I483" s="31"/>
      <c r="J483" s="31"/>
    </row>
    <row r="484" spans="1:10" ht="15.75" x14ac:dyDescent="0.25">
      <c r="A484" s="157" t="s">
        <v>169</v>
      </c>
      <c r="B484" s="153"/>
      <c r="C484" s="153"/>
      <c r="D484" s="153"/>
      <c r="E484" s="153"/>
      <c r="F484" s="153"/>
      <c r="G484" s="31"/>
      <c r="H484" s="145"/>
      <c r="I484" s="31"/>
      <c r="J484" s="31"/>
    </row>
    <row r="485" spans="1:10" ht="15.75" x14ac:dyDescent="0.25">
      <c r="A485" s="157"/>
      <c r="B485" s="153"/>
      <c r="C485" s="153"/>
      <c r="D485" s="153"/>
      <c r="E485" s="153"/>
      <c r="F485" s="153"/>
      <c r="G485" s="31"/>
      <c r="H485" s="145"/>
      <c r="I485" s="31"/>
      <c r="J485" s="31"/>
    </row>
    <row r="486" spans="1:10" ht="16.5" thickBot="1" x14ac:dyDescent="0.3">
      <c r="A486" s="58" t="s">
        <v>40</v>
      </c>
      <c r="B486" s="153"/>
      <c r="C486" s="153"/>
      <c r="D486" s="153"/>
      <c r="E486" s="42">
        <v>2024</v>
      </c>
      <c r="F486" s="42">
        <v>2023</v>
      </c>
      <c r="G486" s="4"/>
      <c r="H486" s="145"/>
      <c r="I486" s="31"/>
      <c r="J486" s="31"/>
    </row>
    <row r="487" spans="1:10" ht="15.75" x14ac:dyDescent="0.25">
      <c r="A487" s="41" t="s">
        <v>138</v>
      </c>
      <c r="B487" s="157"/>
      <c r="C487" s="157"/>
      <c r="D487" s="157"/>
      <c r="E487" s="221">
        <v>88991649.769999996</v>
      </c>
      <c r="F487" s="68">
        <v>-17769694.949999999</v>
      </c>
      <c r="G487" s="4"/>
      <c r="H487" s="31"/>
      <c r="I487" s="31"/>
      <c r="J487" s="31"/>
    </row>
    <row r="488" spans="1:10" ht="16.5" thickBot="1" x14ac:dyDescent="0.3">
      <c r="A488" s="58" t="s">
        <v>305</v>
      </c>
      <c r="B488" s="41"/>
      <c r="C488" s="41"/>
      <c r="D488" s="41"/>
      <c r="E488" s="64">
        <f>SUM(E487)</f>
        <v>88991649.769999996</v>
      </c>
      <c r="F488" s="65">
        <f>SUM(F487)</f>
        <v>-17769694.949999999</v>
      </c>
      <c r="G488" s="4"/>
      <c r="H488" s="43"/>
      <c r="I488" s="31"/>
      <c r="J488" s="31"/>
    </row>
    <row r="489" spans="1:10" ht="16.5" thickTop="1" x14ac:dyDescent="0.25">
      <c r="A489" s="4"/>
      <c r="B489" s="41"/>
      <c r="C489" s="41"/>
      <c r="D489" s="41"/>
      <c r="E489" s="4"/>
      <c r="F489" s="4"/>
      <c r="G489" s="4"/>
      <c r="H489" s="31"/>
      <c r="I489" s="31"/>
      <c r="J489" s="31"/>
    </row>
    <row r="490" spans="1:10" ht="15.75" x14ac:dyDescent="0.25">
      <c r="A490" s="6" t="s">
        <v>139</v>
      </c>
      <c r="B490" s="41"/>
      <c r="C490" s="41"/>
      <c r="D490" s="41"/>
      <c r="E490" s="4"/>
      <c r="F490" s="4"/>
      <c r="G490" s="4"/>
      <c r="H490" s="141"/>
      <c r="I490" s="31"/>
      <c r="J490" s="31"/>
    </row>
    <row r="491" spans="1:10" ht="15.75" x14ac:dyDescent="0.25">
      <c r="A491" s="156" t="s">
        <v>193</v>
      </c>
      <c r="B491" s="4"/>
      <c r="C491" s="4"/>
      <c r="D491" s="4"/>
      <c r="E491" s="4"/>
      <c r="F491" s="4"/>
      <c r="G491" s="4"/>
      <c r="H491" s="146"/>
      <c r="I491" s="31"/>
      <c r="J491" s="31"/>
    </row>
    <row r="492" spans="1:10" ht="15.75" x14ac:dyDescent="0.25">
      <c r="A492" s="156" t="s">
        <v>140</v>
      </c>
      <c r="B492" s="72"/>
      <c r="C492" s="72"/>
      <c r="D492" s="72"/>
      <c r="E492" s="72"/>
      <c r="F492" s="72"/>
      <c r="G492" s="4"/>
      <c r="H492" s="146"/>
      <c r="I492" s="147"/>
      <c r="J492" s="147"/>
    </row>
    <row r="493" spans="1:10" ht="15.75" x14ac:dyDescent="0.25">
      <c r="A493" s="156" t="s">
        <v>141</v>
      </c>
      <c r="B493" s="6"/>
      <c r="C493" s="6"/>
      <c r="D493" s="6"/>
      <c r="E493" s="6"/>
      <c r="F493" s="6"/>
      <c r="G493" s="4"/>
      <c r="H493" s="31"/>
      <c r="I493" s="31"/>
      <c r="J493" s="31"/>
    </row>
    <row r="494" spans="1:10" ht="15.75" x14ac:dyDescent="0.25">
      <c r="A494" s="156" t="s">
        <v>142</v>
      </c>
      <c r="B494" s="156"/>
      <c r="C494" s="156"/>
      <c r="D494" s="156"/>
      <c r="E494" s="156"/>
      <c r="F494" s="156"/>
      <c r="G494" s="62"/>
      <c r="H494" s="141"/>
      <c r="I494" s="31"/>
      <c r="J494" s="31"/>
    </row>
    <row r="495" spans="1:10" ht="15.75" x14ac:dyDescent="0.25">
      <c r="A495" s="4"/>
      <c r="B495" s="156"/>
      <c r="C495" s="156"/>
      <c r="D495" s="156"/>
      <c r="E495" s="156"/>
      <c r="F495" s="156"/>
      <c r="G495" s="4"/>
      <c r="H495" s="141"/>
      <c r="I495" s="31"/>
      <c r="J495" s="31"/>
    </row>
    <row r="496" spans="1:10" ht="15.75" x14ac:dyDescent="0.25">
      <c r="A496" s="156" t="s">
        <v>285</v>
      </c>
      <c r="B496" s="156"/>
      <c r="C496" s="156"/>
      <c r="D496" s="156"/>
      <c r="E496" s="156"/>
      <c r="F496" s="156"/>
      <c r="G496" s="4"/>
      <c r="H496" s="141"/>
      <c r="I496" s="31"/>
      <c r="J496" s="31"/>
    </row>
    <row r="497" spans="1:10" ht="15.75" x14ac:dyDescent="0.25">
      <c r="A497" s="4"/>
      <c r="B497" s="156"/>
      <c r="C497" s="156"/>
      <c r="D497" s="156"/>
      <c r="E497" s="156"/>
      <c r="F497" s="156"/>
      <c r="G497" s="4"/>
      <c r="H497" s="141"/>
      <c r="I497" s="31"/>
      <c r="J497" s="31"/>
    </row>
    <row r="498" spans="1:10" ht="15.75" x14ac:dyDescent="0.25">
      <c r="A498" s="156" t="s">
        <v>286</v>
      </c>
      <c r="B498" s="4"/>
      <c r="C498" s="4"/>
      <c r="D498" s="4"/>
      <c r="E498" s="4"/>
      <c r="F498" s="4"/>
      <c r="G498" s="4"/>
      <c r="H498" s="148"/>
      <c r="I498" s="31"/>
      <c r="J498" s="31"/>
    </row>
    <row r="499" spans="1:10" ht="15.75" x14ac:dyDescent="0.25">
      <c r="A499" s="223" t="s">
        <v>349</v>
      </c>
      <c r="B499" s="223"/>
      <c r="C499" s="223"/>
      <c r="D499" s="223"/>
      <c r="E499" s="223"/>
      <c r="F499" s="223"/>
      <c r="G499" s="4"/>
      <c r="H499" s="31"/>
      <c r="I499" s="31"/>
      <c r="J499" s="31"/>
    </row>
    <row r="500" spans="1:10" ht="15.75" x14ac:dyDescent="0.25">
      <c r="A500" s="222" t="s">
        <v>348</v>
      </c>
      <c r="B500" s="222"/>
      <c r="C500" s="222"/>
      <c r="D500" s="222"/>
      <c r="E500" s="222"/>
      <c r="F500" s="222"/>
      <c r="G500" s="4"/>
      <c r="H500" s="31"/>
      <c r="I500" s="31"/>
      <c r="J500" s="31"/>
    </row>
    <row r="501" spans="1:10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 spans="1:10" ht="15.75" x14ac:dyDescent="0.25">
      <c r="A502" s="4" t="s">
        <v>155</v>
      </c>
      <c r="B502" s="156"/>
      <c r="C502" s="156"/>
      <c r="D502" s="156"/>
      <c r="E502" s="156"/>
      <c r="F502" s="156"/>
      <c r="G502" s="4"/>
      <c r="H502" s="4"/>
      <c r="I502" s="4"/>
      <c r="J502" s="4"/>
    </row>
    <row r="503" spans="1:10" ht="15.75" x14ac:dyDescent="0.25">
      <c r="A503" s="156" t="s">
        <v>156</v>
      </c>
      <c r="B503" s="156"/>
      <c r="C503" s="156"/>
      <c r="D503" s="156"/>
      <c r="E503" s="156"/>
      <c r="F503" s="156"/>
      <c r="G503" s="4"/>
      <c r="H503" s="4"/>
      <c r="I503" s="4"/>
      <c r="J503" s="4"/>
    </row>
    <row r="504" spans="1:10" ht="15.75" x14ac:dyDescent="0.25">
      <c r="A504" s="156"/>
      <c r="B504" s="4"/>
      <c r="C504" s="4"/>
      <c r="D504" s="4"/>
      <c r="E504" s="4"/>
      <c r="F504" s="4"/>
      <c r="G504" s="4"/>
      <c r="H504" s="4"/>
      <c r="I504" s="4"/>
      <c r="J504" s="4"/>
    </row>
    <row r="505" spans="1:10" ht="15.75" x14ac:dyDescent="0.25">
      <c r="A505" s="86"/>
      <c r="B505" s="4"/>
      <c r="C505" s="4"/>
      <c r="D505" s="4"/>
      <c r="E505" s="4"/>
      <c r="F505" s="4"/>
      <c r="G505" s="4"/>
      <c r="H505" s="4"/>
      <c r="I505" s="4"/>
      <c r="J505" s="4"/>
    </row>
    <row r="506" spans="1:10" ht="15" customHeight="1" x14ac:dyDescent="0.25">
      <c r="A506" s="126"/>
      <c r="B506" s="128"/>
      <c r="C506" s="85"/>
      <c r="D506" s="85"/>
      <c r="E506" s="85"/>
      <c r="F506" s="85"/>
      <c r="G506" s="4"/>
      <c r="H506" s="4"/>
      <c r="I506" s="4"/>
      <c r="J506" s="4"/>
    </row>
    <row r="507" spans="1:10" ht="15.75" x14ac:dyDescent="0.25">
      <c r="A507" s="107"/>
      <c r="B507" s="128"/>
      <c r="C507" s="85"/>
      <c r="D507" s="85"/>
      <c r="E507" s="85"/>
      <c r="F507" s="85"/>
      <c r="G507" s="4"/>
      <c r="H507" s="4"/>
      <c r="I507" s="4"/>
      <c r="J507" s="4"/>
    </row>
    <row r="508" spans="1:10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</row>
    <row r="509" spans="1:10" ht="16.5" thickBot="1" x14ac:dyDescent="0.3">
      <c r="A509" s="4"/>
      <c r="B509" s="87"/>
      <c r="C509" s="87"/>
      <c r="D509" s="4"/>
      <c r="E509" s="235"/>
      <c r="F509" s="235"/>
      <c r="G509" s="4"/>
      <c r="H509" s="4"/>
      <c r="I509" s="4"/>
      <c r="J509" s="4"/>
    </row>
    <row r="510" spans="1:10" ht="15.75" x14ac:dyDescent="0.25">
      <c r="A510" s="4"/>
      <c r="B510" s="88" t="s">
        <v>315</v>
      </c>
      <c r="C510" s="88"/>
      <c r="D510" s="4"/>
      <c r="E510" s="234" t="s">
        <v>0</v>
      </c>
      <c r="F510" s="234"/>
      <c r="G510" s="4"/>
      <c r="H510" s="4"/>
      <c r="I510" s="4"/>
      <c r="J510" s="4"/>
    </row>
    <row r="511" spans="1:10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</row>
    <row r="512" spans="1:10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</row>
    <row r="513" spans="1:10" ht="15.75" x14ac:dyDescent="0.25">
      <c r="A513" s="6"/>
      <c r="B513" s="4"/>
      <c r="C513" s="4"/>
      <c r="D513" s="4"/>
      <c r="E513" s="4"/>
      <c r="F513" s="4"/>
      <c r="G513" s="4"/>
      <c r="H513" s="4"/>
      <c r="I513" s="4"/>
      <c r="J513" s="4"/>
    </row>
    <row r="514" spans="1:10" ht="16.5" thickBot="1" x14ac:dyDescent="0.3">
      <c r="A514" s="4"/>
      <c r="B514" s="235"/>
      <c r="C514" s="235"/>
      <c r="D514" s="235"/>
      <c r="E514" s="149"/>
      <c r="F514" s="4"/>
      <c r="G514" s="4"/>
      <c r="H514" s="4"/>
      <c r="I514" s="4"/>
      <c r="J514" s="4"/>
    </row>
    <row r="515" spans="1:10" ht="15.75" x14ac:dyDescent="0.25">
      <c r="A515" s="4"/>
      <c r="B515" s="234" t="s">
        <v>143</v>
      </c>
      <c r="C515" s="234"/>
      <c r="D515" s="234"/>
      <c r="E515" s="234"/>
      <c r="F515" s="4"/>
      <c r="G515" s="4"/>
      <c r="H515" s="4"/>
      <c r="I515" s="4"/>
      <c r="J515" s="4"/>
    </row>
    <row r="516" spans="1:10" ht="15.75" x14ac:dyDescent="0.25">
      <c r="B516" s="2"/>
      <c r="C516" s="2"/>
      <c r="D516" s="2"/>
      <c r="E516" s="1"/>
      <c r="F516" s="1"/>
      <c r="G516" s="1"/>
      <c r="H516" s="1"/>
      <c r="I516" s="1"/>
      <c r="J516" s="1"/>
    </row>
  </sheetData>
  <mergeCells count="101">
    <mergeCell ref="A285:F285"/>
    <mergeCell ref="H453:J453"/>
    <mergeCell ref="B515:E515"/>
    <mergeCell ref="E509:F509"/>
    <mergeCell ref="E510:F510"/>
    <mergeCell ref="B514:D514"/>
    <mergeCell ref="A232:D232"/>
    <mergeCell ref="A233:D233"/>
    <mergeCell ref="A234:D234"/>
    <mergeCell ref="A235:D235"/>
    <mergeCell ref="A247:D247"/>
    <mergeCell ref="A251:G251"/>
    <mergeCell ref="A261:F261"/>
    <mergeCell ref="A262:G262"/>
    <mergeCell ref="A267:D267"/>
    <mergeCell ref="A273:F273"/>
    <mergeCell ref="A227:D227"/>
    <mergeCell ref="A228:D228"/>
    <mergeCell ref="A229:D229"/>
    <mergeCell ref="A230:D230"/>
    <mergeCell ref="A231:D231"/>
    <mergeCell ref="A250:F250"/>
    <mergeCell ref="A206:G206"/>
    <mergeCell ref="A219:D219"/>
    <mergeCell ref="A138:G138"/>
    <mergeCell ref="A141:D141"/>
    <mergeCell ref="A213:D213"/>
    <mergeCell ref="A226:D226"/>
    <mergeCell ref="A220:D220"/>
    <mergeCell ref="A221:D221"/>
    <mergeCell ref="A222:D222"/>
    <mergeCell ref="A223:D223"/>
    <mergeCell ref="A224:D224"/>
    <mergeCell ref="A225:D225"/>
    <mergeCell ref="A214:D214"/>
    <mergeCell ref="A215:D215"/>
    <mergeCell ref="A216:D216"/>
    <mergeCell ref="A217:D217"/>
    <mergeCell ref="A218:D218"/>
    <mergeCell ref="A205:G205"/>
    <mergeCell ref="A137:G137"/>
    <mergeCell ref="A98:G98"/>
    <mergeCell ref="A99:G99"/>
    <mergeCell ref="A104:D104"/>
    <mergeCell ref="A106:D106"/>
    <mergeCell ref="A109:G109"/>
    <mergeCell ref="A110:G110"/>
    <mergeCell ref="A111:G111"/>
    <mergeCell ref="A119:G119"/>
    <mergeCell ref="A134:G134"/>
    <mergeCell ref="A135:G135"/>
    <mergeCell ref="A136:G136"/>
    <mergeCell ref="A86:G86"/>
    <mergeCell ref="A87:G87"/>
    <mergeCell ref="A88:G88"/>
    <mergeCell ref="A89:G89"/>
    <mergeCell ref="A97:G97"/>
    <mergeCell ref="A73:D73"/>
    <mergeCell ref="A80:D80"/>
    <mergeCell ref="A81:D81"/>
    <mergeCell ref="A82:D82"/>
    <mergeCell ref="A84:D84"/>
    <mergeCell ref="A76:F77"/>
    <mergeCell ref="A45:I45"/>
    <mergeCell ref="A46:I46"/>
    <mergeCell ref="A49:I49"/>
    <mergeCell ref="A50:I50"/>
    <mergeCell ref="A72:D72"/>
    <mergeCell ref="A60:I60"/>
    <mergeCell ref="A61:I61"/>
    <mergeCell ref="A63:I63"/>
    <mergeCell ref="A64:I64"/>
    <mergeCell ref="A65:I65"/>
    <mergeCell ref="A66:I66"/>
    <mergeCell ref="A67:I67"/>
    <mergeCell ref="A68:I68"/>
    <mergeCell ref="A71:D71"/>
    <mergeCell ref="A500:F500"/>
    <mergeCell ref="A499:F499"/>
    <mergeCell ref="A483:D483"/>
    <mergeCell ref="A276:C276"/>
    <mergeCell ref="A29:I29"/>
    <mergeCell ref="A7:D7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56:I56"/>
    <mergeCell ref="A30:E30"/>
    <mergeCell ref="A34:E34"/>
    <mergeCell ref="A35:E35"/>
    <mergeCell ref="A36:E36"/>
    <mergeCell ref="A37:E37"/>
    <mergeCell ref="A43:I43"/>
    <mergeCell ref="A44:I44"/>
  </mergeCells>
  <pageMargins left="0.31496062992125984" right="0.31496062992125984" top="0.74803149606299213" bottom="0.74803149606299213" header="0.31496062992125984" footer="0.31496062992125984"/>
  <pageSetup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Felipe Suero</cp:lastModifiedBy>
  <cp:lastPrinted>2024-07-15T19:01:02Z</cp:lastPrinted>
  <dcterms:created xsi:type="dcterms:W3CDTF">2018-07-13T15:52:30Z</dcterms:created>
  <dcterms:modified xsi:type="dcterms:W3CDTF">2024-07-19T16:24:21Z</dcterms:modified>
</cp:coreProperties>
</file>