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A:\Priscila Baez\PNC\PNC 2023\PNC FEBRERO 2023\"/>
    </mc:Choice>
  </mc:AlternateContent>
  <xr:revisionPtr revIDLastSave="0" documentId="13_ncr:1_{5CB70903-41AF-444E-A2DA-F38B0EAE1683}" xr6:coauthVersionLast="36" xr6:coauthVersionMax="36" xr10:uidLastSave="{00000000-0000-0000-0000-000000000000}"/>
  <bookViews>
    <workbookView xWindow="0" yWindow="0" windowWidth="23040" windowHeight="9804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</externalReference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Partic.'!$B$105:$N$105</definedName>
  </definedNames>
  <calcPr calcId="191029"/>
</workbook>
</file>

<file path=xl/calcChain.xml><?xml version="1.0" encoding="utf-8"?>
<calcChain xmlns="http://schemas.openxmlformats.org/spreadsheetml/2006/main">
  <c r="A1" i="1" l="1"/>
  <c r="N571" i="3" l="1"/>
  <c r="M571" i="3"/>
  <c r="N525" i="3"/>
  <c r="M525" i="3"/>
  <c r="N479" i="3"/>
  <c r="M479" i="3"/>
  <c r="N433" i="3"/>
  <c r="M433" i="3"/>
  <c r="N386" i="3"/>
  <c r="M386" i="3"/>
  <c r="N339" i="3"/>
  <c r="M339" i="3"/>
  <c r="N292" i="3"/>
  <c r="M292" i="3"/>
  <c r="N245" i="3"/>
  <c r="M245" i="3"/>
  <c r="N198" i="3"/>
  <c r="M198" i="3"/>
  <c r="N152" i="3"/>
  <c r="M152" i="3"/>
  <c r="N105" i="3"/>
  <c r="M105" i="3"/>
  <c r="N59" i="3"/>
  <c r="M59" i="3"/>
  <c r="N8" i="3"/>
  <c r="M8" i="3"/>
  <c r="G570" i="3"/>
  <c r="C570" i="3"/>
  <c r="G524" i="3"/>
  <c r="C524" i="3"/>
  <c r="G478" i="3"/>
  <c r="C478" i="3"/>
  <c r="G432" i="3"/>
  <c r="C432" i="3"/>
  <c r="G385" i="3"/>
  <c r="C385" i="3"/>
  <c r="G338" i="3"/>
  <c r="C338" i="3"/>
  <c r="G291" i="3"/>
  <c r="C291" i="3"/>
  <c r="G244" i="3"/>
  <c r="C244" i="3"/>
  <c r="G197" i="3"/>
  <c r="C197" i="3"/>
  <c r="G151" i="3"/>
  <c r="C151" i="3"/>
  <c r="G104" i="3"/>
  <c r="C104" i="3"/>
  <c r="G58" i="3"/>
  <c r="C58" i="3"/>
  <c r="A3" i="6" l="1"/>
  <c r="E63" i="5"/>
  <c r="B3" i="5"/>
  <c r="B3" i="4"/>
  <c r="A4" i="3"/>
  <c r="A3" i="2"/>
  <c r="A4" i="1"/>
  <c r="B48" i="2"/>
  <c r="A410" i="10" l="1"/>
  <c r="AJ685" i="5"/>
  <c r="AI685" i="5"/>
  <c r="AG685" i="5"/>
  <c r="AF685" i="5"/>
  <c r="AD685" i="5"/>
  <c r="AC685" i="5"/>
  <c r="AA685" i="5"/>
  <c r="Z685" i="5"/>
  <c r="X685" i="5"/>
  <c r="W685" i="5"/>
  <c r="U685" i="5"/>
  <c r="T685" i="5"/>
  <c r="R685" i="5"/>
  <c r="Q685" i="5"/>
  <c r="O685" i="5"/>
  <c r="N685" i="5"/>
  <c r="L685" i="5"/>
  <c r="K685" i="5"/>
  <c r="I685" i="5"/>
  <c r="H685" i="5"/>
  <c r="F685" i="5"/>
  <c r="E685" i="5"/>
  <c r="AJ684" i="5"/>
  <c r="AI684" i="5"/>
  <c r="AG684" i="5"/>
  <c r="AF684" i="5"/>
  <c r="AD684" i="5"/>
  <c r="AC684" i="5"/>
  <c r="AA684" i="5"/>
  <c r="Z684" i="5"/>
  <c r="X684" i="5"/>
  <c r="W684" i="5"/>
  <c r="U684" i="5"/>
  <c r="T684" i="5"/>
  <c r="R684" i="5"/>
  <c r="Q684" i="5"/>
  <c r="O684" i="5"/>
  <c r="N684" i="5"/>
  <c r="L684" i="5"/>
  <c r="K684" i="5"/>
  <c r="I684" i="5"/>
  <c r="H684" i="5"/>
  <c r="F684" i="5"/>
  <c r="E684" i="5"/>
  <c r="AJ683" i="5"/>
  <c r="AI683" i="5"/>
  <c r="AG683" i="5"/>
  <c r="AF683" i="5"/>
  <c r="AD683" i="5"/>
  <c r="AC683" i="5"/>
  <c r="AA683" i="5"/>
  <c r="Z683" i="5"/>
  <c r="X683" i="5"/>
  <c r="W683" i="5"/>
  <c r="U683" i="5"/>
  <c r="T683" i="5"/>
  <c r="R683" i="5"/>
  <c r="Q683" i="5"/>
  <c r="O683" i="5"/>
  <c r="N683" i="5"/>
  <c r="L683" i="5"/>
  <c r="K683" i="5"/>
  <c r="I683" i="5"/>
  <c r="H683" i="5"/>
  <c r="F683" i="5"/>
  <c r="E683" i="5"/>
  <c r="AJ682" i="5"/>
  <c r="AI682" i="5"/>
  <c r="AG682" i="5"/>
  <c r="AF682" i="5"/>
  <c r="AD682" i="5"/>
  <c r="AC682" i="5"/>
  <c r="AA682" i="5"/>
  <c r="Z682" i="5"/>
  <c r="X682" i="5"/>
  <c r="W682" i="5"/>
  <c r="U682" i="5"/>
  <c r="T682" i="5"/>
  <c r="R682" i="5"/>
  <c r="Q682" i="5"/>
  <c r="O682" i="5"/>
  <c r="N682" i="5"/>
  <c r="L682" i="5"/>
  <c r="K682" i="5"/>
  <c r="I682" i="5"/>
  <c r="H682" i="5"/>
  <c r="F682" i="5"/>
  <c r="E682" i="5"/>
  <c r="AJ681" i="5"/>
  <c r="AI681" i="5"/>
  <c r="AG681" i="5"/>
  <c r="AF681" i="5"/>
  <c r="AD681" i="5"/>
  <c r="AC681" i="5"/>
  <c r="AA681" i="5"/>
  <c r="Z681" i="5"/>
  <c r="X681" i="5"/>
  <c r="W681" i="5"/>
  <c r="U681" i="5"/>
  <c r="T681" i="5"/>
  <c r="R681" i="5"/>
  <c r="Q681" i="5"/>
  <c r="O681" i="5"/>
  <c r="N681" i="5"/>
  <c r="L681" i="5"/>
  <c r="K681" i="5"/>
  <c r="I681" i="5"/>
  <c r="H681" i="5"/>
  <c r="F681" i="5"/>
  <c r="E681" i="5"/>
  <c r="AJ680" i="5"/>
  <c r="AI680" i="5"/>
  <c r="AG680" i="5"/>
  <c r="AF680" i="5"/>
  <c r="AD680" i="5"/>
  <c r="AC680" i="5"/>
  <c r="AA680" i="5"/>
  <c r="Z680" i="5"/>
  <c r="X680" i="5"/>
  <c r="W680" i="5"/>
  <c r="U680" i="5"/>
  <c r="T680" i="5"/>
  <c r="R680" i="5"/>
  <c r="Q680" i="5"/>
  <c r="O680" i="5"/>
  <c r="N680" i="5"/>
  <c r="L680" i="5"/>
  <c r="K680" i="5"/>
  <c r="I680" i="5"/>
  <c r="H680" i="5"/>
  <c r="F680" i="5"/>
  <c r="E680" i="5"/>
  <c r="AJ679" i="5"/>
  <c r="AI679" i="5"/>
  <c r="AG679" i="5"/>
  <c r="AF679" i="5"/>
  <c r="AD679" i="5"/>
  <c r="AC679" i="5"/>
  <c r="AA679" i="5"/>
  <c r="Z679" i="5"/>
  <c r="X679" i="5"/>
  <c r="W679" i="5"/>
  <c r="U679" i="5"/>
  <c r="T679" i="5"/>
  <c r="R679" i="5"/>
  <c r="Q679" i="5"/>
  <c r="O679" i="5"/>
  <c r="N679" i="5"/>
  <c r="L679" i="5"/>
  <c r="K679" i="5"/>
  <c r="I679" i="5"/>
  <c r="H679" i="5"/>
  <c r="F679" i="5"/>
  <c r="E679" i="5"/>
  <c r="AJ678" i="5"/>
  <c r="AI678" i="5"/>
  <c r="AG678" i="5"/>
  <c r="AF678" i="5"/>
  <c r="AD678" i="5"/>
  <c r="AC678" i="5"/>
  <c r="AA678" i="5"/>
  <c r="Z678" i="5"/>
  <c r="X678" i="5"/>
  <c r="W678" i="5"/>
  <c r="U678" i="5"/>
  <c r="T678" i="5"/>
  <c r="R678" i="5"/>
  <c r="Q678" i="5"/>
  <c r="O678" i="5"/>
  <c r="N678" i="5"/>
  <c r="L678" i="5"/>
  <c r="K678" i="5"/>
  <c r="I678" i="5"/>
  <c r="H678" i="5"/>
  <c r="F678" i="5"/>
  <c r="E678" i="5"/>
  <c r="AJ677" i="5"/>
  <c r="AI677" i="5"/>
  <c r="AG677" i="5"/>
  <c r="AF677" i="5"/>
  <c r="AD677" i="5"/>
  <c r="AC677" i="5"/>
  <c r="AA677" i="5"/>
  <c r="Z677" i="5"/>
  <c r="X677" i="5"/>
  <c r="W677" i="5"/>
  <c r="U677" i="5"/>
  <c r="T677" i="5"/>
  <c r="R677" i="5"/>
  <c r="Q677" i="5"/>
  <c r="O677" i="5"/>
  <c r="N677" i="5"/>
  <c r="L677" i="5"/>
  <c r="K677" i="5"/>
  <c r="I677" i="5"/>
  <c r="H677" i="5"/>
  <c r="F677" i="5"/>
  <c r="E677" i="5"/>
  <c r="AJ676" i="5"/>
  <c r="AI676" i="5"/>
  <c r="AG676" i="5"/>
  <c r="AF676" i="5"/>
  <c r="AD676" i="5"/>
  <c r="AC676" i="5"/>
  <c r="AA676" i="5"/>
  <c r="Z676" i="5"/>
  <c r="X676" i="5"/>
  <c r="W676" i="5"/>
  <c r="U676" i="5"/>
  <c r="T676" i="5"/>
  <c r="R676" i="5"/>
  <c r="Q676" i="5"/>
  <c r="O676" i="5"/>
  <c r="N676" i="5"/>
  <c r="L676" i="5"/>
  <c r="K676" i="5"/>
  <c r="I676" i="5"/>
  <c r="H676" i="5"/>
  <c r="F676" i="5"/>
  <c r="E676" i="5"/>
  <c r="AJ675" i="5"/>
  <c r="AI675" i="5"/>
  <c r="AG675" i="5"/>
  <c r="AF675" i="5"/>
  <c r="AD675" i="5"/>
  <c r="AC675" i="5"/>
  <c r="AA675" i="5"/>
  <c r="Z675" i="5"/>
  <c r="X675" i="5"/>
  <c r="W675" i="5"/>
  <c r="U675" i="5"/>
  <c r="T675" i="5"/>
  <c r="R675" i="5"/>
  <c r="Q675" i="5"/>
  <c r="O675" i="5"/>
  <c r="N675" i="5"/>
  <c r="L675" i="5"/>
  <c r="K675" i="5"/>
  <c r="I675" i="5"/>
  <c r="H675" i="5"/>
  <c r="F675" i="5"/>
  <c r="E675" i="5"/>
  <c r="AJ674" i="5"/>
  <c r="AI674" i="5"/>
  <c r="AG674" i="5"/>
  <c r="AF674" i="5"/>
  <c r="AD674" i="5"/>
  <c r="AC674" i="5"/>
  <c r="AA674" i="5"/>
  <c r="Z674" i="5"/>
  <c r="X674" i="5"/>
  <c r="W674" i="5"/>
  <c r="U674" i="5"/>
  <c r="T674" i="5"/>
  <c r="R674" i="5"/>
  <c r="Q674" i="5"/>
  <c r="O674" i="5"/>
  <c r="N674" i="5"/>
  <c r="L674" i="5"/>
  <c r="K674" i="5"/>
  <c r="I674" i="5"/>
  <c r="H674" i="5"/>
  <c r="F674" i="5"/>
  <c r="E674" i="5"/>
  <c r="AJ673" i="5"/>
  <c r="AI673" i="5"/>
  <c r="AG673" i="5"/>
  <c r="AF673" i="5"/>
  <c r="AD673" i="5"/>
  <c r="AC673" i="5"/>
  <c r="AA673" i="5"/>
  <c r="Z673" i="5"/>
  <c r="X673" i="5"/>
  <c r="W673" i="5"/>
  <c r="U673" i="5"/>
  <c r="T673" i="5"/>
  <c r="R673" i="5"/>
  <c r="Q673" i="5"/>
  <c r="O673" i="5"/>
  <c r="N673" i="5"/>
  <c r="L673" i="5"/>
  <c r="K673" i="5"/>
  <c r="I673" i="5"/>
  <c r="H673" i="5"/>
  <c r="F673" i="5"/>
  <c r="E673" i="5"/>
  <c r="AJ672" i="5"/>
  <c r="AI672" i="5"/>
  <c r="AG672" i="5"/>
  <c r="AF672" i="5"/>
  <c r="AD672" i="5"/>
  <c r="AC672" i="5"/>
  <c r="AA672" i="5"/>
  <c r="Z672" i="5"/>
  <c r="X672" i="5"/>
  <c r="W672" i="5"/>
  <c r="U672" i="5"/>
  <c r="T672" i="5"/>
  <c r="R672" i="5"/>
  <c r="Q672" i="5"/>
  <c r="O672" i="5"/>
  <c r="N672" i="5"/>
  <c r="L672" i="5"/>
  <c r="K672" i="5"/>
  <c r="I672" i="5"/>
  <c r="H672" i="5"/>
  <c r="F672" i="5"/>
  <c r="E672" i="5"/>
  <c r="AJ671" i="5"/>
  <c r="AI671" i="5"/>
  <c r="AG671" i="5"/>
  <c r="AF671" i="5"/>
  <c r="AD671" i="5"/>
  <c r="AC671" i="5"/>
  <c r="AA671" i="5"/>
  <c r="Z671" i="5"/>
  <c r="X671" i="5"/>
  <c r="W671" i="5"/>
  <c r="U671" i="5"/>
  <c r="T671" i="5"/>
  <c r="R671" i="5"/>
  <c r="Q671" i="5"/>
  <c r="O671" i="5"/>
  <c r="N671" i="5"/>
  <c r="L671" i="5"/>
  <c r="K671" i="5"/>
  <c r="I671" i="5"/>
  <c r="H671" i="5"/>
  <c r="F671" i="5"/>
  <c r="E671" i="5"/>
  <c r="AJ670" i="5"/>
  <c r="AI670" i="5"/>
  <c r="AG670" i="5"/>
  <c r="AF670" i="5"/>
  <c r="AD670" i="5"/>
  <c r="AC670" i="5"/>
  <c r="AA670" i="5"/>
  <c r="Z670" i="5"/>
  <c r="X670" i="5"/>
  <c r="W670" i="5"/>
  <c r="U670" i="5"/>
  <c r="T670" i="5"/>
  <c r="R670" i="5"/>
  <c r="Q670" i="5"/>
  <c r="O670" i="5"/>
  <c r="N670" i="5"/>
  <c r="L670" i="5"/>
  <c r="K670" i="5"/>
  <c r="I670" i="5"/>
  <c r="H670" i="5"/>
  <c r="F670" i="5"/>
  <c r="E670" i="5"/>
  <c r="AJ669" i="5"/>
  <c r="AI669" i="5"/>
  <c r="AG669" i="5"/>
  <c r="AF669" i="5"/>
  <c r="AD669" i="5"/>
  <c r="AC669" i="5"/>
  <c r="AA669" i="5"/>
  <c r="Z669" i="5"/>
  <c r="X669" i="5"/>
  <c r="W669" i="5"/>
  <c r="U669" i="5"/>
  <c r="T669" i="5"/>
  <c r="R669" i="5"/>
  <c r="Q669" i="5"/>
  <c r="O669" i="5"/>
  <c r="N669" i="5"/>
  <c r="L669" i="5"/>
  <c r="K669" i="5"/>
  <c r="I669" i="5"/>
  <c r="H669" i="5"/>
  <c r="F669" i="5"/>
  <c r="E669" i="5"/>
  <c r="AJ668" i="5"/>
  <c r="AI668" i="5"/>
  <c r="AG668" i="5"/>
  <c r="AF668" i="5"/>
  <c r="AD668" i="5"/>
  <c r="AC668" i="5"/>
  <c r="AA668" i="5"/>
  <c r="Z668" i="5"/>
  <c r="X668" i="5"/>
  <c r="W668" i="5"/>
  <c r="U668" i="5"/>
  <c r="T668" i="5"/>
  <c r="R668" i="5"/>
  <c r="Q668" i="5"/>
  <c r="O668" i="5"/>
  <c r="N668" i="5"/>
  <c r="L668" i="5"/>
  <c r="K668" i="5"/>
  <c r="I668" i="5"/>
  <c r="H668" i="5"/>
  <c r="F668" i="5"/>
  <c r="E668" i="5"/>
  <c r="AJ667" i="5"/>
  <c r="AI667" i="5"/>
  <c r="AG667" i="5"/>
  <c r="AF667" i="5"/>
  <c r="AD667" i="5"/>
  <c r="AC667" i="5"/>
  <c r="AA667" i="5"/>
  <c r="Z667" i="5"/>
  <c r="X667" i="5"/>
  <c r="W667" i="5"/>
  <c r="U667" i="5"/>
  <c r="T667" i="5"/>
  <c r="R667" i="5"/>
  <c r="Q667" i="5"/>
  <c r="O667" i="5"/>
  <c r="N667" i="5"/>
  <c r="L667" i="5"/>
  <c r="K667" i="5"/>
  <c r="I667" i="5"/>
  <c r="H667" i="5"/>
  <c r="F667" i="5"/>
  <c r="E667" i="5"/>
  <c r="AJ666" i="5"/>
  <c r="AI666" i="5"/>
  <c r="AG666" i="5"/>
  <c r="AF666" i="5"/>
  <c r="AD666" i="5"/>
  <c r="AC666" i="5"/>
  <c r="AA666" i="5"/>
  <c r="Z666" i="5"/>
  <c r="X666" i="5"/>
  <c r="W666" i="5"/>
  <c r="U666" i="5"/>
  <c r="T666" i="5"/>
  <c r="R666" i="5"/>
  <c r="Q666" i="5"/>
  <c r="O666" i="5"/>
  <c r="N666" i="5"/>
  <c r="L666" i="5"/>
  <c r="K666" i="5"/>
  <c r="I666" i="5"/>
  <c r="H666" i="5"/>
  <c r="F666" i="5"/>
  <c r="E666" i="5"/>
  <c r="AJ665" i="5"/>
  <c r="AI665" i="5"/>
  <c r="AG665" i="5"/>
  <c r="AF665" i="5"/>
  <c r="AD665" i="5"/>
  <c r="AC665" i="5"/>
  <c r="AA665" i="5"/>
  <c r="Z665" i="5"/>
  <c r="X665" i="5"/>
  <c r="W665" i="5"/>
  <c r="U665" i="5"/>
  <c r="T665" i="5"/>
  <c r="R665" i="5"/>
  <c r="Q665" i="5"/>
  <c r="O665" i="5"/>
  <c r="N665" i="5"/>
  <c r="L665" i="5"/>
  <c r="K665" i="5"/>
  <c r="I665" i="5"/>
  <c r="H665" i="5"/>
  <c r="F665" i="5"/>
  <c r="E665" i="5"/>
  <c r="AJ664" i="5"/>
  <c r="AI664" i="5"/>
  <c r="AG664" i="5"/>
  <c r="AF664" i="5"/>
  <c r="AD664" i="5"/>
  <c r="AC664" i="5"/>
  <c r="AA664" i="5"/>
  <c r="Z664" i="5"/>
  <c r="X664" i="5"/>
  <c r="W664" i="5"/>
  <c r="U664" i="5"/>
  <c r="T664" i="5"/>
  <c r="R664" i="5"/>
  <c r="Q664" i="5"/>
  <c r="O664" i="5"/>
  <c r="N664" i="5"/>
  <c r="L664" i="5"/>
  <c r="K664" i="5"/>
  <c r="I664" i="5"/>
  <c r="H664" i="5"/>
  <c r="F664" i="5"/>
  <c r="E664" i="5"/>
  <c r="AJ663" i="5"/>
  <c r="AI663" i="5"/>
  <c r="AG663" i="5"/>
  <c r="AF663" i="5"/>
  <c r="AD663" i="5"/>
  <c r="AC663" i="5"/>
  <c r="AA663" i="5"/>
  <c r="Z663" i="5"/>
  <c r="X663" i="5"/>
  <c r="W663" i="5"/>
  <c r="U663" i="5"/>
  <c r="T663" i="5"/>
  <c r="R663" i="5"/>
  <c r="Q663" i="5"/>
  <c r="O663" i="5"/>
  <c r="N663" i="5"/>
  <c r="L663" i="5"/>
  <c r="K663" i="5"/>
  <c r="I663" i="5"/>
  <c r="H663" i="5"/>
  <c r="F663" i="5"/>
  <c r="E663" i="5"/>
  <c r="AJ662" i="5"/>
  <c r="AI662" i="5"/>
  <c r="AG662" i="5"/>
  <c r="AF662" i="5"/>
  <c r="AD662" i="5"/>
  <c r="AC662" i="5"/>
  <c r="AA662" i="5"/>
  <c r="Z662" i="5"/>
  <c r="X662" i="5"/>
  <c r="W662" i="5"/>
  <c r="U662" i="5"/>
  <c r="T662" i="5"/>
  <c r="R662" i="5"/>
  <c r="Q662" i="5"/>
  <c r="O662" i="5"/>
  <c r="N662" i="5"/>
  <c r="L662" i="5"/>
  <c r="K662" i="5"/>
  <c r="I662" i="5"/>
  <c r="H662" i="5"/>
  <c r="F662" i="5"/>
  <c r="E662" i="5"/>
  <c r="AJ661" i="5"/>
  <c r="AI661" i="5"/>
  <c r="AG661" i="5"/>
  <c r="AF661" i="5"/>
  <c r="AD661" i="5"/>
  <c r="AC661" i="5"/>
  <c r="AA661" i="5"/>
  <c r="Z661" i="5"/>
  <c r="X661" i="5"/>
  <c r="W661" i="5"/>
  <c r="U661" i="5"/>
  <c r="T661" i="5"/>
  <c r="R661" i="5"/>
  <c r="Q661" i="5"/>
  <c r="O661" i="5"/>
  <c r="N661" i="5"/>
  <c r="L661" i="5"/>
  <c r="K661" i="5"/>
  <c r="I661" i="5"/>
  <c r="H661" i="5"/>
  <c r="F661" i="5"/>
  <c r="E661" i="5"/>
  <c r="AJ660" i="5"/>
  <c r="AI660" i="5"/>
  <c r="AG660" i="5"/>
  <c r="AF660" i="5"/>
  <c r="AD660" i="5"/>
  <c r="AC660" i="5"/>
  <c r="AA660" i="5"/>
  <c r="Z660" i="5"/>
  <c r="X660" i="5"/>
  <c r="W660" i="5"/>
  <c r="U660" i="5"/>
  <c r="T660" i="5"/>
  <c r="R660" i="5"/>
  <c r="Q660" i="5"/>
  <c r="O660" i="5"/>
  <c r="N660" i="5"/>
  <c r="L660" i="5"/>
  <c r="K660" i="5"/>
  <c r="I660" i="5"/>
  <c r="H660" i="5"/>
  <c r="F660" i="5"/>
  <c r="E660" i="5"/>
  <c r="AJ659" i="5"/>
  <c r="AI659" i="5"/>
  <c r="AG659" i="5"/>
  <c r="AF659" i="5"/>
  <c r="AD659" i="5"/>
  <c r="AC659" i="5"/>
  <c r="AA659" i="5"/>
  <c r="Z659" i="5"/>
  <c r="X659" i="5"/>
  <c r="W659" i="5"/>
  <c r="U659" i="5"/>
  <c r="T659" i="5"/>
  <c r="R659" i="5"/>
  <c r="Q659" i="5"/>
  <c r="O659" i="5"/>
  <c r="N659" i="5"/>
  <c r="L659" i="5"/>
  <c r="K659" i="5"/>
  <c r="I659" i="5"/>
  <c r="H659" i="5"/>
  <c r="F659" i="5"/>
  <c r="E659" i="5"/>
  <c r="AJ658" i="5"/>
  <c r="AI658" i="5"/>
  <c r="AG658" i="5"/>
  <c r="AF658" i="5"/>
  <c r="AD658" i="5"/>
  <c r="AC658" i="5"/>
  <c r="AA658" i="5"/>
  <c r="Z658" i="5"/>
  <c r="X658" i="5"/>
  <c r="W658" i="5"/>
  <c r="U658" i="5"/>
  <c r="T658" i="5"/>
  <c r="R658" i="5"/>
  <c r="Q658" i="5"/>
  <c r="O658" i="5"/>
  <c r="N658" i="5"/>
  <c r="L658" i="5"/>
  <c r="K658" i="5"/>
  <c r="I658" i="5"/>
  <c r="H658" i="5"/>
  <c r="F658" i="5"/>
  <c r="E658" i="5"/>
  <c r="AJ657" i="5"/>
  <c r="AI657" i="5"/>
  <c r="AG657" i="5"/>
  <c r="AF657" i="5"/>
  <c r="AD657" i="5"/>
  <c r="AC657" i="5"/>
  <c r="AA657" i="5"/>
  <c r="Z657" i="5"/>
  <c r="X657" i="5"/>
  <c r="W657" i="5"/>
  <c r="U657" i="5"/>
  <c r="T657" i="5"/>
  <c r="R657" i="5"/>
  <c r="Q657" i="5"/>
  <c r="O657" i="5"/>
  <c r="N657" i="5"/>
  <c r="L657" i="5"/>
  <c r="K657" i="5"/>
  <c r="I657" i="5"/>
  <c r="H657" i="5"/>
  <c r="F657" i="5"/>
  <c r="E657" i="5"/>
  <c r="AJ656" i="5"/>
  <c r="AI656" i="5"/>
  <c r="AG656" i="5"/>
  <c r="AF656" i="5"/>
  <c r="AD656" i="5"/>
  <c r="AC656" i="5"/>
  <c r="AA656" i="5"/>
  <c r="Z656" i="5"/>
  <c r="X656" i="5"/>
  <c r="W656" i="5"/>
  <c r="U656" i="5"/>
  <c r="T656" i="5"/>
  <c r="R656" i="5"/>
  <c r="Q656" i="5"/>
  <c r="O656" i="5"/>
  <c r="N656" i="5"/>
  <c r="L656" i="5"/>
  <c r="K656" i="5"/>
  <c r="I656" i="5"/>
  <c r="H656" i="5"/>
  <c r="F656" i="5"/>
  <c r="E656" i="5"/>
  <c r="AJ655" i="5"/>
  <c r="AI655" i="5"/>
  <c r="AG655" i="5"/>
  <c r="AF655" i="5"/>
  <c r="AD655" i="5"/>
  <c r="AC655" i="5"/>
  <c r="AA655" i="5"/>
  <c r="Z655" i="5"/>
  <c r="X655" i="5"/>
  <c r="W655" i="5"/>
  <c r="U655" i="5"/>
  <c r="T655" i="5"/>
  <c r="R655" i="5"/>
  <c r="Q655" i="5"/>
  <c r="O655" i="5"/>
  <c r="N655" i="5"/>
  <c r="L655" i="5"/>
  <c r="K655" i="5"/>
  <c r="I655" i="5"/>
  <c r="H655" i="5"/>
  <c r="F655" i="5"/>
  <c r="E655" i="5"/>
  <c r="AJ654" i="5"/>
  <c r="AI654" i="5"/>
  <c r="AG654" i="5"/>
  <c r="AF654" i="5"/>
  <c r="AD654" i="5"/>
  <c r="AC654" i="5"/>
  <c r="AA654" i="5"/>
  <c r="Z654" i="5"/>
  <c r="X654" i="5"/>
  <c r="W654" i="5"/>
  <c r="U654" i="5"/>
  <c r="T654" i="5"/>
  <c r="R654" i="5"/>
  <c r="Q654" i="5"/>
  <c r="O654" i="5"/>
  <c r="N654" i="5"/>
  <c r="L654" i="5"/>
  <c r="K654" i="5"/>
  <c r="I654" i="5"/>
  <c r="H654" i="5"/>
  <c r="F654" i="5"/>
  <c r="E654" i="5"/>
  <c r="AJ653" i="5"/>
  <c r="AI653" i="5"/>
  <c r="AG653" i="5"/>
  <c r="AF653" i="5"/>
  <c r="AD653" i="5"/>
  <c r="AC653" i="5"/>
  <c r="AA653" i="5"/>
  <c r="Z653" i="5"/>
  <c r="X653" i="5"/>
  <c r="W653" i="5"/>
  <c r="U653" i="5"/>
  <c r="T653" i="5"/>
  <c r="R653" i="5"/>
  <c r="Q653" i="5"/>
  <c r="O653" i="5"/>
  <c r="N653" i="5"/>
  <c r="L653" i="5"/>
  <c r="K653" i="5"/>
  <c r="I653" i="5"/>
  <c r="H653" i="5"/>
  <c r="F653" i="5"/>
  <c r="E653" i="5"/>
  <c r="AJ631" i="5"/>
  <c r="AI631" i="5"/>
  <c r="AG631" i="5"/>
  <c r="AF631" i="5"/>
  <c r="AD631" i="5"/>
  <c r="AC631" i="5"/>
  <c r="AA631" i="5"/>
  <c r="Z631" i="5"/>
  <c r="X631" i="5"/>
  <c r="W631" i="5"/>
  <c r="U631" i="5"/>
  <c r="T631" i="5"/>
  <c r="R631" i="5"/>
  <c r="Q631" i="5"/>
  <c r="O631" i="5"/>
  <c r="N631" i="5"/>
  <c r="L631" i="5"/>
  <c r="K631" i="5"/>
  <c r="I631" i="5"/>
  <c r="H631" i="5"/>
  <c r="F631" i="5"/>
  <c r="E631" i="5"/>
  <c r="AJ630" i="5"/>
  <c r="AI630" i="5"/>
  <c r="AG630" i="5"/>
  <c r="AF630" i="5"/>
  <c r="AD630" i="5"/>
  <c r="AC630" i="5"/>
  <c r="AA630" i="5"/>
  <c r="Z630" i="5"/>
  <c r="X630" i="5"/>
  <c r="W630" i="5"/>
  <c r="U630" i="5"/>
  <c r="T630" i="5"/>
  <c r="R630" i="5"/>
  <c r="Q630" i="5"/>
  <c r="O630" i="5"/>
  <c r="N630" i="5"/>
  <c r="L630" i="5"/>
  <c r="K630" i="5"/>
  <c r="I630" i="5"/>
  <c r="H630" i="5"/>
  <c r="F630" i="5"/>
  <c r="E630" i="5"/>
  <c r="AJ629" i="5"/>
  <c r="AI629" i="5"/>
  <c r="AG629" i="5"/>
  <c r="AF629" i="5"/>
  <c r="AD629" i="5"/>
  <c r="AC629" i="5"/>
  <c r="AA629" i="5"/>
  <c r="Z629" i="5"/>
  <c r="X629" i="5"/>
  <c r="W629" i="5"/>
  <c r="U629" i="5"/>
  <c r="T629" i="5"/>
  <c r="R629" i="5"/>
  <c r="Q629" i="5"/>
  <c r="O629" i="5"/>
  <c r="N629" i="5"/>
  <c r="L629" i="5"/>
  <c r="K629" i="5"/>
  <c r="I629" i="5"/>
  <c r="H629" i="5"/>
  <c r="F629" i="5"/>
  <c r="E629" i="5"/>
  <c r="AJ628" i="5"/>
  <c r="AI628" i="5"/>
  <c r="AG628" i="5"/>
  <c r="AF628" i="5"/>
  <c r="AD628" i="5"/>
  <c r="AC628" i="5"/>
  <c r="AA628" i="5"/>
  <c r="Z628" i="5"/>
  <c r="X628" i="5"/>
  <c r="W628" i="5"/>
  <c r="U628" i="5"/>
  <c r="T628" i="5"/>
  <c r="R628" i="5"/>
  <c r="Q628" i="5"/>
  <c r="O628" i="5"/>
  <c r="N628" i="5"/>
  <c r="L628" i="5"/>
  <c r="K628" i="5"/>
  <c r="I628" i="5"/>
  <c r="H628" i="5"/>
  <c r="F628" i="5"/>
  <c r="E628" i="5"/>
  <c r="AJ627" i="5"/>
  <c r="AI627" i="5"/>
  <c r="AG627" i="5"/>
  <c r="AF627" i="5"/>
  <c r="AD627" i="5"/>
  <c r="AC627" i="5"/>
  <c r="AA627" i="5"/>
  <c r="Z627" i="5"/>
  <c r="X627" i="5"/>
  <c r="W627" i="5"/>
  <c r="U627" i="5"/>
  <c r="T627" i="5"/>
  <c r="R627" i="5"/>
  <c r="Q627" i="5"/>
  <c r="O627" i="5"/>
  <c r="N627" i="5"/>
  <c r="L627" i="5"/>
  <c r="K627" i="5"/>
  <c r="I627" i="5"/>
  <c r="H627" i="5"/>
  <c r="F627" i="5"/>
  <c r="E627" i="5"/>
  <c r="AJ626" i="5"/>
  <c r="AI626" i="5"/>
  <c r="AG626" i="5"/>
  <c r="AF626" i="5"/>
  <c r="AD626" i="5"/>
  <c r="AC626" i="5"/>
  <c r="AA626" i="5"/>
  <c r="Z626" i="5"/>
  <c r="X626" i="5"/>
  <c r="W626" i="5"/>
  <c r="U626" i="5"/>
  <c r="T626" i="5"/>
  <c r="R626" i="5"/>
  <c r="Q626" i="5"/>
  <c r="O626" i="5"/>
  <c r="N626" i="5"/>
  <c r="L626" i="5"/>
  <c r="K626" i="5"/>
  <c r="I626" i="5"/>
  <c r="H626" i="5"/>
  <c r="F626" i="5"/>
  <c r="E626" i="5"/>
  <c r="AJ625" i="5"/>
  <c r="AI625" i="5"/>
  <c r="AG625" i="5"/>
  <c r="AF625" i="5"/>
  <c r="AD625" i="5"/>
  <c r="AC625" i="5"/>
  <c r="AA625" i="5"/>
  <c r="Z625" i="5"/>
  <c r="X625" i="5"/>
  <c r="W625" i="5"/>
  <c r="U625" i="5"/>
  <c r="T625" i="5"/>
  <c r="R625" i="5"/>
  <c r="Q625" i="5"/>
  <c r="O625" i="5"/>
  <c r="N625" i="5"/>
  <c r="L625" i="5"/>
  <c r="K625" i="5"/>
  <c r="I625" i="5"/>
  <c r="H625" i="5"/>
  <c r="F625" i="5"/>
  <c r="E625" i="5"/>
  <c r="AJ624" i="5"/>
  <c r="AI624" i="5"/>
  <c r="AG624" i="5"/>
  <c r="AF624" i="5"/>
  <c r="AD624" i="5"/>
  <c r="AC624" i="5"/>
  <c r="AA624" i="5"/>
  <c r="Z624" i="5"/>
  <c r="X624" i="5"/>
  <c r="W624" i="5"/>
  <c r="U624" i="5"/>
  <c r="T624" i="5"/>
  <c r="R624" i="5"/>
  <c r="Q624" i="5"/>
  <c r="O624" i="5"/>
  <c r="N624" i="5"/>
  <c r="L624" i="5"/>
  <c r="K624" i="5"/>
  <c r="I624" i="5"/>
  <c r="H624" i="5"/>
  <c r="F624" i="5"/>
  <c r="E624" i="5"/>
  <c r="AJ623" i="5"/>
  <c r="AI623" i="5"/>
  <c r="AG623" i="5"/>
  <c r="AF623" i="5"/>
  <c r="AD623" i="5"/>
  <c r="AC623" i="5"/>
  <c r="AA623" i="5"/>
  <c r="Z623" i="5"/>
  <c r="X623" i="5"/>
  <c r="W623" i="5"/>
  <c r="U623" i="5"/>
  <c r="T623" i="5"/>
  <c r="R623" i="5"/>
  <c r="Q623" i="5"/>
  <c r="O623" i="5"/>
  <c r="N623" i="5"/>
  <c r="L623" i="5"/>
  <c r="K623" i="5"/>
  <c r="I623" i="5"/>
  <c r="H623" i="5"/>
  <c r="F623" i="5"/>
  <c r="E623" i="5"/>
  <c r="AJ622" i="5"/>
  <c r="AI622" i="5"/>
  <c r="AG622" i="5"/>
  <c r="AF622" i="5"/>
  <c r="AD622" i="5"/>
  <c r="AC622" i="5"/>
  <c r="AA622" i="5"/>
  <c r="Z622" i="5"/>
  <c r="X622" i="5"/>
  <c r="W622" i="5"/>
  <c r="U622" i="5"/>
  <c r="T622" i="5"/>
  <c r="R622" i="5"/>
  <c r="Q622" i="5"/>
  <c r="O622" i="5"/>
  <c r="N622" i="5"/>
  <c r="L622" i="5"/>
  <c r="K622" i="5"/>
  <c r="I622" i="5"/>
  <c r="H622" i="5"/>
  <c r="F622" i="5"/>
  <c r="E622" i="5"/>
  <c r="AJ621" i="5"/>
  <c r="AI621" i="5"/>
  <c r="AG621" i="5"/>
  <c r="AF621" i="5"/>
  <c r="AD621" i="5"/>
  <c r="AC621" i="5"/>
  <c r="AA621" i="5"/>
  <c r="Z621" i="5"/>
  <c r="X621" i="5"/>
  <c r="W621" i="5"/>
  <c r="U621" i="5"/>
  <c r="T621" i="5"/>
  <c r="R621" i="5"/>
  <c r="Q621" i="5"/>
  <c r="O621" i="5"/>
  <c r="N621" i="5"/>
  <c r="L621" i="5"/>
  <c r="K621" i="5"/>
  <c r="I621" i="5"/>
  <c r="H621" i="5"/>
  <c r="F621" i="5"/>
  <c r="E621" i="5"/>
  <c r="AJ620" i="5"/>
  <c r="AI620" i="5"/>
  <c r="AG620" i="5"/>
  <c r="AF620" i="5"/>
  <c r="AD620" i="5"/>
  <c r="AC620" i="5"/>
  <c r="AA620" i="5"/>
  <c r="Z620" i="5"/>
  <c r="X620" i="5"/>
  <c r="W620" i="5"/>
  <c r="U620" i="5"/>
  <c r="T620" i="5"/>
  <c r="R620" i="5"/>
  <c r="Q620" i="5"/>
  <c r="O620" i="5"/>
  <c r="N620" i="5"/>
  <c r="L620" i="5"/>
  <c r="K620" i="5"/>
  <c r="I620" i="5"/>
  <c r="H620" i="5"/>
  <c r="F620" i="5"/>
  <c r="E620" i="5"/>
  <c r="AJ619" i="5"/>
  <c r="AI619" i="5"/>
  <c r="AG619" i="5"/>
  <c r="AF619" i="5"/>
  <c r="AD619" i="5"/>
  <c r="AC619" i="5"/>
  <c r="AA619" i="5"/>
  <c r="Z619" i="5"/>
  <c r="X619" i="5"/>
  <c r="W619" i="5"/>
  <c r="U619" i="5"/>
  <c r="T619" i="5"/>
  <c r="R619" i="5"/>
  <c r="Q619" i="5"/>
  <c r="O619" i="5"/>
  <c r="N619" i="5"/>
  <c r="L619" i="5"/>
  <c r="K619" i="5"/>
  <c r="I619" i="5"/>
  <c r="H619" i="5"/>
  <c r="F619" i="5"/>
  <c r="E619" i="5"/>
  <c r="AJ618" i="5"/>
  <c r="AI618" i="5"/>
  <c r="AG618" i="5"/>
  <c r="AF618" i="5"/>
  <c r="AD618" i="5"/>
  <c r="AC618" i="5"/>
  <c r="AA618" i="5"/>
  <c r="Z618" i="5"/>
  <c r="X618" i="5"/>
  <c r="W618" i="5"/>
  <c r="U618" i="5"/>
  <c r="T618" i="5"/>
  <c r="R618" i="5"/>
  <c r="Q618" i="5"/>
  <c r="O618" i="5"/>
  <c r="N618" i="5"/>
  <c r="L618" i="5"/>
  <c r="K618" i="5"/>
  <c r="I618" i="5"/>
  <c r="H618" i="5"/>
  <c r="F618" i="5"/>
  <c r="E618" i="5"/>
  <c r="AJ617" i="5"/>
  <c r="AI617" i="5"/>
  <c r="AG617" i="5"/>
  <c r="AF617" i="5"/>
  <c r="AD617" i="5"/>
  <c r="AC617" i="5"/>
  <c r="AA617" i="5"/>
  <c r="Z617" i="5"/>
  <c r="X617" i="5"/>
  <c r="W617" i="5"/>
  <c r="U617" i="5"/>
  <c r="T617" i="5"/>
  <c r="R617" i="5"/>
  <c r="Q617" i="5"/>
  <c r="O617" i="5"/>
  <c r="N617" i="5"/>
  <c r="L617" i="5"/>
  <c r="K617" i="5"/>
  <c r="I617" i="5"/>
  <c r="H617" i="5"/>
  <c r="F617" i="5"/>
  <c r="E617" i="5"/>
  <c r="AJ616" i="5"/>
  <c r="AI616" i="5"/>
  <c r="AG616" i="5"/>
  <c r="AF616" i="5"/>
  <c r="AD616" i="5"/>
  <c r="AC616" i="5"/>
  <c r="AA616" i="5"/>
  <c r="Z616" i="5"/>
  <c r="X616" i="5"/>
  <c r="W616" i="5"/>
  <c r="U616" i="5"/>
  <c r="T616" i="5"/>
  <c r="R616" i="5"/>
  <c r="Q616" i="5"/>
  <c r="O616" i="5"/>
  <c r="N616" i="5"/>
  <c r="L616" i="5"/>
  <c r="K616" i="5"/>
  <c r="I616" i="5"/>
  <c r="H616" i="5"/>
  <c r="F616" i="5"/>
  <c r="E616" i="5"/>
  <c r="AJ615" i="5"/>
  <c r="AI615" i="5"/>
  <c r="AG615" i="5"/>
  <c r="AF615" i="5"/>
  <c r="AD615" i="5"/>
  <c r="AC615" i="5"/>
  <c r="AA615" i="5"/>
  <c r="Z615" i="5"/>
  <c r="X615" i="5"/>
  <c r="W615" i="5"/>
  <c r="U615" i="5"/>
  <c r="T615" i="5"/>
  <c r="R615" i="5"/>
  <c r="Q615" i="5"/>
  <c r="O615" i="5"/>
  <c r="N615" i="5"/>
  <c r="L615" i="5"/>
  <c r="K615" i="5"/>
  <c r="I615" i="5"/>
  <c r="H615" i="5"/>
  <c r="F615" i="5"/>
  <c r="E615" i="5"/>
  <c r="AJ614" i="5"/>
  <c r="AI614" i="5"/>
  <c r="AG614" i="5"/>
  <c r="AF614" i="5"/>
  <c r="AD614" i="5"/>
  <c r="AC614" i="5"/>
  <c r="AA614" i="5"/>
  <c r="Z614" i="5"/>
  <c r="X614" i="5"/>
  <c r="W614" i="5"/>
  <c r="U614" i="5"/>
  <c r="T614" i="5"/>
  <c r="R614" i="5"/>
  <c r="Q614" i="5"/>
  <c r="O614" i="5"/>
  <c r="N614" i="5"/>
  <c r="L614" i="5"/>
  <c r="K614" i="5"/>
  <c r="I614" i="5"/>
  <c r="H614" i="5"/>
  <c r="F614" i="5"/>
  <c r="E614" i="5"/>
  <c r="AJ613" i="5"/>
  <c r="AI613" i="5"/>
  <c r="AG613" i="5"/>
  <c r="AF613" i="5"/>
  <c r="AD613" i="5"/>
  <c r="AC613" i="5"/>
  <c r="AA613" i="5"/>
  <c r="Z613" i="5"/>
  <c r="X613" i="5"/>
  <c r="W613" i="5"/>
  <c r="U613" i="5"/>
  <c r="T613" i="5"/>
  <c r="R613" i="5"/>
  <c r="Q613" i="5"/>
  <c r="O613" i="5"/>
  <c r="N613" i="5"/>
  <c r="L613" i="5"/>
  <c r="K613" i="5"/>
  <c r="I613" i="5"/>
  <c r="H613" i="5"/>
  <c r="F613" i="5"/>
  <c r="E613" i="5"/>
  <c r="AJ612" i="5"/>
  <c r="AI612" i="5"/>
  <c r="AG612" i="5"/>
  <c r="AF612" i="5"/>
  <c r="AD612" i="5"/>
  <c r="AC612" i="5"/>
  <c r="AA612" i="5"/>
  <c r="Z612" i="5"/>
  <c r="X612" i="5"/>
  <c r="W612" i="5"/>
  <c r="U612" i="5"/>
  <c r="T612" i="5"/>
  <c r="R612" i="5"/>
  <c r="Q612" i="5"/>
  <c r="O612" i="5"/>
  <c r="N612" i="5"/>
  <c r="L612" i="5"/>
  <c r="K612" i="5"/>
  <c r="I612" i="5"/>
  <c r="H612" i="5"/>
  <c r="F612" i="5"/>
  <c r="E612" i="5"/>
  <c r="AJ611" i="5"/>
  <c r="AI611" i="5"/>
  <c r="AG611" i="5"/>
  <c r="AF611" i="5"/>
  <c r="AD611" i="5"/>
  <c r="AC611" i="5"/>
  <c r="AA611" i="5"/>
  <c r="Z611" i="5"/>
  <c r="X611" i="5"/>
  <c r="W611" i="5"/>
  <c r="U611" i="5"/>
  <c r="T611" i="5"/>
  <c r="R611" i="5"/>
  <c r="Q611" i="5"/>
  <c r="O611" i="5"/>
  <c r="N611" i="5"/>
  <c r="L611" i="5"/>
  <c r="K611" i="5"/>
  <c r="I611" i="5"/>
  <c r="H611" i="5"/>
  <c r="F611" i="5"/>
  <c r="E611" i="5"/>
  <c r="AJ610" i="5"/>
  <c r="AI610" i="5"/>
  <c r="AG610" i="5"/>
  <c r="AF610" i="5"/>
  <c r="AD610" i="5"/>
  <c r="AC610" i="5"/>
  <c r="AA610" i="5"/>
  <c r="Z610" i="5"/>
  <c r="X610" i="5"/>
  <c r="W610" i="5"/>
  <c r="U610" i="5"/>
  <c r="T610" i="5"/>
  <c r="R610" i="5"/>
  <c r="Q610" i="5"/>
  <c r="O610" i="5"/>
  <c r="N610" i="5"/>
  <c r="L610" i="5"/>
  <c r="K610" i="5"/>
  <c r="I610" i="5"/>
  <c r="H610" i="5"/>
  <c r="F610" i="5"/>
  <c r="E610" i="5"/>
  <c r="AJ609" i="5"/>
  <c r="AI609" i="5"/>
  <c r="AG609" i="5"/>
  <c r="AF609" i="5"/>
  <c r="AD609" i="5"/>
  <c r="AC609" i="5"/>
  <c r="AA609" i="5"/>
  <c r="Z609" i="5"/>
  <c r="X609" i="5"/>
  <c r="W609" i="5"/>
  <c r="U609" i="5"/>
  <c r="T609" i="5"/>
  <c r="R609" i="5"/>
  <c r="Q609" i="5"/>
  <c r="O609" i="5"/>
  <c r="N609" i="5"/>
  <c r="L609" i="5"/>
  <c r="K609" i="5"/>
  <c r="I609" i="5"/>
  <c r="H609" i="5"/>
  <c r="F609" i="5"/>
  <c r="E609" i="5"/>
  <c r="AJ608" i="5"/>
  <c r="AI608" i="5"/>
  <c r="AG608" i="5"/>
  <c r="AF608" i="5"/>
  <c r="AD608" i="5"/>
  <c r="AC608" i="5"/>
  <c r="AA608" i="5"/>
  <c r="Z608" i="5"/>
  <c r="X608" i="5"/>
  <c r="W608" i="5"/>
  <c r="U608" i="5"/>
  <c r="T608" i="5"/>
  <c r="R608" i="5"/>
  <c r="Q608" i="5"/>
  <c r="O608" i="5"/>
  <c r="N608" i="5"/>
  <c r="L608" i="5"/>
  <c r="K608" i="5"/>
  <c r="I608" i="5"/>
  <c r="H608" i="5"/>
  <c r="F608" i="5"/>
  <c r="E608" i="5"/>
  <c r="AJ607" i="5"/>
  <c r="AI607" i="5"/>
  <c r="AG607" i="5"/>
  <c r="AF607" i="5"/>
  <c r="AD607" i="5"/>
  <c r="AC607" i="5"/>
  <c r="AA607" i="5"/>
  <c r="Z607" i="5"/>
  <c r="X607" i="5"/>
  <c r="W607" i="5"/>
  <c r="U607" i="5"/>
  <c r="T607" i="5"/>
  <c r="R607" i="5"/>
  <c r="Q607" i="5"/>
  <c r="O607" i="5"/>
  <c r="N607" i="5"/>
  <c r="L607" i="5"/>
  <c r="K607" i="5"/>
  <c r="I607" i="5"/>
  <c r="H607" i="5"/>
  <c r="F607" i="5"/>
  <c r="E607" i="5"/>
  <c r="AJ606" i="5"/>
  <c r="AI606" i="5"/>
  <c r="AG606" i="5"/>
  <c r="AF606" i="5"/>
  <c r="AD606" i="5"/>
  <c r="AC606" i="5"/>
  <c r="AA606" i="5"/>
  <c r="Z606" i="5"/>
  <c r="X606" i="5"/>
  <c r="W606" i="5"/>
  <c r="U606" i="5"/>
  <c r="T606" i="5"/>
  <c r="R606" i="5"/>
  <c r="Q606" i="5"/>
  <c r="O606" i="5"/>
  <c r="N606" i="5"/>
  <c r="L606" i="5"/>
  <c r="K606" i="5"/>
  <c r="I606" i="5"/>
  <c r="H606" i="5"/>
  <c r="F606" i="5"/>
  <c r="E606" i="5"/>
  <c r="AJ605" i="5"/>
  <c r="AI605" i="5"/>
  <c r="AG605" i="5"/>
  <c r="AF605" i="5"/>
  <c r="AD605" i="5"/>
  <c r="AC605" i="5"/>
  <c r="AA605" i="5"/>
  <c r="Z605" i="5"/>
  <c r="X605" i="5"/>
  <c r="W605" i="5"/>
  <c r="U605" i="5"/>
  <c r="T605" i="5"/>
  <c r="R605" i="5"/>
  <c r="Q605" i="5"/>
  <c r="O605" i="5"/>
  <c r="N605" i="5"/>
  <c r="L605" i="5"/>
  <c r="K605" i="5"/>
  <c r="I605" i="5"/>
  <c r="H605" i="5"/>
  <c r="F605" i="5"/>
  <c r="E605" i="5"/>
  <c r="AJ604" i="5"/>
  <c r="AI604" i="5"/>
  <c r="AG604" i="5"/>
  <c r="AF604" i="5"/>
  <c r="AD604" i="5"/>
  <c r="AC604" i="5"/>
  <c r="AA604" i="5"/>
  <c r="Z604" i="5"/>
  <c r="X604" i="5"/>
  <c r="W604" i="5"/>
  <c r="U604" i="5"/>
  <c r="T604" i="5"/>
  <c r="R604" i="5"/>
  <c r="Q604" i="5"/>
  <c r="O604" i="5"/>
  <c r="N604" i="5"/>
  <c r="L604" i="5"/>
  <c r="K604" i="5"/>
  <c r="I604" i="5"/>
  <c r="H604" i="5"/>
  <c r="F604" i="5"/>
  <c r="E604" i="5"/>
  <c r="AJ603" i="5"/>
  <c r="AI603" i="5"/>
  <c r="AG603" i="5"/>
  <c r="AF603" i="5"/>
  <c r="AD603" i="5"/>
  <c r="AC603" i="5"/>
  <c r="AA603" i="5"/>
  <c r="Z603" i="5"/>
  <c r="X603" i="5"/>
  <c r="W603" i="5"/>
  <c r="U603" i="5"/>
  <c r="T603" i="5"/>
  <c r="R603" i="5"/>
  <c r="Q603" i="5"/>
  <c r="O603" i="5"/>
  <c r="N603" i="5"/>
  <c r="L603" i="5"/>
  <c r="K603" i="5"/>
  <c r="I603" i="5"/>
  <c r="H603" i="5"/>
  <c r="F603" i="5"/>
  <c r="E603" i="5"/>
  <c r="AJ602" i="5"/>
  <c r="AI602" i="5"/>
  <c r="AG602" i="5"/>
  <c r="AF602" i="5"/>
  <c r="AD602" i="5"/>
  <c r="AC602" i="5"/>
  <c r="AA602" i="5"/>
  <c r="Z602" i="5"/>
  <c r="X602" i="5"/>
  <c r="W602" i="5"/>
  <c r="U602" i="5"/>
  <c r="T602" i="5"/>
  <c r="R602" i="5"/>
  <c r="Q602" i="5"/>
  <c r="O602" i="5"/>
  <c r="N602" i="5"/>
  <c r="L602" i="5"/>
  <c r="K602" i="5"/>
  <c r="I602" i="5"/>
  <c r="H602" i="5"/>
  <c r="F602" i="5"/>
  <c r="E602" i="5"/>
  <c r="AJ601" i="5"/>
  <c r="AI601" i="5"/>
  <c r="AG601" i="5"/>
  <c r="AF601" i="5"/>
  <c r="AD601" i="5"/>
  <c r="AC601" i="5"/>
  <c r="AA601" i="5"/>
  <c r="Z601" i="5"/>
  <c r="X601" i="5"/>
  <c r="W601" i="5"/>
  <c r="U601" i="5"/>
  <c r="T601" i="5"/>
  <c r="R601" i="5"/>
  <c r="Q601" i="5"/>
  <c r="O601" i="5"/>
  <c r="N601" i="5"/>
  <c r="L601" i="5"/>
  <c r="K601" i="5"/>
  <c r="I601" i="5"/>
  <c r="H601" i="5"/>
  <c r="F601" i="5"/>
  <c r="E601" i="5"/>
  <c r="AJ600" i="5"/>
  <c r="AI600" i="5"/>
  <c r="AG600" i="5"/>
  <c r="AF600" i="5"/>
  <c r="AD600" i="5"/>
  <c r="AC600" i="5"/>
  <c r="AA600" i="5"/>
  <c r="Z600" i="5"/>
  <c r="X600" i="5"/>
  <c r="W600" i="5"/>
  <c r="U600" i="5"/>
  <c r="T600" i="5"/>
  <c r="R600" i="5"/>
  <c r="Q600" i="5"/>
  <c r="O600" i="5"/>
  <c r="N600" i="5"/>
  <c r="L600" i="5"/>
  <c r="K600" i="5"/>
  <c r="I600" i="5"/>
  <c r="H600" i="5"/>
  <c r="F600" i="5"/>
  <c r="E600" i="5"/>
  <c r="AJ599" i="5"/>
  <c r="AI599" i="5"/>
  <c r="AG599" i="5"/>
  <c r="AF599" i="5"/>
  <c r="AD599" i="5"/>
  <c r="AC599" i="5"/>
  <c r="AA599" i="5"/>
  <c r="Z599" i="5"/>
  <c r="X599" i="5"/>
  <c r="W599" i="5"/>
  <c r="U599" i="5"/>
  <c r="T599" i="5"/>
  <c r="R599" i="5"/>
  <c r="Q599" i="5"/>
  <c r="O599" i="5"/>
  <c r="N599" i="5"/>
  <c r="L599" i="5"/>
  <c r="K599" i="5"/>
  <c r="I599" i="5"/>
  <c r="H599" i="5"/>
  <c r="F599" i="5"/>
  <c r="E599" i="5"/>
  <c r="AJ577" i="5"/>
  <c r="AI577" i="5"/>
  <c r="AG577" i="5"/>
  <c r="AF577" i="5"/>
  <c r="AD577" i="5"/>
  <c r="AC577" i="5"/>
  <c r="AA577" i="5"/>
  <c r="Z577" i="5"/>
  <c r="X577" i="5"/>
  <c r="W577" i="5"/>
  <c r="U577" i="5"/>
  <c r="T577" i="5"/>
  <c r="R577" i="5"/>
  <c r="Q577" i="5"/>
  <c r="O577" i="5"/>
  <c r="N577" i="5"/>
  <c r="L577" i="5"/>
  <c r="K577" i="5"/>
  <c r="I577" i="5"/>
  <c r="H577" i="5"/>
  <c r="F577" i="5"/>
  <c r="E577" i="5"/>
  <c r="AJ576" i="5"/>
  <c r="AI576" i="5"/>
  <c r="AG576" i="5"/>
  <c r="AF576" i="5"/>
  <c r="AD576" i="5"/>
  <c r="AC576" i="5"/>
  <c r="AA576" i="5"/>
  <c r="Z576" i="5"/>
  <c r="X576" i="5"/>
  <c r="W576" i="5"/>
  <c r="U576" i="5"/>
  <c r="T576" i="5"/>
  <c r="R576" i="5"/>
  <c r="Q576" i="5"/>
  <c r="O576" i="5"/>
  <c r="N576" i="5"/>
  <c r="L576" i="5"/>
  <c r="K576" i="5"/>
  <c r="I576" i="5"/>
  <c r="H576" i="5"/>
  <c r="F576" i="5"/>
  <c r="E576" i="5"/>
  <c r="AJ575" i="5"/>
  <c r="AI575" i="5"/>
  <c r="AG575" i="5"/>
  <c r="AF575" i="5"/>
  <c r="AD575" i="5"/>
  <c r="AC575" i="5"/>
  <c r="AA575" i="5"/>
  <c r="Z575" i="5"/>
  <c r="X575" i="5"/>
  <c r="W575" i="5"/>
  <c r="U575" i="5"/>
  <c r="T575" i="5"/>
  <c r="R575" i="5"/>
  <c r="Q575" i="5"/>
  <c r="O575" i="5"/>
  <c r="N575" i="5"/>
  <c r="L575" i="5"/>
  <c r="K575" i="5"/>
  <c r="I575" i="5"/>
  <c r="H575" i="5"/>
  <c r="F575" i="5"/>
  <c r="E575" i="5"/>
  <c r="AJ574" i="5"/>
  <c r="AI574" i="5"/>
  <c r="AG574" i="5"/>
  <c r="AF574" i="5"/>
  <c r="AD574" i="5"/>
  <c r="AC574" i="5"/>
  <c r="AA574" i="5"/>
  <c r="Z574" i="5"/>
  <c r="X574" i="5"/>
  <c r="W574" i="5"/>
  <c r="U574" i="5"/>
  <c r="T574" i="5"/>
  <c r="R574" i="5"/>
  <c r="Q574" i="5"/>
  <c r="O574" i="5"/>
  <c r="N574" i="5"/>
  <c r="L574" i="5"/>
  <c r="K574" i="5"/>
  <c r="I574" i="5"/>
  <c r="H574" i="5"/>
  <c r="F574" i="5"/>
  <c r="E574" i="5"/>
  <c r="AJ573" i="5"/>
  <c r="AI573" i="5"/>
  <c r="AG573" i="5"/>
  <c r="AF573" i="5"/>
  <c r="AD573" i="5"/>
  <c r="AC573" i="5"/>
  <c r="AA573" i="5"/>
  <c r="Z573" i="5"/>
  <c r="X573" i="5"/>
  <c r="W573" i="5"/>
  <c r="U573" i="5"/>
  <c r="T573" i="5"/>
  <c r="R573" i="5"/>
  <c r="Q573" i="5"/>
  <c r="O573" i="5"/>
  <c r="N573" i="5"/>
  <c r="L573" i="5"/>
  <c r="K573" i="5"/>
  <c r="I573" i="5"/>
  <c r="H573" i="5"/>
  <c r="F573" i="5"/>
  <c r="E573" i="5"/>
  <c r="AJ572" i="5"/>
  <c r="AI572" i="5"/>
  <c r="AG572" i="5"/>
  <c r="AF572" i="5"/>
  <c r="AD572" i="5"/>
  <c r="AC572" i="5"/>
  <c r="AA572" i="5"/>
  <c r="Z572" i="5"/>
  <c r="X572" i="5"/>
  <c r="W572" i="5"/>
  <c r="U572" i="5"/>
  <c r="T572" i="5"/>
  <c r="R572" i="5"/>
  <c r="Q572" i="5"/>
  <c r="O572" i="5"/>
  <c r="N572" i="5"/>
  <c r="L572" i="5"/>
  <c r="K572" i="5"/>
  <c r="I572" i="5"/>
  <c r="H572" i="5"/>
  <c r="F572" i="5"/>
  <c r="E572" i="5"/>
  <c r="AJ571" i="5"/>
  <c r="AI571" i="5"/>
  <c r="AG571" i="5"/>
  <c r="AF571" i="5"/>
  <c r="AD571" i="5"/>
  <c r="AC571" i="5"/>
  <c r="AA571" i="5"/>
  <c r="Z571" i="5"/>
  <c r="X571" i="5"/>
  <c r="W571" i="5"/>
  <c r="U571" i="5"/>
  <c r="T571" i="5"/>
  <c r="R571" i="5"/>
  <c r="Q571" i="5"/>
  <c r="O571" i="5"/>
  <c r="N571" i="5"/>
  <c r="L571" i="5"/>
  <c r="K571" i="5"/>
  <c r="I571" i="5"/>
  <c r="H571" i="5"/>
  <c r="F571" i="5"/>
  <c r="E571" i="5"/>
  <c r="AJ570" i="5"/>
  <c r="AI570" i="5"/>
  <c r="AG570" i="5"/>
  <c r="AF570" i="5"/>
  <c r="AD570" i="5"/>
  <c r="AC570" i="5"/>
  <c r="AA570" i="5"/>
  <c r="Z570" i="5"/>
  <c r="X570" i="5"/>
  <c r="W570" i="5"/>
  <c r="U570" i="5"/>
  <c r="T570" i="5"/>
  <c r="R570" i="5"/>
  <c r="Q570" i="5"/>
  <c r="O570" i="5"/>
  <c r="N570" i="5"/>
  <c r="L570" i="5"/>
  <c r="K570" i="5"/>
  <c r="I570" i="5"/>
  <c r="H570" i="5"/>
  <c r="F570" i="5"/>
  <c r="E570" i="5"/>
  <c r="AJ569" i="5"/>
  <c r="AI569" i="5"/>
  <c r="AG569" i="5"/>
  <c r="AF569" i="5"/>
  <c r="AD569" i="5"/>
  <c r="AC569" i="5"/>
  <c r="AA569" i="5"/>
  <c r="Z569" i="5"/>
  <c r="X569" i="5"/>
  <c r="W569" i="5"/>
  <c r="U569" i="5"/>
  <c r="T569" i="5"/>
  <c r="R569" i="5"/>
  <c r="Q569" i="5"/>
  <c r="O569" i="5"/>
  <c r="N569" i="5"/>
  <c r="L569" i="5"/>
  <c r="K569" i="5"/>
  <c r="I569" i="5"/>
  <c r="H569" i="5"/>
  <c r="F569" i="5"/>
  <c r="E569" i="5"/>
  <c r="AJ568" i="5"/>
  <c r="AI568" i="5"/>
  <c r="AG568" i="5"/>
  <c r="AF568" i="5"/>
  <c r="AD568" i="5"/>
  <c r="AC568" i="5"/>
  <c r="AA568" i="5"/>
  <c r="Z568" i="5"/>
  <c r="X568" i="5"/>
  <c r="W568" i="5"/>
  <c r="U568" i="5"/>
  <c r="T568" i="5"/>
  <c r="R568" i="5"/>
  <c r="Q568" i="5"/>
  <c r="O568" i="5"/>
  <c r="N568" i="5"/>
  <c r="L568" i="5"/>
  <c r="K568" i="5"/>
  <c r="I568" i="5"/>
  <c r="H568" i="5"/>
  <c r="F568" i="5"/>
  <c r="E568" i="5"/>
  <c r="AJ567" i="5"/>
  <c r="AI567" i="5"/>
  <c r="AG567" i="5"/>
  <c r="AF567" i="5"/>
  <c r="AD567" i="5"/>
  <c r="AC567" i="5"/>
  <c r="AA567" i="5"/>
  <c r="Z567" i="5"/>
  <c r="X567" i="5"/>
  <c r="W567" i="5"/>
  <c r="U567" i="5"/>
  <c r="T567" i="5"/>
  <c r="R567" i="5"/>
  <c r="Q567" i="5"/>
  <c r="O567" i="5"/>
  <c r="N567" i="5"/>
  <c r="L567" i="5"/>
  <c r="K567" i="5"/>
  <c r="I567" i="5"/>
  <c r="H567" i="5"/>
  <c r="F567" i="5"/>
  <c r="E567" i="5"/>
  <c r="AJ566" i="5"/>
  <c r="AI566" i="5"/>
  <c r="AG566" i="5"/>
  <c r="AF566" i="5"/>
  <c r="AD566" i="5"/>
  <c r="AC566" i="5"/>
  <c r="AA566" i="5"/>
  <c r="Z566" i="5"/>
  <c r="X566" i="5"/>
  <c r="W566" i="5"/>
  <c r="U566" i="5"/>
  <c r="T566" i="5"/>
  <c r="R566" i="5"/>
  <c r="Q566" i="5"/>
  <c r="O566" i="5"/>
  <c r="N566" i="5"/>
  <c r="L566" i="5"/>
  <c r="K566" i="5"/>
  <c r="I566" i="5"/>
  <c r="H566" i="5"/>
  <c r="F566" i="5"/>
  <c r="E566" i="5"/>
  <c r="AJ565" i="5"/>
  <c r="AI565" i="5"/>
  <c r="AG565" i="5"/>
  <c r="AF565" i="5"/>
  <c r="AD565" i="5"/>
  <c r="AC565" i="5"/>
  <c r="AA565" i="5"/>
  <c r="Z565" i="5"/>
  <c r="X565" i="5"/>
  <c r="W565" i="5"/>
  <c r="U565" i="5"/>
  <c r="T565" i="5"/>
  <c r="R565" i="5"/>
  <c r="Q565" i="5"/>
  <c r="O565" i="5"/>
  <c r="N565" i="5"/>
  <c r="L565" i="5"/>
  <c r="K565" i="5"/>
  <c r="I565" i="5"/>
  <c r="H565" i="5"/>
  <c r="F565" i="5"/>
  <c r="E565" i="5"/>
  <c r="AJ564" i="5"/>
  <c r="AI564" i="5"/>
  <c r="AG564" i="5"/>
  <c r="AF564" i="5"/>
  <c r="AD564" i="5"/>
  <c r="AC564" i="5"/>
  <c r="AA564" i="5"/>
  <c r="Z564" i="5"/>
  <c r="X564" i="5"/>
  <c r="W564" i="5"/>
  <c r="U564" i="5"/>
  <c r="T564" i="5"/>
  <c r="R564" i="5"/>
  <c r="Q564" i="5"/>
  <c r="O564" i="5"/>
  <c r="N564" i="5"/>
  <c r="L564" i="5"/>
  <c r="K564" i="5"/>
  <c r="I564" i="5"/>
  <c r="H564" i="5"/>
  <c r="F564" i="5"/>
  <c r="E564" i="5"/>
  <c r="AJ563" i="5"/>
  <c r="AI563" i="5"/>
  <c r="AG563" i="5"/>
  <c r="AF563" i="5"/>
  <c r="AD563" i="5"/>
  <c r="AC563" i="5"/>
  <c r="AA563" i="5"/>
  <c r="Z563" i="5"/>
  <c r="X563" i="5"/>
  <c r="W563" i="5"/>
  <c r="U563" i="5"/>
  <c r="T563" i="5"/>
  <c r="R563" i="5"/>
  <c r="Q563" i="5"/>
  <c r="O563" i="5"/>
  <c r="N563" i="5"/>
  <c r="L563" i="5"/>
  <c r="K563" i="5"/>
  <c r="I563" i="5"/>
  <c r="H563" i="5"/>
  <c r="F563" i="5"/>
  <c r="E563" i="5"/>
  <c r="AJ562" i="5"/>
  <c r="AI562" i="5"/>
  <c r="AG562" i="5"/>
  <c r="AF562" i="5"/>
  <c r="AD562" i="5"/>
  <c r="AC562" i="5"/>
  <c r="AA562" i="5"/>
  <c r="Z562" i="5"/>
  <c r="X562" i="5"/>
  <c r="W562" i="5"/>
  <c r="U562" i="5"/>
  <c r="T562" i="5"/>
  <c r="R562" i="5"/>
  <c r="Q562" i="5"/>
  <c r="O562" i="5"/>
  <c r="N562" i="5"/>
  <c r="L562" i="5"/>
  <c r="K562" i="5"/>
  <c r="I562" i="5"/>
  <c r="H562" i="5"/>
  <c r="F562" i="5"/>
  <c r="E562" i="5"/>
  <c r="AJ561" i="5"/>
  <c r="AI561" i="5"/>
  <c r="AG561" i="5"/>
  <c r="AF561" i="5"/>
  <c r="AD561" i="5"/>
  <c r="AC561" i="5"/>
  <c r="AA561" i="5"/>
  <c r="Z561" i="5"/>
  <c r="X561" i="5"/>
  <c r="W561" i="5"/>
  <c r="U561" i="5"/>
  <c r="T561" i="5"/>
  <c r="R561" i="5"/>
  <c r="Q561" i="5"/>
  <c r="O561" i="5"/>
  <c r="N561" i="5"/>
  <c r="L561" i="5"/>
  <c r="K561" i="5"/>
  <c r="I561" i="5"/>
  <c r="H561" i="5"/>
  <c r="F561" i="5"/>
  <c r="E561" i="5"/>
  <c r="AJ560" i="5"/>
  <c r="AI560" i="5"/>
  <c r="AG560" i="5"/>
  <c r="AF560" i="5"/>
  <c r="AD560" i="5"/>
  <c r="AC560" i="5"/>
  <c r="AA560" i="5"/>
  <c r="Z560" i="5"/>
  <c r="X560" i="5"/>
  <c r="W560" i="5"/>
  <c r="U560" i="5"/>
  <c r="T560" i="5"/>
  <c r="R560" i="5"/>
  <c r="Q560" i="5"/>
  <c r="O560" i="5"/>
  <c r="N560" i="5"/>
  <c r="L560" i="5"/>
  <c r="K560" i="5"/>
  <c r="I560" i="5"/>
  <c r="H560" i="5"/>
  <c r="F560" i="5"/>
  <c r="E560" i="5"/>
  <c r="AJ559" i="5"/>
  <c r="AI559" i="5"/>
  <c r="AG559" i="5"/>
  <c r="AF559" i="5"/>
  <c r="AD559" i="5"/>
  <c r="AC559" i="5"/>
  <c r="AA559" i="5"/>
  <c r="Z559" i="5"/>
  <c r="X559" i="5"/>
  <c r="W559" i="5"/>
  <c r="U559" i="5"/>
  <c r="T559" i="5"/>
  <c r="R559" i="5"/>
  <c r="Q559" i="5"/>
  <c r="O559" i="5"/>
  <c r="N559" i="5"/>
  <c r="L559" i="5"/>
  <c r="K559" i="5"/>
  <c r="I559" i="5"/>
  <c r="H559" i="5"/>
  <c r="F559" i="5"/>
  <c r="E559" i="5"/>
  <c r="AJ558" i="5"/>
  <c r="AI558" i="5"/>
  <c r="AG558" i="5"/>
  <c r="AF558" i="5"/>
  <c r="AD558" i="5"/>
  <c r="AC558" i="5"/>
  <c r="AA558" i="5"/>
  <c r="Z558" i="5"/>
  <c r="X558" i="5"/>
  <c r="W558" i="5"/>
  <c r="U558" i="5"/>
  <c r="T558" i="5"/>
  <c r="R558" i="5"/>
  <c r="Q558" i="5"/>
  <c r="O558" i="5"/>
  <c r="N558" i="5"/>
  <c r="L558" i="5"/>
  <c r="K558" i="5"/>
  <c r="I558" i="5"/>
  <c r="H558" i="5"/>
  <c r="F558" i="5"/>
  <c r="E558" i="5"/>
  <c r="AJ557" i="5"/>
  <c r="AI557" i="5"/>
  <c r="AG557" i="5"/>
  <c r="AF557" i="5"/>
  <c r="AD557" i="5"/>
  <c r="AC557" i="5"/>
  <c r="AA557" i="5"/>
  <c r="Z557" i="5"/>
  <c r="X557" i="5"/>
  <c r="W557" i="5"/>
  <c r="U557" i="5"/>
  <c r="T557" i="5"/>
  <c r="R557" i="5"/>
  <c r="Q557" i="5"/>
  <c r="O557" i="5"/>
  <c r="N557" i="5"/>
  <c r="L557" i="5"/>
  <c r="K557" i="5"/>
  <c r="I557" i="5"/>
  <c r="H557" i="5"/>
  <c r="F557" i="5"/>
  <c r="E557" i="5"/>
  <c r="AJ556" i="5"/>
  <c r="AI556" i="5"/>
  <c r="AG556" i="5"/>
  <c r="AF556" i="5"/>
  <c r="AD556" i="5"/>
  <c r="AC556" i="5"/>
  <c r="AA556" i="5"/>
  <c r="Z556" i="5"/>
  <c r="X556" i="5"/>
  <c r="W556" i="5"/>
  <c r="U556" i="5"/>
  <c r="T556" i="5"/>
  <c r="R556" i="5"/>
  <c r="Q556" i="5"/>
  <c r="O556" i="5"/>
  <c r="N556" i="5"/>
  <c r="L556" i="5"/>
  <c r="K556" i="5"/>
  <c r="I556" i="5"/>
  <c r="H556" i="5"/>
  <c r="F556" i="5"/>
  <c r="E556" i="5"/>
  <c r="AJ555" i="5"/>
  <c r="AI555" i="5"/>
  <c r="AG555" i="5"/>
  <c r="AF555" i="5"/>
  <c r="AD555" i="5"/>
  <c r="AC555" i="5"/>
  <c r="AA555" i="5"/>
  <c r="Z555" i="5"/>
  <c r="X555" i="5"/>
  <c r="W555" i="5"/>
  <c r="U555" i="5"/>
  <c r="T555" i="5"/>
  <c r="R555" i="5"/>
  <c r="Q555" i="5"/>
  <c r="O555" i="5"/>
  <c r="N555" i="5"/>
  <c r="L555" i="5"/>
  <c r="K555" i="5"/>
  <c r="I555" i="5"/>
  <c r="H555" i="5"/>
  <c r="F555" i="5"/>
  <c r="E555" i="5"/>
  <c r="AJ554" i="5"/>
  <c r="AI554" i="5"/>
  <c r="AG554" i="5"/>
  <c r="AF554" i="5"/>
  <c r="AD554" i="5"/>
  <c r="AC554" i="5"/>
  <c r="AA554" i="5"/>
  <c r="Z554" i="5"/>
  <c r="X554" i="5"/>
  <c r="W554" i="5"/>
  <c r="U554" i="5"/>
  <c r="T554" i="5"/>
  <c r="R554" i="5"/>
  <c r="Q554" i="5"/>
  <c r="O554" i="5"/>
  <c r="N554" i="5"/>
  <c r="L554" i="5"/>
  <c r="K554" i="5"/>
  <c r="I554" i="5"/>
  <c r="H554" i="5"/>
  <c r="F554" i="5"/>
  <c r="E554" i="5"/>
  <c r="AJ553" i="5"/>
  <c r="AI553" i="5"/>
  <c r="AG553" i="5"/>
  <c r="AF553" i="5"/>
  <c r="AD553" i="5"/>
  <c r="AC553" i="5"/>
  <c r="AA553" i="5"/>
  <c r="Z553" i="5"/>
  <c r="X553" i="5"/>
  <c r="W553" i="5"/>
  <c r="U553" i="5"/>
  <c r="T553" i="5"/>
  <c r="R553" i="5"/>
  <c r="Q553" i="5"/>
  <c r="O553" i="5"/>
  <c r="N553" i="5"/>
  <c r="L553" i="5"/>
  <c r="K553" i="5"/>
  <c r="I553" i="5"/>
  <c r="H553" i="5"/>
  <c r="F553" i="5"/>
  <c r="E553" i="5"/>
  <c r="AJ552" i="5"/>
  <c r="AI552" i="5"/>
  <c r="AG552" i="5"/>
  <c r="AF552" i="5"/>
  <c r="AD552" i="5"/>
  <c r="AC552" i="5"/>
  <c r="AA552" i="5"/>
  <c r="Z552" i="5"/>
  <c r="X552" i="5"/>
  <c r="W552" i="5"/>
  <c r="U552" i="5"/>
  <c r="T552" i="5"/>
  <c r="R552" i="5"/>
  <c r="Q552" i="5"/>
  <c r="O552" i="5"/>
  <c r="N552" i="5"/>
  <c r="L552" i="5"/>
  <c r="K552" i="5"/>
  <c r="I552" i="5"/>
  <c r="H552" i="5"/>
  <c r="F552" i="5"/>
  <c r="E552" i="5"/>
  <c r="AJ551" i="5"/>
  <c r="AI551" i="5"/>
  <c r="AG551" i="5"/>
  <c r="AF551" i="5"/>
  <c r="AD551" i="5"/>
  <c r="AC551" i="5"/>
  <c r="AA551" i="5"/>
  <c r="Z551" i="5"/>
  <c r="X551" i="5"/>
  <c r="W551" i="5"/>
  <c r="U551" i="5"/>
  <c r="T551" i="5"/>
  <c r="R551" i="5"/>
  <c r="Q551" i="5"/>
  <c r="O551" i="5"/>
  <c r="N551" i="5"/>
  <c r="L551" i="5"/>
  <c r="K551" i="5"/>
  <c r="I551" i="5"/>
  <c r="H551" i="5"/>
  <c r="F551" i="5"/>
  <c r="E551" i="5"/>
  <c r="AJ550" i="5"/>
  <c r="AI550" i="5"/>
  <c r="AG550" i="5"/>
  <c r="AF550" i="5"/>
  <c r="AD550" i="5"/>
  <c r="AC550" i="5"/>
  <c r="AA550" i="5"/>
  <c r="Z550" i="5"/>
  <c r="X550" i="5"/>
  <c r="W550" i="5"/>
  <c r="U550" i="5"/>
  <c r="T550" i="5"/>
  <c r="R550" i="5"/>
  <c r="Q550" i="5"/>
  <c r="O550" i="5"/>
  <c r="N550" i="5"/>
  <c r="L550" i="5"/>
  <c r="K550" i="5"/>
  <c r="I550" i="5"/>
  <c r="H550" i="5"/>
  <c r="F550" i="5"/>
  <c r="E550" i="5"/>
  <c r="AJ549" i="5"/>
  <c r="AI549" i="5"/>
  <c r="AG549" i="5"/>
  <c r="AF549" i="5"/>
  <c r="AD549" i="5"/>
  <c r="AC549" i="5"/>
  <c r="AA549" i="5"/>
  <c r="Z549" i="5"/>
  <c r="X549" i="5"/>
  <c r="W549" i="5"/>
  <c r="U549" i="5"/>
  <c r="T549" i="5"/>
  <c r="R549" i="5"/>
  <c r="Q549" i="5"/>
  <c r="O549" i="5"/>
  <c r="N549" i="5"/>
  <c r="L549" i="5"/>
  <c r="K549" i="5"/>
  <c r="I549" i="5"/>
  <c r="H549" i="5"/>
  <c r="F549" i="5"/>
  <c r="E549" i="5"/>
  <c r="AJ548" i="5"/>
  <c r="AI548" i="5"/>
  <c r="AG548" i="5"/>
  <c r="AF548" i="5"/>
  <c r="AD548" i="5"/>
  <c r="AC548" i="5"/>
  <c r="AA548" i="5"/>
  <c r="Z548" i="5"/>
  <c r="X548" i="5"/>
  <c r="W548" i="5"/>
  <c r="U548" i="5"/>
  <c r="T548" i="5"/>
  <c r="R548" i="5"/>
  <c r="Q548" i="5"/>
  <c r="O548" i="5"/>
  <c r="N548" i="5"/>
  <c r="L548" i="5"/>
  <c r="K548" i="5"/>
  <c r="I548" i="5"/>
  <c r="H548" i="5"/>
  <c r="F548" i="5"/>
  <c r="E548" i="5"/>
  <c r="AJ547" i="5"/>
  <c r="AI547" i="5"/>
  <c r="AG547" i="5"/>
  <c r="AF547" i="5"/>
  <c r="AD547" i="5"/>
  <c r="AC547" i="5"/>
  <c r="AA547" i="5"/>
  <c r="Z547" i="5"/>
  <c r="X547" i="5"/>
  <c r="W547" i="5"/>
  <c r="U547" i="5"/>
  <c r="T547" i="5"/>
  <c r="R547" i="5"/>
  <c r="Q547" i="5"/>
  <c r="O547" i="5"/>
  <c r="N547" i="5"/>
  <c r="L547" i="5"/>
  <c r="K547" i="5"/>
  <c r="I547" i="5"/>
  <c r="H547" i="5"/>
  <c r="F547" i="5"/>
  <c r="E547" i="5"/>
  <c r="AJ546" i="5"/>
  <c r="AI546" i="5"/>
  <c r="AG546" i="5"/>
  <c r="AF546" i="5"/>
  <c r="AD546" i="5"/>
  <c r="AC546" i="5"/>
  <c r="AA546" i="5"/>
  <c r="Z546" i="5"/>
  <c r="X546" i="5"/>
  <c r="W546" i="5"/>
  <c r="U546" i="5"/>
  <c r="T546" i="5"/>
  <c r="R546" i="5"/>
  <c r="Q546" i="5"/>
  <c r="O546" i="5"/>
  <c r="N546" i="5"/>
  <c r="L546" i="5"/>
  <c r="K546" i="5"/>
  <c r="I546" i="5"/>
  <c r="H546" i="5"/>
  <c r="F546" i="5"/>
  <c r="E546" i="5"/>
  <c r="AJ545" i="5"/>
  <c r="AI545" i="5"/>
  <c r="AG545" i="5"/>
  <c r="AF545" i="5"/>
  <c r="AD545" i="5"/>
  <c r="AC545" i="5"/>
  <c r="AA545" i="5"/>
  <c r="Z545" i="5"/>
  <c r="X545" i="5"/>
  <c r="W545" i="5"/>
  <c r="U545" i="5"/>
  <c r="T545" i="5"/>
  <c r="R545" i="5"/>
  <c r="Q545" i="5"/>
  <c r="O545" i="5"/>
  <c r="N545" i="5"/>
  <c r="L545" i="5"/>
  <c r="K545" i="5"/>
  <c r="I545" i="5"/>
  <c r="H545" i="5"/>
  <c r="F545" i="5"/>
  <c r="E545" i="5"/>
  <c r="AJ523" i="5"/>
  <c r="AI523" i="5"/>
  <c r="AG523" i="5"/>
  <c r="AF523" i="5"/>
  <c r="AD523" i="5"/>
  <c r="AC523" i="5"/>
  <c r="AA523" i="5"/>
  <c r="Z523" i="5"/>
  <c r="X523" i="5"/>
  <c r="W523" i="5"/>
  <c r="U523" i="5"/>
  <c r="T523" i="5"/>
  <c r="R523" i="5"/>
  <c r="Q523" i="5"/>
  <c r="O523" i="5"/>
  <c r="N523" i="5"/>
  <c r="L523" i="5"/>
  <c r="K523" i="5"/>
  <c r="I523" i="5"/>
  <c r="H523" i="5"/>
  <c r="F523" i="5"/>
  <c r="E523" i="5"/>
  <c r="AJ522" i="5"/>
  <c r="AI522" i="5"/>
  <c r="AG522" i="5"/>
  <c r="AF522" i="5"/>
  <c r="AD522" i="5"/>
  <c r="AC522" i="5"/>
  <c r="AA522" i="5"/>
  <c r="Z522" i="5"/>
  <c r="X522" i="5"/>
  <c r="W522" i="5"/>
  <c r="U522" i="5"/>
  <c r="T522" i="5"/>
  <c r="R522" i="5"/>
  <c r="Q522" i="5"/>
  <c r="O522" i="5"/>
  <c r="N522" i="5"/>
  <c r="L522" i="5"/>
  <c r="K522" i="5"/>
  <c r="I522" i="5"/>
  <c r="H522" i="5"/>
  <c r="F522" i="5"/>
  <c r="E522" i="5"/>
  <c r="AJ521" i="5"/>
  <c r="AI521" i="5"/>
  <c r="AG521" i="5"/>
  <c r="AF521" i="5"/>
  <c r="AD521" i="5"/>
  <c r="AC521" i="5"/>
  <c r="AA521" i="5"/>
  <c r="Z521" i="5"/>
  <c r="X521" i="5"/>
  <c r="W521" i="5"/>
  <c r="U521" i="5"/>
  <c r="T521" i="5"/>
  <c r="R521" i="5"/>
  <c r="Q521" i="5"/>
  <c r="O521" i="5"/>
  <c r="N521" i="5"/>
  <c r="L521" i="5"/>
  <c r="K521" i="5"/>
  <c r="I521" i="5"/>
  <c r="H521" i="5"/>
  <c r="F521" i="5"/>
  <c r="E521" i="5"/>
  <c r="AJ520" i="5"/>
  <c r="AI520" i="5"/>
  <c r="AG520" i="5"/>
  <c r="AF520" i="5"/>
  <c r="AD520" i="5"/>
  <c r="AC520" i="5"/>
  <c r="AA520" i="5"/>
  <c r="Z520" i="5"/>
  <c r="X520" i="5"/>
  <c r="W520" i="5"/>
  <c r="U520" i="5"/>
  <c r="T520" i="5"/>
  <c r="R520" i="5"/>
  <c r="Q520" i="5"/>
  <c r="O520" i="5"/>
  <c r="N520" i="5"/>
  <c r="L520" i="5"/>
  <c r="K520" i="5"/>
  <c r="I520" i="5"/>
  <c r="H520" i="5"/>
  <c r="F520" i="5"/>
  <c r="E520" i="5"/>
  <c r="AJ519" i="5"/>
  <c r="AI519" i="5"/>
  <c r="AG519" i="5"/>
  <c r="AF519" i="5"/>
  <c r="AD519" i="5"/>
  <c r="AC519" i="5"/>
  <c r="AA519" i="5"/>
  <c r="Z519" i="5"/>
  <c r="X519" i="5"/>
  <c r="W519" i="5"/>
  <c r="U519" i="5"/>
  <c r="T519" i="5"/>
  <c r="R519" i="5"/>
  <c r="Q519" i="5"/>
  <c r="O519" i="5"/>
  <c r="N519" i="5"/>
  <c r="L519" i="5"/>
  <c r="K519" i="5"/>
  <c r="I519" i="5"/>
  <c r="H519" i="5"/>
  <c r="F519" i="5"/>
  <c r="E519" i="5"/>
  <c r="AJ518" i="5"/>
  <c r="AI518" i="5"/>
  <c r="AG518" i="5"/>
  <c r="AF518" i="5"/>
  <c r="AD518" i="5"/>
  <c r="AC518" i="5"/>
  <c r="AA518" i="5"/>
  <c r="Z518" i="5"/>
  <c r="X518" i="5"/>
  <c r="W518" i="5"/>
  <c r="U518" i="5"/>
  <c r="T518" i="5"/>
  <c r="R518" i="5"/>
  <c r="Q518" i="5"/>
  <c r="O518" i="5"/>
  <c r="N518" i="5"/>
  <c r="L518" i="5"/>
  <c r="K518" i="5"/>
  <c r="I518" i="5"/>
  <c r="H518" i="5"/>
  <c r="F518" i="5"/>
  <c r="E518" i="5"/>
  <c r="AJ517" i="5"/>
  <c r="AI517" i="5"/>
  <c r="AG517" i="5"/>
  <c r="AF517" i="5"/>
  <c r="AD517" i="5"/>
  <c r="AC517" i="5"/>
  <c r="AA517" i="5"/>
  <c r="Z517" i="5"/>
  <c r="X517" i="5"/>
  <c r="W517" i="5"/>
  <c r="U517" i="5"/>
  <c r="T517" i="5"/>
  <c r="R517" i="5"/>
  <c r="Q517" i="5"/>
  <c r="O517" i="5"/>
  <c r="N517" i="5"/>
  <c r="L517" i="5"/>
  <c r="K517" i="5"/>
  <c r="I517" i="5"/>
  <c r="H517" i="5"/>
  <c r="F517" i="5"/>
  <c r="E517" i="5"/>
  <c r="AJ516" i="5"/>
  <c r="AI516" i="5"/>
  <c r="AG516" i="5"/>
  <c r="AF516" i="5"/>
  <c r="AD516" i="5"/>
  <c r="AC516" i="5"/>
  <c r="AA516" i="5"/>
  <c r="Z516" i="5"/>
  <c r="X516" i="5"/>
  <c r="W516" i="5"/>
  <c r="U516" i="5"/>
  <c r="T516" i="5"/>
  <c r="R516" i="5"/>
  <c r="Q516" i="5"/>
  <c r="O516" i="5"/>
  <c r="N516" i="5"/>
  <c r="L516" i="5"/>
  <c r="K516" i="5"/>
  <c r="I516" i="5"/>
  <c r="H516" i="5"/>
  <c r="F516" i="5"/>
  <c r="E516" i="5"/>
  <c r="AJ515" i="5"/>
  <c r="AI515" i="5"/>
  <c r="AG515" i="5"/>
  <c r="AF515" i="5"/>
  <c r="AD515" i="5"/>
  <c r="AC515" i="5"/>
  <c r="AA515" i="5"/>
  <c r="Z515" i="5"/>
  <c r="X515" i="5"/>
  <c r="W515" i="5"/>
  <c r="U515" i="5"/>
  <c r="T515" i="5"/>
  <c r="R515" i="5"/>
  <c r="Q515" i="5"/>
  <c r="O515" i="5"/>
  <c r="N515" i="5"/>
  <c r="L515" i="5"/>
  <c r="K515" i="5"/>
  <c r="I515" i="5"/>
  <c r="H515" i="5"/>
  <c r="F515" i="5"/>
  <c r="E515" i="5"/>
  <c r="AJ514" i="5"/>
  <c r="AI514" i="5"/>
  <c r="AG514" i="5"/>
  <c r="AF514" i="5"/>
  <c r="AD514" i="5"/>
  <c r="AC514" i="5"/>
  <c r="AA514" i="5"/>
  <c r="Z514" i="5"/>
  <c r="X514" i="5"/>
  <c r="W514" i="5"/>
  <c r="U514" i="5"/>
  <c r="T514" i="5"/>
  <c r="R514" i="5"/>
  <c r="Q514" i="5"/>
  <c r="O514" i="5"/>
  <c r="N514" i="5"/>
  <c r="L514" i="5"/>
  <c r="K514" i="5"/>
  <c r="I514" i="5"/>
  <c r="H514" i="5"/>
  <c r="F514" i="5"/>
  <c r="E514" i="5"/>
  <c r="AJ513" i="5"/>
  <c r="AI513" i="5"/>
  <c r="AG513" i="5"/>
  <c r="AF513" i="5"/>
  <c r="AD513" i="5"/>
  <c r="AC513" i="5"/>
  <c r="AA513" i="5"/>
  <c r="Z513" i="5"/>
  <c r="X513" i="5"/>
  <c r="W513" i="5"/>
  <c r="U513" i="5"/>
  <c r="T513" i="5"/>
  <c r="R513" i="5"/>
  <c r="Q513" i="5"/>
  <c r="O513" i="5"/>
  <c r="N513" i="5"/>
  <c r="L513" i="5"/>
  <c r="K513" i="5"/>
  <c r="I513" i="5"/>
  <c r="H513" i="5"/>
  <c r="F513" i="5"/>
  <c r="E513" i="5"/>
  <c r="AJ512" i="5"/>
  <c r="AI512" i="5"/>
  <c r="AG512" i="5"/>
  <c r="AF512" i="5"/>
  <c r="AD512" i="5"/>
  <c r="AC512" i="5"/>
  <c r="AA512" i="5"/>
  <c r="Z512" i="5"/>
  <c r="X512" i="5"/>
  <c r="W512" i="5"/>
  <c r="U512" i="5"/>
  <c r="T512" i="5"/>
  <c r="R512" i="5"/>
  <c r="Q512" i="5"/>
  <c r="O512" i="5"/>
  <c r="N512" i="5"/>
  <c r="L512" i="5"/>
  <c r="K512" i="5"/>
  <c r="I512" i="5"/>
  <c r="H512" i="5"/>
  <c r="F512" i="5"/>
  <c r="E512" i="5"/>
  <c r="AJ511" i="5"/>
  <c r="AI511" i="5"/>
  <c r="AG511" i="5"/>
  <c r="AF511" i="5"/>
  <c r="AD511" i="5"/>
  <c r="AC511" i="5"/>
  <c r="AA511" i="5"/>
  <c r="Z511" i="5"/>
  <c r="X511" i="5"/>
  <c r="W511" i="5"/>
  <c r="U511" i="5"/>
  <c r="T511" i="5"/>
  <c r="R511" i="5"/>
  <c r="Q511" i="5"/>
  <c r="O511" i="5"/>
  <c r="N511" i="5"/>
  <c r="L511" i="5"/>
  <c r="K511" i="5"/>
  <c r="I511" i="5"/>
  <c r="H511" i="5"/>
  <c r="F511" i="5"/>
  <c r="E511" i="5"/>
  <c r="AJ510" i="5"/>
  <c r="AI510" i="5"/>
  <c r="AG510" i="5"/>
  <c r="AF510" i="5"/>
  <c r="AD510" i="5"/>
  <c r="AC510" i="5"/>
  <c r="AA510" i="5"/>
  <c r="Z510" i="5"/>
  <c r="X510" i="5"/>
  <c r="W510" i="5"/>
  <c r="U510" i="5"/>
  <c r="T510" i="5"/>
  <c r="R510" i="5"/>
  <c r="Q510" i="5"/>
  <c r="O510" i="5"/>
  <c r="N510" i="5"/>
  <c r="L510" i="5"/>
  <c r="K510" i="5"/>
  <c r="I510" i="5"/>
  <c r="H510" i="5"/>
  <c r="F510" i="5"/>
  <c r="E510" i="5"/>
  <c r="AJ509" i="5"/>
  <c r="AI509" i="5"/>
  <c r="AG509" i="5"/>
  <c r="AF509" i="5"/>
  <c r="AD509" i="5"/>
  <c r="AC509" i="5"/>
  <c r="AA509" i="5"/>
  <c r="Z509" i="5"/>
  <c r="X509" i="5"/>
  <c r="W509" i="5"/>
  <c r="U509" i="5"/>
  <c r="T509" i="5"/>
  <c r="R509" i="5"/>
  <c r="Q509" i="5"/>
  <c r="O509" i="5"/>
  <c r="N509" i="5"/>
  <c r="L509" i="5"/>
  <c r="K509" i="5"/>
  <c r="I509" i="5"/>
  <c r="H509" i="5"/>
  <c r="F509" i="5"/>
  <c r="E509" i="5"/>
  <c r="AJ508" i="5"/>
  <c r="AI508" i="5"/>
  <c r="AG508" i="5"/>
  <c r="AF508" i="5"/>
  <c r="AD508" i="5"/>
  <c r="AC508" i="5"/>
  <c r="AA508" i="5"/>
  <c r="Z508" i="5"/>
  <c r="X508" i="5"/>
  <c r="W508" i="5"/>
  <c r="U508" i="5"/>
  <c r="T508" i="5"/>
  <c r="R508" i="5"/>
  <c r="Q508" i="5"/>
  <c r="O508" i="5"/>
  <c r="N508" i="5"/>
  <c r="L508" i="5"/>
  <c r="K508" i="5"/>
  <c r="I508" i="5"/>
  <c r="H508" i="5"/>
  <c r="F508" i="5"/>
  <c r="E508" i="5"/>
  <c r="AJ507" i="5"/>
  <c r="AI507" i="5"/>
  <c r="AG507" i="5"/>
  <c r="AF507" i="5"/>
  <c r="AD507" i="5"/>
  <c r="AC507" i="5"/>
  <c r="AA507" i="5"/>
  <c r="Z507" i="5"/>
  <c r="X507" i="5"/>
  <c r="W507" i="5"/>
  <c r="U507" i="5"/>
  <c r="T507" i="5"/>
  <c r="R507" i="5"/>
  <c r="Q507" i="5"/>
  <c r="O507" i="5"/>
  <c r="N507" i="5"/>
  <c r="L507" i="5"/>
  <c r="K507" i="5"/>
  <c r="I507" i="5"/>
  <c r="H507" i="5"/>
  <c r="F507" i="5"/>
  <c r="E507" i="5"/>
  <c r="AJ506" i="5"/>
  <c r="AI506" i="5"/>
  <c r="AG506" i="5"/>
  <c r="AF506" i="5"/>
  <c r="AD506" i="5"/>
  <c r="AC506" i="5"/>
  <c r="AA506" i="5"/>
  <c r="Z506" i="5"/>
  <c r="X506" i="5"/>
  <c r="W506" i="5"/>
  <c r="U506" i="5"/>
  <c r="T506" i="5"/>
  <c r="R506" i="5"/>
  <c r="Q506" i="5"/>
  <c r="O506" i="5"/>
  <c r="N506" i="5"/>
  <c r="L506" i="5"/>
  <c r="K506" i="5"/>
  <c r="I506" i="5"/>
  <c r="H506" i="5"/>
  <c r="F506" i="5"/>
  <c r="E506" i="5"/>
  <c r="AJ505" i="5"/>
  <c r="AI505" i="5"/>
  <c r="AG505" i="5"/>
  <c r="AF505" i="5"/>
  <c r="AD505" i="5"/>
  <c r="AC505" i="5"/>
  <c r="AA505" i="5"/>
  <c r="Z505" i="5"/>
  <c r="X505" i="5"/>
  <c r="W505" i="5"/>
  <c r="U505" i="5"/>
  <c r="T505" i="5"/>
  <c r="R505" i="5"/>
  <c r="Q505" i="5"/>
  <c r="O505" i="5"/>
  <c r="N505" i="5"/>
  <c r="L505" i="5"/>
  <c r="K505" i="5"/>
  <c r="I505" i="5"/>
  <c r="H505" i="5"/>
  <c r="F505" i="5"/>
  <c r="E505" i="5"/>
  <c r="AJ504" i="5"/>
  <c r="AI504" i="5"/>
  <c r="AG504" i="5"/>
  <c r="AF504" i="5"/>
  <c r="AD504" i="5"/>
  <c r="AC504" i="5"/>
  <c r="AA504" i="5"/>
  <c r="Z504" i="5"/>
  <c r="X504" i="5"/>
  <c r="W504" i="5"/>
  <c r="U504" i="5"/>
  <c r="T504" i="5"/>
  <c r="R504" i="5"/>
  <c r="Q504" i="5"/>
  <c r="O504" i="5"/>
  <c r="N504" i="5"/>
  <c r="L504" i="5"/>
  <c r="K504" i="5"/>
  <c r="I504" i="5"/>
  <c r="H504" i="5"/>
  <c r="F504" i="5"/>
  <c r="E504" i="5"/>
  <c r="AJ503" i="5"/>
  <c r="AI503" i="5"/>
  <c r="AG503" i="5"/>
  <c r="AF503" i="5"/>
  <c r="AD503" i="5"/>
  <c r="AC503" i="5"/>
  <c r="AA503" i="5"/>
  <c r="Z503" i="5"/>
  <c r="X503" i="5"/>
  <c r="W503" i="5"/>
  <c r="U503" i="5"/>
  <c r="T503" i="5"/>
  <c r="R503" i="5"/>
  <c r="Q503" i="5"/>
  <c r="O503" i="5"/>
  <c r="N503" i="5"/>
  <c r="L503" i="5"/>
  <c r="K503" i="5"/>
  <c r="I503" i="5"/>
  <c r="H503" i="5"/>
  <c r="F503" i="5"/>
  <c r="E503" i="5"/>
  <c r="AJ502" i="5"/>
  <c r="AI502" i="5"/>
  <c r="AG502" i="5"/>
  <c r="AF502" i="5"/>
  <c r="AD502" i="5"/>
  <c r="AC502" i="5"/>
  <c r="AA502" i="5"/>
  <c r="Z502" i="5"/>
  <c r="X502" i="5"/>
  <c r="W502" i="5"/>
  <c r="U502" i="5"/>
  <c r="T502" i="5"/>
  <c r="R502" i="5"/>
  <c r="Q502" i="5"/>
  <c r="O502" i="5"/>
  <c r="N502" i="5"/>
  <c r="L502" i="5"/>
  <c r="K502" i="5"/>
  <c r="I502" i="5"/>
  <c r="H502" i="5"/>
  <c r="F502" i="5"/>
  <c r="E502" i="5"/>
  <c r="AJ501" i="5"/>
  <c r="AI501" i="5"/>
  <c r="AG501" i="5"/>
  <c r="AF501" i="5"/>
  <c r="AD501" i="5"/>
  <c r="AC501" i="5"/>
  <c r="AA501" i="5"/>
  <c r="Z501" i="5"/>
  <c r="X501" i="5"/>
  <c r="W501" i="5"/>
  <c r="U501" i="5"/>
  <c r="T501" i="5"/>
  <c r="R501" i="5"/>
  <c r="Q501" i="5"/>
  <c r="O501" i="5"/>
  <c r="N501" i="5"/>
  <c r="L501" i="5"/>
  <c r="K501" i="5"/>
  <c r="I501" i="5"/>
  <c r="H501" i="5"/>
  <c r="F501" i="5"/>
  <c r="E501" i="5"/>
  <c r="AJ500" i="5"/>
  <c r="AI500" i="5"/>
  <c r="AG500" i="5"/>
  <c r="AF500" i="5"/>
  <c r="AD500" i="5"/>
  <c r="AC500" i="5"/>
  <c r="AA500" i="5"/>
  <c r="Z500" i="5"/>
  <c r="X500" i="5"/>
  <c r="W500" i="5"/>
  <c r="U500" i="5"/>
  <c r="T500" i="5"/>
  <c r="R500" i="5"/>
  <c r="Q500" i="5"/>
  <c r="O500" i="5"/>
  <c r="N500" i="5"/>
  <c r="L500" i="5"/>
  <c r="K500" i="5"/>
  <c r="I500" i="5"/>
  <c r="H500" i="5"/>
  <c r="F500" i="5"/>
  <c r="E500" i="5"/>
  <c r="AJ499" i="5"/>
  <c r="AI499" i="5"/>
  <c r="AG499" i="5"/>
  <c r="AF499" i="5"/>
  <c r="AD499" i="5"/>
  <c r="AC499" i="5"/>
  <c r="AA499" i="5"/>
  <c r="Z499" i="5"/>
  <c r="X499" i="5"/>
  <c r="W499" i="5"/>
  <c r="U499" i="5"/>
  <c r="T499" i="5"/>
  <c r="R499" i="5"/>
  <c r="Q499" i="5"/>
  <c r="O499" i="5"/>
  <c r="N499" i="5"/>
  <c r="L499" i="5"/>
  <c r="K499" i="5"/>
  <c r="I499" i="5"/>
  <c r="H499" i="5"/>
  <c r="F499" i="5"/>
  <c r="E499" i="5"/>
  <c r="AJ498" i="5"/>
  <c r="AI498" i="5"/>
  <c r="AG498" i="5"/>
  <c r="AF498" i="5"/>
  <c r="AD498" i="5"/>
  <c r="AC498" i="5"/>
  <c r="AA498" i="5"/>
  <c r="Z498" i="5"/>
  <c r="X498" i="5"/>
  <c r="W498" i="5"/>
  <c r="U498" i="5"/>
  <c r="T498" i="5"/>
  <c r="R498" i="5"/>
  <c r="Q498" i="5"/>
  <c r="O498" i="5"/>
  <c r="N498" i="5"/>
  <c r="L498" i="5"/>
  <c r="K498" i="5"/>
  <c r="I498" i="5"/>
  <c r="H498" i="5"/>
  <c r="F498" i="5"/>
  <c r="E498" i="5"/>
  <c r="AJ497" i="5"/>
  <c r="AI497" i="5"/>
  <c r="AG497" i="5"/>
  <c r="AF497" i="5"/>
  <c r="AD497" i="5"/>
  <c r="AC497" i="5"/>
  <c r="AA497" i="5"/>
  <c r="Z497" i="5"/>
  <c r="X497" i="5"/>
  <c r="W497" i="5"/>
  <c r="U497" i="5"/>
  <c r="T497" i="5"/>
  <c r="R497" i="5"/>
  <c r="Q497" i="5"/>
  <c r="O497" i="5"/>
  <c r="N497" i="5"/>
  <c r="L497" i="5"/>
  <c r="K497" i="5"/>
  <c r="I497" i="5"/>
  <c r="H497" i="5"/>
  <c r="F497" i="5"/>
  <c r="E497" i="5"/>
  <c r="AJ496" i="5"/>
  <c r="AI496" i="5"/>
  <c r="AG496" i="5"/>
  <c r="AF496" i="5"/>
  <c r="AD496" i="5"/>
  <c r="AC496" i="5"/>
  <c r="AA496" i="5"/>
  <c r="Z496" i="5"/>
  <c r="X496" i="5"/>
  <c r="W496" i="5"/>
  <c r="U496" i="5"/>
  <c r="T496" i="5"/>
  <c r="R496" i="5"/>
  <c r="Q496" i="5"/>
  <c r="O496" i="5"/>
  <c r="N496" i="5"/>
  <c r="L496" i="5"/>
  <c r="K496" i="5"/>
  <c r="I496" i="5"/>
  <c r="H496" i="5"/>
  <c r="F496" i="5"/>
  <c r="E496" i="5"/>
  <c r="AJ495" i="5"/>
  <c r="AI495" i="5"/>
  <c r="AG495" i="5"/>
  <c r="AF495" i="5"/>
  <c r="AD495" i="5"/>
  <c r="AC495" i="5"/>
  <c r="AA495" i="5"/>
  <c r="Z495" i="5"/>
  <c r="X495" i="5"/>
  <c r="W495" i="5"/>
  <c r="U495" i="5"/>
  <c r="T495" i="5"/>
  <c r="R495" i="5"/>
  <c r="Q495" i="5"/>
  <c r="O495" i="5"/>
  <c r="N495" i="5"/>
  <c r="L495" i="5"/>
  <c r="K495" i="5"/>
  <c r="I495" i="5"/>
  <c r="H495" i="5"/>
  <c r="F495" i="5"/>
  <c r="E495" i="5"/>
  <c r="AJ494" i="5"/>
  <c r="AI494" i="5"/>
  <c r="AG494" i="5"/>
  <c r="AF494" i="5"/>
  <c r="AD494" i="5"/>
  <c r="AC494" i="5"/>
  <c r="AA494" i="5"/>
  <c r="Z494" i="5"/>
  <c r="X494" i="5"/>
  <c r="W494" i="5"/>
  <c r="U494" i="5"/>
  <c r="T494" i="5"/>
  <c r="R494" i="5"/>
  <c r="Q494" i="5"/>
  <c r="O494" i="5"/>
  <c r="N494" i="5"/>
  <c r="L494" i="5"/>
  <c r="K494" i="5"/>
  <c r="I494" i="5"/>
  <c r="H494" i="5"/>
  <c r="F494" i="5"/>
  <c r="E494" i="5"/>
  <c r="AJ493" i="5"/>
  <c r="AI493" i="5"/>
  <c r="AG493" i="5"/>
  <c r="AF493" i="5"/>
  <c r="AD493" i="5"/>
  <c r="AC493" i="5"/>
  <c r="AA493" i="5"/>
  <c r="Z493" i="5"/>
  <c r="X493" i="5"/>
  <c r="W493" i="5"/>
  <c r="U493" i="5"/>
  <c r="T493" i="5"/>
  <c r="R493" i="5"/>
  <c r="Q493" i="5"/>
  <c r="O493" i="5"/>
  <c r="N493" i="5"/>
  <c r="L493" i="5"/>
  <c r="K493" i="5"/>
  <c r="I493" i="5"/>
  <c r="H493" i="5"/>
  <c r="F493" i="5"/>
  <c r="E493" i="5"/>
  <c r="AJ492" i="5"/>
  <c r="AI492" i="5"/>
  <c r="AG492" i="5"/>
  <c r="AF492" i="5"/>
  <c r="AD492" i="5"/>
  <c r="AC492" i="5"/>
  <c r="AA492" i="5"/>
  <c r="Z492" i="5"/>
  <c r="X492" i="5"/>
  <c r="W492" i="5"/>
  <c r="U492" i="5"/>
  <c r="T492" i="5"/>
  <c r="R492" i="5"/>
  <c r="Q492" i="5"/>
  <c r="O492" i="5"/>
  <c r="N492" i="5"/>
  <c r="L492" i="5"/>
  <c r="K492" i="5"/>
  <c r="I492" i="5"/>
  <c r="H492" i="5"/>
  <c r="F492" i="5"/>
  <c r="E492" i="5"/>
  <c r="AJ491" i="5"/>
  <c r="AI491" i="5"/>
  <c r="AG491" i="5"/>
  <c r="AF491" i="5"/>
  <c r="AD491" i="5"/>
  <c r="AC491" i="5"/>
  <c r="AA491" i="5"/>
  <c r="Z491" i="5"/>
  <c r="X491" i="5"/>
  <c r="W491" i="5"/>
  <c r="U491" i="5"/>
  <c r="T491" i="5"/>
  <c r="R491" i="5"/>
  <c r="Q491" i="5"/>
  <c r="O491" i="5"/>
  <c r="N491" i="5"/>
  <c r="L491" i="5"/>
  <c r="K491" i="5"/>
  <c r="I491" i="5"/>
  <c r="H491" i="5"/>
  <c r="F491" i="5"/>
  <c r="E491" i="5"/>
  <c r="AJ470" i="5"/>
  <c r="AI470" i="5"/>
  <c r="AG470" i="5"/>
  <c r="AF470" i="5"/>
  <c r="AD470" i="5"/>
  <c r="AC470" i="5"/>
  <c r="AA470" i="5"/>
  <c r="Z470" i="5"/>
  <c r="X470" i="5"/>
  <c r="W470" i="5"/>
  <c r="U470" i="5"/>
  <c r="T470" i="5"/>
  <c r="R470" i="5"/>
  <c r="Q470" i="5"/>
  <c r="O470" i="5"/>
  <c r="N470" i="5"/>
  <c r="L470" i="5"/>
  <c r="K470" i="5"/>
  <c r="I470" i="5"/>
  <c r="H470" i="5"/>
  <c r="F470" i="5"/>
  <c r="E470" i="5"/>
  <c r="AJ469" i="5"/>
  <c r="AI469" i="5"/>
  <c r="AG469" i="5"/>
  <c r="AF469" i="5"/>
  <c r="AD469" i="5"/>
  <c r="AC469" i="5"/>
  <c r="AA469" i="5"/>
  <c r="Z469" i="5"/>
  <c r="X469" i="5"/>
  <c r="W469" i="5"/>
  <c r="U469" i="5"/>
  <c r="T469" i="5"/>
  <c r="R469" i="5"/>
  <c r="Q469" i="5"/>
  <c r="O469" i="5"/>
  <c r="N469" i="5"/>
  <c r="L469" i="5"/>
  <c r="K469" i="5"/>
  <c r="I469" i="5"/>
  <c r="H469" i="5"/>
  <c r="F469" i="5"/>
  <c r="E469" i="5"/>
  <c r="AJ468" i="5"/>
  <c r="AI468" i="5"/>
  <c r="AG468" i="5"/>
  <c r="AF468" i="5"/>
  <c r="AD468" i="5"/>
  <c r="AC468" i="5"/>
  <c r="AA468" i="5"/>
  <c r="Z468" i="5"/>
  <c r="X468" i="5"/>
  <c r="W468" i="5"/>
  <c r="U468" i="5"/>
  <c r="T468" i="5"/>
  <c r="R468" i="5"/>
  <c r="Q468" i="5"/>
  <c r="O468" i="5"/>
  <c r="N468" i="5"/>
  <c r="L468" i="5"/>
  <c r="K468" i="5"/>
  <c r="I468" i="5"/>
  <c r="H468" i="5"/>
  <c r="F468" i="5"/>
  <c r="E468" i="5"/>
  <c r="AJ467" i="5"/>
  <c r="AI467" i="5"/>
  <c r="AG467" i="5"/>
  <c r="AF467" i="5"/>
  <c r="AD467" i="5"/>
  <c r="AC467" i="5"/>
  <c r="AA467" i="5"/>
  <c r="Z467" i="5"/>
  <c r="X467" i="5"/>
  <c r="W467" i="5"/>
  <c r="U467" i="5"/>
  <c r="T467" i="5"/>
  <c r="R467" i="5"/>
  <c r="Q467" i="5"/>
  <c r="O467" i="5"/>
  <c r="N467" i="5"/>
  <c r="L467" i="5"/>
  <c r="K467" i="5"/>
  <c r="I467" i="5"/>
  <c r="H467" i="5"/>
  <c r="F467" i="5"/>
  <c r="E467" i="5"/>
  <c r="AJ466" i="5"/>
  <c r="AI466" i="5"/>
  <c r="AG466" i="5"/>
  <c r="AF466" i="5"/>
  <c r="AD466" i="5"/>
  <c r="AC466" i="5"/>
  <c r="AA466" i="5"/>
  <c r="Z466" i="5"/>
  <c r="X466" i="5"/>
  <c r="W466" i="5"/>
  <c r="U466" i="5"/>
  <c r="T466" i="5"/>
  <c r="R466" i="5"/>
  <c r="Q466" i="5"/>
  <c r="O466" i="5"/>
  <c r="N466" i="5"/>
  <c r="L466" i="5"/>
  <c r="K466" i="5"/>
  <c r="I466" i="5"/>
  <c r="H466" i="5"/>
  <c r="F466" i="5"/>
  <c r="E466" i="5"/>
  <c r="AJ465" i="5"/>
  <c r="AI465" i="5"/>
  <c r="AG465" i="5"/>
  <c r="AF465" i="5"/>
  <c r="AD465" i="5"/>
  <c r="AC465" i="5"/>
  <c r="AA465" i="5"/>
  <c r="Z465" i="5"/>
  <c r="X465" i="5"/>
  <c r="W465" i="5"/>
  <c r="U465" i="5"/>
  <c r="T465" i="5"/>
  <c r="R465" i="5"/>
  <c r="Q465" i="5"/>
  <c r="O465" i="5"/>
  <c r="N465" i="5"/>
  <c r="L465" i="5"/>
  <c r="K465" i="5"/>
  <c r="I465" i="5"/>
  <c r="H465" i="5"/>
  <c r="F465" i="5"/>
  <c r="E465" i="5"/>
  <c r="AJ464" i="5"/>
  <c r="AI464" i="5"/>
  <c r="AG464" i="5"/>
  <c r="AF464" i="5"/>
  <c r="AD464" i="5"/>
  <c r="AC464" i="5"/>
  <c r="AA464" i="5"/>
  <c r="Z464" i="5"/>
  <c r="X464" i="5"/>
  <c r="W464" i="5"/>
  <c r="U464" i="5"/>
  <c r="T464" i="5"/>
  <c r="R464" i="5"/>
  <c r="Q464" i="5"/>
  <c r="O464" i="5"/>
  <c r="N464" i="5"/>
  <c r="L464" i="5"/>
  <c r="K464" i="5"/>
  <c r="I464" i="5"/>
  <c r="H464" i="5"/>
  <c r="F464" i="5"/>
  <c r="E464" i="5"/>
  <c r="AJ463" i="5"/>
  <c r="AI463" i="5"/>
  <c r="AG463" i="5"/>
  <c r="AF463" i="5"/>
  <c r="AD463" i="5"/>
  <c r="AC463" i="5"/>
  <c r="AA463" i="5"/>
  <c r="Z463" i="5"/>
  <c r="X463" i="5"/>
  <c r="W463" i="5"/>
  <c r="U463" i="5"/>
  <c r="T463" i="5"/>
  <c r="R463" i="5"/>
  <c r="Q463" i="5"/>
  <c r="O463" i="5"/>
  <c r="N463" i="5"/>
  <c r="L463" i="5"/>
  <c r="K463" i="5"/>
  <c r="I463" i="5"/>
  <c r="H463" i="5"/>
  <c r="F463" i="5"/>
  <c r="E463" i="5"/>
  <c r="AJ462" i="5"/>
  <c r="AI462" i="5"/>
  <c r="AG462" i="5"/>
  <c r="AF462" i="5"/>
  <c r="AD462" i="5"/>
  <c r="AC462" i="5"/>
  <c r="AA462" i="5"/>
  <c r="Z462" i="5"/>
  <c r="X462" i="5"/>
  <c r="W462" i="5"/>
  <c r="U462" i="5"/>
  <c r="T462" i="5"/>
  <c r="R462" i="5"/>
  <c r="Q462" i="5"/>
  <c r="O462" i="5"/>
  <c r="N462" i="5"/>
  <c r="L462" i="5"/>
  <c r="K462" i="5"/>
  <c r="I462" i="5"/>
  <c r="H462" i="5"/>
  <c r="F462" i="5"/>
  <c r="E462" i="5"/>
  <c r="AJ461" i="5"/>
  <c r="AI461" i="5"/>
  <c r="AG461" i="5"/>
  <c r="AF461" i="5"/>
  <c r="AD461" i="5"/>
  <c r="AC461" i="5"/>
  <c r="AA461" i="5"/>
  <c r="Z461" i="5"/>
  <c r="X461" i="5"/>
  <c r="W461" i="5"/>
  <c r="U461" i="5"/>
  <c r="T461" i="5"/>
  <c r="R461" i="5"/>
  <c r="Q461" i="5"/>
  <c r="O461" i="5"/>
  <c r="N461" i="5"/>
  <c r="L461" i="5"/>
  <c r="K461" i="5"/>
  <c r="I461" i="5"/>
  <c r="H461" i="5"/>
  <c r="F461" i="5"/>
  <c r="E461" i="5"/>
  <c r="AJ460" i="5"/>
  <c r="AI460" i="5"/>
  <c r="AG460" i="5"/>
  <c r="AF460" i="5"/>
  <c r="AD460" i="5"/>
  <c r="AC460" i="5"/>
  <c r="AA460" i="5"/>
  <c r="Z460" i="5"/>
  <c r="X460" i="5"/>
  <c r="W460" i="5"/>
  <c r="U460" i="5"/>
  <c r="T460" i="5"/>
  <c r="R460" i="5"/>
  <c r="Q460" i="5"/>
  <c r="O460" i="5"/>
  <c r="N460" i="5"/>
  <c r="L460" i="5"/>
  <c r="K460" i="5"/>
  <c r="I460" i="5"/>
  <c r="H460" i="5"/>
  <c r="F460" i="5"/>
  <c r="E460" i="5"/>
  <c r="AJ459" i="5"/>
  <c r="AI459" i="5"/>
  <c r="AG459" i="5"/>
  <c r="AF459" i="5"/>
  <c r="AD459" i="5"/>
  <c r="AC459" i="5"/>
  <c r="AA459" i="5"/>
  <c r="Z459" i="5"/>
  <c r="X459" i="5"/>
  <c r="W459" i="5"/>
  <c r="U459" i="5"/>
  <c r="T459" i="5"/>
  <c r="R459" i="5"/>
  <c r="Q459" i="5"/>
  <c r="O459" i="5"/>
  <c r="N459" i="5"/>
  <c r="L459" i="5"/>
  <c r="K459" i="5"/>
  <c r="I459" i="5"/>
  <c r="H459" i="5"/>
  <c r="F459" i="5"/>
  <c r="E459" i="5"/>
  <c r="AJ458" i="5"/>
  <c r="AI458" i="5"/>
  <c r="AG458" i="5"/>
  <c r="AF458" i="5"/>
  <c r="AD458" i="5"/>
  <c r="AC458" i="5"/>
  <c r="AA458" i="5"/>
  <c r="Z458" i="5"/>
  <c r="X458" i="5"/>
  <c r="W458" i="5"/>
  <c r="U458" i="5"/>
  <c r="T458" i="5"/>
  <c r="R458" i="5"/>
  <c r="Q458" i="5"/>
  <c r="O458" i="5"/>
  <c r="N458" i="5"/>
  <c r="L458" i="5"/>
  <c r="K458" i="5"/>
  <c r="I458" i="5"/>
  <c r="H458" i="5"/>
  <c r="F458" i="5"/>
  <c r="E458" i="5"/>
  <c r="AJ457" i="5"/>
  <c r="AI457" i="5"/>
  <c r="AG457" i="5"/>
  <c r="AF457" i="5"/>
  <c r="AD457" i="5"/>
  <c r="AC457" i="5"/>
  <c r="AA457" i="5"/>
  <c r="Z457" i="5"/>
  <c r="X457" i="5"/>
  <c r="W457" i="5"/>
  <c r="U457" i="5"/>
  <c r="T457" i="5"/>
  <c r="R457" i="5"/>
  <c r="Q457" i="5"/>
  <c r="O457" i="5"/>
  <c r="N457" i="5"/>
  <c r="L457" i="5"/>
  <c r="K457" i="5"/>
  <c r="I457" i="5"/>
  <c r="H457" i="5"/>
  <c r="F457" i="5"/>
  <c r="E457" i="5"/>
  <c r="AJ456" i="5"/>
  <c r="AI456" i="5"/>
  <c r="AG456" i="5"/>
  <c r="AF456" i="5"/>
  <c r="AD456" i="5"/>
  <c r="AC456" i="5"/>
  <c r="AA456" i="5"/>
  <c r="Z456" i="5"/>
  <c r="X456" i="5"/>
  <c r="W456" i="5"/>
  <c r="U456" i="5"/>
  <c r="T456" i="5"/>
  <c r="R456" i="5"/>
  <c r="Q456" i="5"/>
  <c r="O456" i="5"/>
  <c r="N456" i="5"/>
  <c r="L456" i="5"/>
  <c r="K456" i="5"/>
  <c r="I456" i="5"/>
  <c r="H456" i="5"/>
  <c r="F456" i="5"/>
  <c r="E456" i="5"/>
  <c r="AJ455" i="5"/>
  <c r="AI455" i="5"/>
  <c r="AG455" i="5"/>
  <c r="AF455" i="5"/>
  <c r="AD455" i="5"/>
  <c r="AC455" i="5"/>
  <c r="AA455" i="5"/>
  <c r="Z455" i="5"/>
  <c r="X455" i="5"/>
  <c r="W455" i="5"/>
  <c r="U455" i="5"/>
  <c r="T455" i="5"/>
  <c r="R455" i="5"/>
  <c r="Q455" i="5"/>
  <c r="O455" i="5"/>
  <c r="N455" i="5"/>
  <c r="L455" i="5"/>
  <c r="K455" i="5"/>
  <c r="I455" i="5"/>
  <c r="H455" i="5"/>
  <c r="F455" i="5"/>
  <c r="E455" i="5"/>
  <c r="AJ454" i="5"/>
  <c r="AI454" i="5"/>
  <c r="AG454" i="5"/>
  <c r="AF454" i="5"/>
  <c r="AD454" i="5"/>
  <c r="AC454" i="5"/>
  <c r="AA454" i="5"/>
  <c r="Z454" i="5"/>
  <c r="X454" i="5"/>
  <c r="W454" i="5"/>
  <c r="U454" i="5"/>
  <c r="T454" i="5"/>
  <c r="R454" i="5"/>
  <c r="Q454" i="5"/>
  <c r="O454" i="5"/>
  <c r="N454" i="5"/>
  <c r="L454" i="5"/>
  <c r="K454" i="5"/>
  <c r="I454" i="5"/>
  <c r="H454" i="5"/>
  <c r="F454" i="5"/>
  <c r="E454" i="5"/>
  <c r="AJ453" i="5"/>
  <c r="AI453" i="5"/>
  <c r="AG453" i="5"/>
  <c r="AF453" i="5"/>
  <c r="AD453" i="5"/>
  <c r="AC453" i="5"/>
  <c r="AA453" i="5"/>
  <c r="Z453" i="5"/>
  <c r="X453" i="5"/>
  <c r="W453" i="5"/>
  <c r="U453" i="5"/>
  <c r="T453" i="5"/>
  <c r="R453" i="5"/>
  <c r="Q453" i="5"/>
  <c r="O453" i="5"/>
  <c r="N453" i="5"/>
  <c r="L453" i="5"/>
  <c r="K453" i="5"/>
  <c r="I453" i="5"/>
  <c r="H453" i="5"/>
  <c r="F453" i="5"/>
  <c r="E453" i="5"/>
  <c r="AJ452" i="5"/>
  <c r="AI452" i="5"/>
  <c r="AG452" i="5"/>
  <c r="AF452" i="5"/>
  <c r="AD452" i="5"/>
  <c r="AC452" i="5"/>
  <c r="AA452" i="5"/>
  <c r="Z452" i="5"/>
  <c r="X452" i="5"/>
  <c r="W452" i="5"/>
  <c r="U452" i="5"/>
  <c r="T452" i="5"/>
  <c r="R452" i="5"/>
  <c r="Q452" i="5"/>
  <c r="O452" i="5"/>
  <c r="N452" i="5"/>
  <c r="L452" i="5"/>
  <c r="K452" i="5"/>
  <c r="I452" i="5"/>
  <c r="H452" i="5"/>
  <c r="F452" i="5"/>
  <c r="E452" i="5"/>
  <c r="AJ451" i="5"/>
  <c r="AI451" i="5"/>
  <c r="AG451" i="5"/>
  <c r="AF451" i="5"/>
  <c r="AD451" i="5"/>
  <c r="AC451" i="5"/>
  <c r="AA451" i="5"/>
  <c r="Z451" i="5"/>
  <c r="X451" i="5"/>
  <c r="W451" i="5"/>
  <c r="U451" i="5"/>
  <c r="T451" i="5"/>
  <c r="R451" i="5"/>
  <c r="Q451" i="5"/>
  <c r="O451" i="5"/>
  <c r="N451" i="5"/>
  <c r="L451" i="5"/>
  <c r="K451" i="5"/>
  <c r="I451" i="5"/>
  <c r="H451" i="5"/>
  <c r="F451" i="5"/>
  <c r="E451" i="5"/>
  <c r="AJ450" i="5"/>
  <c r="AI450" i="5"/>
  <c r="AG450" i="5"/>
  <c r="AF450" i="5"/>
  <c r="AD450" i="5"/>
  <c r="AC450" i="5"/>
  <c r="AA450" i="5"/>
  <c r="Z450" i="5"/>
  <c r="X450" i="5"/>
  <c r="W450" i="5"/>
  <c r="U450" i="5"/>
  <c r="T450" i="5"/>
  <c r="R450" i="5"/>
  <c r="Q450" i="5"/>
  <c r="O450" i="5"/>
  <c r="N450" i="5"/>
  <c r="L450" i="5"/>
  <c r="K450" i="5"/>
  <c r="I450" i="5"/>
  <c r="H450" i="5"/>
  <c r="F450" i="5"/>
  <c r="E450" i="5"/>
  <c r="AJ449" i="5"/>
  <c r="AI449" i="5"/>
  <c r="AG449" i="5"/>
  <c r="AF449" i="5"/>
  <c r="AD449" i="5"/>
  <c r="AC449" i="5"/>
  <c r="AA449" i="5"/>
  <c r="Z449" i="5"/>
  <c r="X449" i="5"/>
  <c r="W449" i="5"/>
  <c r="U449" i="5"/>
  <c r="T449" i="5"/>
  <c r="R449" i="5"/>
  <c r="Q449" i="5"/>
  <c r="O449" i="5"/>
  <c r="N449" i="5"/>
  <c r="L449" i="5"/>
  <c r="K449" i="5"/>
  <c r="I449" i="5"/>
  <c r="H449" i="5"/>
  <c r="F449" i="5"/>
  <c r="E449" i="5"/>
  <c r="AJ448" i="5"/>
  <c r="AI448" i="5"/>
  <c r="AG448" i="5"/>
  <c r="AF448" i="5"/>
  <c r="AD448" i="5"/>
  <c r="AC448" i="5"/>
  <c r="AA448" i="5"/>
  <c r="Z448" i="5"/>
  <c r="X448" i="5"/>
  <c r="W448" i="5"/>
  <c r="U448" i="5"/>
  <c r="T448" i="5"/>
  <c r="R448" i="5"/>
  <c r="Q448" i="5"/>
  <c r="O448" i="5"/>
  <c r="N448" i="5"/>
  <c r="L448" i="5"/>
  <c r="K448" i="5"/>
  <c r="I448" i="5"/>
  <c r="H448" i="5"/>
  <c r="F448" i="5"/>
  <c r="E448" i="5"/>
  <c r="AJ447" i="5"/>
  <c r="AI447" i="5"/>
  <c r="AG447" i="5"/>
  <c r="AF447" i="5"/>
  <c r="AD447" i="5"/>
  <c r="AC447" i="5"/>
  <c r="AA447" i="5"/>
  <c r="Z447" i="5"/>
  <c r="X447" i="5"/>
  <c r="W447" i="5"/>
  <c r="U447" i="5"/>
  <c r="T447" i="5"/>
  <c r="R447" i="5"/>
  <c r="Q447" i="5"/>
  <c r="O447" i="5"/>
  <c r="N447" i="5"/>
  <c r="L447" i="5"/>
  <c r="K447" i="5"/>
  <c r="I447" i="5"/>
  <c r="H447" i="5"/>
  <c r="F447" i="5"/>
  <c r="E447" i="5"/>
  <c r="AJ446" i="5"/>
  <c r="AI446" i="5"/>
  <c r="AG446" i="5"/>
  <c r="AF446" i="5"/>
  <c r="AD446" i="5"/>
  <c r="AC446" i="5"/>
  <c r="AA446" i="5"/>
  <c r="Z446" i="5"/>
  <c r="X446" i="5"/>
  <c r="W446" i="5"/>
  <c r="U446" i="5"/>
  <c r="T446" i="5"/>
  <c r="R446" i="5"/>
  <c r="Q446" i="5"/>
  <c r="O446" i="5"/>
  <c r="N446" i="5"/>
  <c r="L446" i="5"/>
  <c r="K446" i="5"/>
  <c r="I446" i="5"/>
  <c r="H446" i="5"/>
  <c r="F446" i="5"/>
  <c r="E446" i="5"/>
  <c r="AJ445" i="5"/>
  <c r="AI445" i="5"/>
  <c r="AG445" i="5"/>
  <c r="AF445" i="5"/>
  <c r="AD445" i="5"/>
  <c r="AC445" i="5"/>
  <c r="AA445" i="5"/>
  <c r="Z445" i="5"/>
  <c r="X445" i="5"/>
  <c r="W445" i="5"/>
  <c r="U445" i="5"/>
  <c r="T445" i="5"/>
  <c r="R445" i="5"/>
  <c r="Q445" i="5"/>
  <c r="O445" i="5"/>
  <c r="N445" i="5"/>
  <c r="L445" i="5"/>
  <c r="K445" i="5"/>
  <c r="I445" i="5"/>
  <c r="H445" i="5"/>
  <c r="F445" i="5"/>
  <c r="E445" i="5"/>
  <c r="AJ444" i="5"/>
  <c r="AI444" i="5"/>
  <c r="AG444" i="5"/>
  <c r="AF444" i="5"/>
  <c r="AD444" i="5"/>
  <c r="AC444" i="5"/>
  <c r="AA444" i="5"/>
  <c r="Z444" i="5"/>
  <c r="X444" i="5"/>
  <c r="W444" i="5"/>
  <c r="U444" i="5"/>
  <c r="T444" i="5"/>
  <c r="R444" i="5"/>
  <c r="Q444" i="5"/>
  <c r="O444" i="5"/>
  <c r="N444" i="5"/>
  <c r="L444" i="5"/>
  <c r="K444" i="5"/>
  <c r="I444" i="5"/>
  <c r="H444" i="5"/>
  <c r="F444" i="5"/>
  <c r="E444" i="5"/>
  <c r="AJ443" i="5"/>
  <c r="AI443" i="5"/>
  <c r="AG443" i="5"/>
  <c r="AF443" i="5"/>
  <c r="AD443" i="5"/>
  <c r="AC443" i="5"/>
  <c r="AA443" i="5"/>
  <c r="Z443" i="5"/>
  <c r="X443" i="5"/>
  <c r="W443" i="5"/>
  <c r="U443" i="5"/>
  <c r="T443" i="5"/>
  <c r="R443" i="5"/>
  <c r="Q443" i="5"/>
  <c r="O443" i="5"/>
  <c r="N443" i="5"/>
  <c r="L443" i="5"/>
  <c r="K443" i="5"/>
  <c r="I443" i="5"/>
  <c r="H443" i="5"/>
  <c r="F443" i="5"/>
  <c r="E443" i="5"/>
  <c r="AJ442" i="5"/>
  <c r="AI442" i="5"/>
  <c r="AG442" i="5"/>
  <c r="AF442" i="5"/>
  <c r="AD442" i="5"/>
  <c r="AC442" i="5"/>
  <c r="AA442" i="5"/>
  <c r="Z442" i="5"/>
  <c r="X442" i="5"/>
  <c r="W442" i="5"/>
  <c r="U442" i="5"/>
  <c r="T442" i="5"/>
  <c r="R442" i="5"/>
  <c r="Q442" i="5"/>
  <c r="O442" i="5"/>
  <c r="N442" i="5"/>
  <c r="L442" i="5"/>
  <c r="K442" i="5"/>
  <c r="I442" i="5"/>
  <c r="H442" i="5"/>
  <c r="F442" i="5"/>
  <c r="E442" i="5"/>
  <c r="AJ441" i="5"/>
  <c r="AI441" i="5"/>
  <c r="AG441" i="5"/>
  <c r="AF441" i="5"/>
  <c r="AD441" i="5"/>
  <c r="AC441" i="5"/>
  <c r="AA441" i="5"/>
  <c r="Z441" i="5"/>
  <c r="X441" i="5"/>
  <c r="W441" i="5"/>
  <c r="U441" i="5"/>
  <c r="T441" i="5"/>
  <c r="R441" i="5"/>
  <c r="Q441" i="5"/>
  <c r="O441" i="5"/>
  <c r="N441" i="5"/>
  <c r="L441" i="5"/>
  <c r="K441" i="5"/>
  <c r="I441" i="5"/>
  <c r="H441" i="5"/>
  <c r="F441" i="5"/>
  <c r="E441" i="5"/>
  <c r="AJ440" i="5"/>
  <c r="AI440" i="5"/>
  <c r="AG440" i="5"/>
  <c r="AF440" i="5"/>
  <c r="AD440" i="5"/>
  <c r="AC440" i="5"/>
  <c r="AA440" i="5"/>
  <c r="Z440" i="5"/>
  <c r="X440" i="5"/>
  <c r="W440" i="5"/>
  <c r="U440" i="5"/>
  <c r="T440" i="5"/>
  <c r="R440" i="5"/>
  <c r="Q440" i="5"/>
  <c r="O440" i="5"/>
  <c r="N440" i="5"/>
  <c r="L440" i="5"/>
  <c r="K440" i="5"/>
  <c r="I440" i="5"/>
  <c r="H440" i="5"/>
  <c r="F440" i="5"/>
  <c r="E440" i="5"/>
  <c r="AJ439" i="5"/>
  <c r="AI439" i="5"/>
  <c r="AG439" i="5"/>
  <c r="AF439" i="5"/>
  <c r="AD439" i="5"/>
  <c r="AC439" i="5"/>
  <c r="AA439" i="5"/>
  <c r="Z439" i="5"/>
  <c r="X439" i="5"/>
  <c r="W439" i="5"/>
  <c r="U439" i="5"/>
  <c r="T439" i="5"/>
  <c r="R439" i="5"/>
  <c r="Q439" i="5"/>
  <c r="O439" i="5"/>
  <c r="N439" i="5"/>
  <c r="L439" i="5"/>
  <c r="K439" i="5"/>
  <c r="I439" i="5"/>
  <c r="H439" i="5"/>
  <c r="F439" i="5"/>
  <c r="E439" i="5"/>
  <c r="AJ438" i="5"/>
  <c r="AI438" i="5"/>
  <c r="AG438" i="5"/>
  <c r="AF438" i="5"/>
  <c r="AD438" i="5"/>
  <c r="AC438" i="5"/>
  <c r="AA438" i="5"/>
  <c r="Z438" i="5"/>
  <c r="X438" i="5"/>
  <c r="W438" i="5"/>
  <c r="U438" i="5"/>
  <c r="T438" i="5"/>
  <c r="R438" i="5"/>
  <c r="Q438" i="5"/>
  <c r="O438" i="5"/>
  <c r="N438" i="5"/>
  <c r="L438" i="5"/>
  <c r="K438" i="5"/>
  <c r="I438" i="5"/>
  <c r="H438" i="5"/>
  <c r="F438" i="5"/>
  <c r="E438" i="5"/>
  <c r="AJ417" i="5"/>
  <c r="AI417" i="5"/>
  <c r="AG417" i="5"/>
  <c r="AF417" i="5"/>
  <c r="AD417" i="5"/>
  <c r="AC417" i="5"/>
  <c r="AA417" i="5"/>
  <c r="Z417" i="5"/>
  <c r="X417" i="5"/>
  <c r="W417" i="5"/>
  <c r="U417" i="5"/>
  <c r="T417" i="5"/>
  <c r="R417" i="5"/>
  <c r="Q417" i="5"/>
  <c r="O417" i="5"/>
  <c r="N417" i="5"/>
  <c r="L417" i="5"/>
  <c r="K417" i="5"/>
  <c r="I417" i="5"/>
  <c r="H417" i="5"/>
  <c r="F417" i="5"/>
  <c r="E417" i="5"/>
  <c r="AJ416" i="5"/>
  <c r="AI416" i="5"/>
  <c r="AG416" i="5"/>
  <c r="AF416" i="5"/>
  <c r="AD416" i="5"/>
  <c r="AC416" i="5"/>
  <c r="AA416" i="5"/>
  <c r="Z416" i="5"/>
  <c r="X416" i="5"/>
  <c r="W416" i="5"/>
  <c r="U416" i="5"/>
  <c r="T416" i="5"/>
  <c r="R416" i="5"/>
  <c r="Q416" i="5"/>
  <c r="O416" i="5"/>
  <c r="N416" i="5"/>
  <c r="L416" i="5"/>
  <c r="K416" i="5"/>
  <c r="I416" i="5"/>
  <c r="H416" i="5"/>
  <c r="F416" i="5"/>
  <c r="E416" i="5"/>
  <c r="AJ415" i="5"/>
  <c r="AI415" i="5"/>
  <c r="AG415" i="5"/>
  <c r="AF415" i="5"/>
  <c r="AD415" i="5"/>
  <c r="AC415" i="5"/>
  <c r="AA415" i="5"/>
  <c r="Z415" i="5"/>
  <c r="X415" i="5"/>
  <c r="W415" i="5"/>
  <c r="U415" i="5"/>
  <c r="T415" i="5"/>
  <c r="R415" i="5"/>
  <c r="Q415" i="5"/>
  <c r="O415" i="5"/>
  <c r="N415" i="5"/>
  <c r="L415" i="5"/>
  <c r="K415" i="5"/>
  <c r="I415" i="5"/>
  <c r="H415" i="5"/>
  <c r="F415" i="5"/>
  <c r="E415" i="5"/>
  <c r="AJ414" i="5"/>
  <c r="AI414" i="5"/>
  <c r="AG414" i="5"/>
  <c r="AF414" i="5"/>
  <c r="AD414" i="5"/>
  <c r="AC414" i="5"/>
  <c r="AA414" i="5"/>
  <c r="Z414" i="5"/>
  <c r="X414" i="5"/>
  <c r="W414" i="5"/>
  <c r="U414" i="5"/>
  <c r="T414" i="5"/>
  <c r="R414" i="5"/>
  <c r="Q414" i="5"/>
  <c r="O414" i="5"/>
  <c r="N414" i="5"/>
  <c r="L414" i="5"/>
  <c r="K414" i="5"/>
  <c r="I414" i="5"/>
  <c r="H414" i="5"/>
  <c r="F414" i="5"/>
  <c r="E414" i="5"/>
  <c r="AJ413" i="5"/>
  <c r="AI413" i="5"/>
  <c r="AG413" i="5"/>
  <c r="AF413" i="5"/>
  <c r="AD413" i="5"/>
  <c r="AC413" i="5"/>
  <c r="AA413" i="5"/>
  <c r="Z413" i="5"/>
  <c r="X413" i="5"/>
  <c r="W413" i="5"/>
  <c r="U413" i="5"/>
  <c r="T413" i="5"/>
  <c r="R413" i="5"/>
  <c r="Q413" i="5"/>
  <c r="O413" i="5"/>
  <c r="N413" i="5"/>
  <c r="L413" i="5"/>
  <c r="K413" i="5"/>
  <c r="I413" i="5"/>
  <c r="H413" i="5"/>
  <c r="F413" i="5"/>
  <c r="E413" i="5"/>
  <c r="AJ412" i="5"/>
  <c r="AI412" i="5"/>
  <c r="AG412" i="5"/>
  <c r="AF412" i="5"/>
  <c r="AD412" i="5"/>
  <c r="AC412" i="5"/>
  <c r="AA412" i="5"/>
  <c r="Z412" i="5"/>
  <c r="X412" i="5"/>
  <c r="W412" i="5"/>
  <c r="U412" i="5"/>
  <c r="T412" i="5"/>
  <c r="R412" i="5"/>
  <c r="Q412" i="5"/>
  <c r="O412" i="5"/>
  <c r="N412" i="5"/>
  <c r="L412" i="5"/>
  <c r="K412" i="5"/>
  <c r="I412" i="5"/>
  <c r="H412" i="5"/>
  <c r="F412" i="5"/>
  <c r="E412" i="5"/>
  <c r="AJ411" i="5"/>
  <c r="AI411" i="5"/>
  <c r="AG411" i="5"/>
  <c r="AF411" i="5"/>
  <c r="AD411" i="5"/>
  <c r="AC411" i="5"/>
  <c r="AA411" i="5"/>
  <c r="Z411" i="5"/>
  <c r="X411" i="5"/>
  <c r="W411" i="5"/>
  <c r="U411" i="5"/>
  <c r="T411" i="5"/>
  <c r="R411" i="5"/>
  <c r="Q411" i="5"/>
  <c r="O411" i="5"/>
  <c r="N411" i="5"/>
  <c r="L411" i="5"/>
  <c r="K411" i="5"/>
  <c r="I411" i="5"/>
  <c r="H411" i="5"/>
  <c r="F411" i="5"/>
  <c r="E411" i="5"/>
  <c r="AJ410" i="5"/>
  <c r="AI410" i="5"/>
  <c r="AG410" i="5"/>
  <c r="AF410" i="5"/>
  <c r="AD410" i="5"/>
  <c r="AC410" i="5"/>
  <c r="AA410" i="5"/>
  <c r="Z410" i="5"/>
  <c r="X410" i="5"/>
  <c r="W410" i="5"/>
  <c r="U410" i="5"/>
  <c r="T410" i="5"/>
  <c r="R410" i="5"/>
  <c r="Q410" i="5"/>
  <c r="O410" i="5"/>
  <c r="N410" i="5"/>
  <c r="L410" i="5"/>
  <c r="K410" i="5"/>
  <c r="I410" i="5"/>
  <c r="H410" i="5"/>
  <c r="F410" i="5"/>
  <c r="E410" i="5"/>
  <c r="AJ409" i="5"/>
  <c r="AI409" i="5"/>
  <c r="AG409" i="5"/>
  <c r="AF409" i="5"/>
  <c r="AD409" i="5"/>
  <c r="AC409" i="5"/>
  <c r="AA409" i="5"/>
  <c r="Z409" i="5"/>
  <c r="X409" i="5"/>
  <c r="W409" i="5"/>
  <c r="U409" i="5"/>
  <c r="T409" i="5"/>
  <c r="R409" i="5"/>
  <c r="Q409" i="5"/>
  <c r="O409" i="5"/>
  <c r="N409" i="5"/>
  <c r="L409" i="5"/>
  <c r="K409" i="5"/>
  <c r="I409" i="5"/>
  <c r="H409" i="5"/>
  <c r="F409" i="5"/>
  <c r="E409" i="5"/>
  <c r="AJ408" i="5"/>
  <c r="AI408" i="5"/>
  <c r="AG408" i="5"/>
  <c r="AF408" i="5"/>
  <c r="AD408" i="5"/>
  <c r="AC408" i="5"/>
  <c r="AA408" i="5"/>
  <c r="Z408" i="5"/>
  <c r="X408" i="5"/>
  <c r="W408" i="5"/>
  <c r="U408" i="5"/>
  <c r="T408" i="5"/>
  <c r="R408" i="5"/>
  <c r="Q408" i="5"/>
  <c r="O408" i="5"/>
  <c r="N408" i="5"/>
  <c r="L408" i="5"/>
  <c r="K408" i="5"/>
  <c r="I408" i="5"/>
  <c r="H408" i="5"/>
  <c r="F408" i="5"/>
  <c r="E408" i="5"/>
  <c r="AJ407" i="5"/>
  <c r="AI407" i="5"/>
  <c r="AG407" i="5"/>
  <c r="AF407" i="5"/>
  <c r="AD407" i="5"/>
  <c r="AC407" i="5"/>
  <c r="AA407" i="5"/>
  <c r="Z407" i="5"/>
  <c r="X407" i="5"/>
  <c r="W407" i="5"/>
  <c r="U407" i="5"/>
  <c r="T407" i="5"/>
  <c r="R407" i="5"/>
  <c r="Q407" i="5"/>
  <c r="O407" i="5"/>
  <c r="N407" i="5"/>
  <c r="L407" i="5"/>
  <c r="K407" i="5"/>
  <c r="I407" i="5"/>
  <c r="H407" i="5"/>
  <c r="F407" i="5"/>
  <c r="E407" i="5"/>
  <c r="AJ406" i="5"/>
  <c r="AI406" i="5"/>
  <c r="AG406" i="5"/>
  <c r="AF406" i="5"/>
  <c r="AD406" i="5"/>
  <c r="AC406" i="5"/>
  <c r="AA406" i="5"/>
  <c r="Z406" i="5"/>
  <c r="X406" i="5"/>
  <c r="W406" i="5"/>
  <c r="U406" i="5"/>
  <c r="T406" i="5"/>
  <c r="R406" i="5"/>
  <c r="Q406" i="5"/>
  <c r="O406" i="5"/>
  <c r="N406" i="5"/>
  <c r="L406" i="5"/>
  <c r="K406" i="5"/>
  <c r="I406" i="5"/>
  <c r="H406" i="5"/>
  <c r="F406" i="5"/>
  <c r="E406" i="5"/>
  <c r="AJ405" i="5"/>
  <c r="AI405" i="5"/>
  <c r="AG405" i="5"/>
  <c r="AF405" i="5"/>
  <c r="AD405" i="5"/>
  <c r="AC405" i="5"/>
  <c r="AA405" i="5"/>
  <c r="Z405" i="5"/>
  <c r="X405" i="5"/>
  <c r="W405" i="5"/>
  <c r="U405" i="5"/>
  <c r="T405" i="5"/>
  <c r="R405" i="5"/>
  <c r="Q405" i="5"/>
  <c r="O405" i="5"/>
  <c r="N405" i="5"/>
  <c r="L405" i="5"/>
  <c r="K405" i="5"/>
  <c r="I405" i="5"/>
  <c r="H405" i="5"/>
  <c r="F405" i="5"/>
  <c r="E405" i="5"/>
  <c r="AJ404" i="5"/>
  <c r="AI404" i="5"/>
  <c r="AG404" i="5"/>
  <c r="AF404" i="5"/>
  <c r="AD404" i="5"/>
  <c r="AC404" i="5"/>
  <c r="AA404" i="5"/>
  <c r="Z404" i="5"/>
  <c r="X404" i="5"/>
  <c r="W404" i="5"/>
  <c r="U404" i="5"/>
  <c r="T404" i="5"/>
  <c r="R404" i="5"/>
  <c r="Q404" i="5"/>
  <c r="O404" i="5"/>
  <c r="N404" i="5"/>
  <c r="L404" i="5"/>
  <c r="K404" i="5"/>
  <c r="I404" i="5"/>
  <c r="H404" i="5"/>
  <c r="F404" i="5"/>
  <c r="E404" i="5"/>
  <c r="AJ403" i="5"/>
  <c r="AI403" i="5"/>
  <c r="AG403" i="5"/>
  <c r="AF403" i="5"/>
  <c r="AD403" i="5"/>
  <c r="AC403" i="5"/>
  <c r="AA403" i="5"/>
  <c r="Z403" i="5"/>
  <c r="X403" i="5"/>
  <c r="W403" i="5"/>
  <c r="U403" i="5"/>
  <c r="T403" i="5"/>
  <c r="R403" i="5"/>
  <c r="Q403" i="5"/>
  <c r="O403" i="5"/>
  <c r="N403" i="5"/>
  <c r="L403" i="5"/>
  <c r="K403" i="5"/>
  <c r="I403" i="5"/>
  <c r="H403" i="5"/>
  <c r="F403" i="5"/>
  <c r="E403" i="5"/>
  <c r="AJ402" i="5"/>
  <c r="AI402" i="5"/>
  <c r="AG402" i="5"/>
  <c r="AF402" i="5"/>
  <c r="AD402" i="5"/>
  <c r="AC402" i="5"/>
  <c r="AA402" i="5"/>
  <c r="Z402" i="5"/>
  <c r="X402" i="5"/>
  <c r="W402" i="5"/>
  <c r="U402" i="5"/>
  <c r="T402" i="5"/>
  <c r="R402" i="5"/>
  <c r="Q402" i="5"/>
  <c r="O402" i="5"/>
  <c r="N402" i="5"/>
  <c r="L402" i="5"/>
  <c r="K402" i="5"/>
  <c r="I402" i="5"/>
  <c r="H402" i="5"/>
  <c r="F402" i="5"/>
  <c r="E402" i="5"/>
  <c r="AJ401" i="5"/>
  <c r="AI401" i="5"/>
  <c r="AG401" i="5"/>
  <c r="AF401" i="5"/>
  <c r="AD401" i="5"/>
  <c r="AC401" i="5"/>
  <c r="AA401" i="5"/>
  <c r="Z401" i="5"/>
  <c r="X401" i="5"/>
  <c r="W401" i="5"/>
  <c r="U401" i="5"/>
  <c r="T401" i="5"/>
  <c r="R401" i="5"/>
  <c r="Q401" i="5"/>
  <c r="O401" i="5"/>
  <c r="N401" i="5"/>
  <c r="L401" i="5"/>
  <c r="K401" i="5"/>
  <c r="I401" i="5"/>
  <c r="H401" i="5"/>
  <c r="F401" i="5"/>
  <c r="E401" i="5"/>
  <c r="AJ400" i="5"/>
  <c r="AI400" i="5"/>
  <c r="AG400" i="5"/>
  <c r="AF400" i="5"/>
  <c r="AD400" i="5"/>
  <c r="AC400" i="5"/>
  <c r="AA400" i="5"/>
  <c r="Z400" i="5"/>
  <c r="X400" i="5"/>
  <c r="W400" i="5"/>
  <c r="U400" i="5"/>
  <c r="T400" i="5"/>
  <c r="R400" i="5"/>
  <c r="Q400" i="5"/>
  <c r="O400" i="5"/>
  <c r="N400" i="5"/>
  <c r="L400" i="5"/>
  <c r="K400" i="5"/>
  <c r="I400" i="5"/>
  <c r="H400" i="5"/>
  <c r="F400" i="5"/>
  <c r="E400" i="5"/>
  <c r="AJ399" i="5"/>
  <c r="AI399" i="5"/>
  <c r="AG399" i="5"/>
  <c r="AF399" i="5"/>
  <c r="AD399" i="5"/>
  <c r="AC399" i="5"/>
  <c r="AA399" i="5"/>
  <c r="Z399" i="5"/>
  <c r="X399" i="5"/>
  <c r="W399" i="5"/>
  <c r="U399" i="5"/>
  <c r="T399" i="5"/>
  <c r="R399" i="5"/>
  <c r="Q399" i="5"/>
  <c r="O399" i="5"/>
  <c r="N399" i="5"/>
  <c r="L399" i="5"/>
  <c r="K399" i="5"/>
  <c r="I399" i="5"/>
  <c r="H399" i="5"/>
  <c r="F399" i="5"/>
  <c r="E399" i="5"/>
  <c r="AJ398" i="5"/>
  <c r="AI398" i="5"/>
  <c r="AG398" i="5"/>
  <c r="AF398" i="5"/>
  <c r="AD398" i="5"/>
  <c r="AC398" i="5"/>
  <c r="AA398" i="5"/>
  <c r="Z398" i="5"/>
  <c r="X398" i="5"/>
  <c r="W398" i="5"/>
  <c r="U398" i="5"/>
  <c r="T398" i="5"/>
  <c r="R398" i="5"/>
  <c r="Q398" i="5"/>
  <c r="O398" i="5"/>
  <c r="N398" i="5"/>
  <c r="L398" i="5"/>
  <c r="K398" i="5"/>
  <c r="I398" i="5"/>
  <c r="H398" i="5"/>
  <c r="F398" i="5"/>
  <c r="E398" i="5"/>
  <c r="AJ397" i="5"/>
  <c r="AI397" i="5"/>
  <c r="AG397" i="5"/>
  <c r="AF397" i="5"/>
  <c r="AD397" i="5"/>
  <c r="AC397" i="5"/>
  <c r="AA397" i="5"/>
  <c r="Z397" i="5"/>
  <c r="X397" i="5"/>
  <c r="W397" i="5"/>
  <c r="U397" i="5"/>
  <c r="T397" i="5"/>
  <c r="R397" i="5"/>
  <c r="Q397" i="5"/>
  <c r="O397" i="5"/>
  <c r="N397" i="5"/>
  <c r="L397" i="5"/>
  <c r="K397" i="5"/>
  <c r="I397" i="5"/>
  <c r="H397" i="5"/>
  <c r="F397" i="5"/>
  <c r="E397" i="5"/>
  <c r="AJ396" i="5"/>
  <c r="AI396" i="5"/>
  <c r="AG396" i="5"/>
  <c r="AF396" i="5"/>
  <c r="AD396" i="5"/>
  <c r="AC396" i="5"/>
  <c r="AA396" i="5"/>
  <c r="Z396" i="5"/>
  <c r="X396" i="5"/>
  <c r="W396" i="5"/>
  <c r="U396" i="5"/>
  <c r="T396" i="5"/>
  <c r="R396" i="5"/>
  <c r="Q396" i="5"/>
  <c r="O396" i="5"/>
  <c r="N396" i="5"/>
  <c r="L396" i="5"/>
  <c r="K396" i="5"/>
  <c r="I396" i="5"/>
  <c r="H396" i="5"/>
  <c r="F396" i="5"/>
  <c r="E396" i="5"/>
  <c r="AJ395" i="5"/>
  <c r="AI395" i="5"/>
  <c r="AG395" i="5"/>
  <c r="AF395" i="5"/>
  <c r="AD395" i="5"/>
  <c r="AC395" i="5"/>
  <c r="AA395" i="5"/>
  <c r="Z395" i="5"/>
  <c r="X395" i="5"/>
  <c r="W395" i="5"/>
  <c r="U395" i="5"/>
  <c r="T395" i="5"/>
  <c r="R395" i="5"/>
  <c r="Q395" i="5"/>
  <c r="O395" i="5"/>
  <c r="N395" i="5"/>
  <c r="L395" i="5"/>
  <c r="K395" i="5"/>
  <c r="I395" i="5"/>
  <c r="H395" i="5"/>
  <c r="F395" i="5"/>
  <c r="E395" i="5"/>
  <c r="AJ394" i="5"/>
  <c r="AI394" i="5"/>
  <c r="AG394" i="5"/>
  <c r="AF394" i="5"/>
  <c r="AD394" i="5"/>
  <c r="AC394" i="5"/>
  <c r="AA394" i="5"/>
  <c r="Z394" i="5"/>
  <c r="X394" i="5"/>
  <c r="W394" i="5"/>
  <c r="U394" i="5"/>
  <c r="T394" i="5"/>
  <c r="R394" i="5"/>
  <c r="Q394" i="5"/>
  <c r="O394" i="5"/>
  <c r="N394" i="5"/>
  <c r="L394" i="5"/>
  <c r="K394" i="5"/>
  <c r="I394" i="5"/>
  <c r="H394" i="5"/>
  <c r="F394" i="5"/>
  <c r="E394" i="5"/>
  <c r="AJ393" i="5"/>
  <c r="AI393" i="5"/>
  <c r="AG393" i="5"/>
  <c r="AF393" i="5"/>
  <c r="AD393" i="5"/>
  <c r="AC393" i="5"/>
  <c r="AA393" i="5"/>
  <c r="Z393" i="5"/>
  <c r="X393" i="5"/>
  <c r="W393" i="5"/>
  <c r="U393" i="5"/>
  <c r="T393" i="5"/>
  <c r="R393" i="5"/>
  <c r="Q393" i="5"/>
  <c r="O393" i="5"/>
  <c r="N393" i="5"/>
  <c r="L393" i="5"/>
  <c r="K393" i="5"/>
  <c r="I393" i="5"/>
  <c r="H393" i="5"/>
  <c r="F393" i="5"/>
  <c r="E393" i="5"/>
  <c r="AJ392" i="5"/>
  <c r="AI392" i="5"/>
  <c r="AG392" i="5"/>
  <c r="AF392" i="5"/>
  <c r="AD392" i="5"/>
  <c r="AC392" i="5"/>
  <c r="AA392" i="5"/>
  <c r="Z392" i="5"/>
  <c r="X392" i="5"/>
  <c r="W392" i="5"/>
  <c r="U392" i="5"/>
  <c r="T392" i="5"/>
  <c r="R392" i="5"/>
  <c r="Q392" i="5"/>
  <c r="O392" i="5"/>
  <c r="N392" i="5"/>
  <c r="L392" i="5"/>
  <c r="K392" i="5"/>
  <c r="I392" i="5"/>
  <c r="H392" i="5"/>
  <c r="F392" i="5"/>
  <c r="E392" i="5"/>
  <c r="AJ391" i="5"/>
  <c r="AI391" i="5"/>
  <c r="AG391" i="5"/>
  <c r="AF391" i="5"/>
  <c r="AD391" i="5"/>
  <c r="AC391" i="5"/>
  <c r="AA391" i="5"/>
  <c r="Z391" i="5"/>
  <c r="X391" i="5"/>
  <c r="W391" i="5"/>
  <c r="U391" i="5"/>
  <c r="T391" i="5"/>
  <c r="R391" i="5"/>
  <c r="Q391" i="5"/>
  <c r="O391" i="5"/>
  <c r="N391" i="5"/>
  <c r="L391" i="5"/>
  <c r="K391" i="5"/>
  <c r="I391" i="5"/>
  <c r="H391" i="5"/>
  <c r="F391" i="5"/>
  <c r="E391" i="5"/>
  <c r="AJ390" i="5"/>
  <c r="AI390" i="5"/>
  <c r="AG390" i="5"/>
  <c r="AF390" i="5"/>
  <c r="AD390" i="5"/>
  <c r="AC390" i="5"/>
  <c r="AA390" i="5"/>
  <c r="Z390" i="5"/>
  <c r="X390" i="5"/>
  <c r="W390" i="5"/>
  <c r="U390" i="5"/>
  <c r="T390" i="5"/>
  <c r="R390" i="5"/>
  <c r="Q390" i="5"/>
  <c r="O390" i="5"/>
  <c r="N390" i="5"/>
  <c r="L390" i="5"/>
  <c r="K390" i="5"/>
  <c r="I390" i="5"/>
  <c r="H390" i="5"/>
  <c r="F390" i="5"/>
  <c r="E390" i="5"/>
  <c r="AJ389" i="5"/>
  <c r="AI389" i="5"/>
  <c r="AG389" i="5"/>
  <c r="AF389" i="5"/>
  <c r="AD389" i="5"/>
  <c r="AC389" i="5"/>
  <c r="AA389" i="5"/>
  <c r="Z389" i="5"/>
  <c r="X389" i="5"/>
  <c r="W389" i="5"/>
  <c r="U389" i="5"/>
  <c r="T389" i="5"/>
  <c r="R389" i="5"/>
  <c r="Q389" i="5"/>
  <c r="O389" i="5"/>
  <c r="N389" i="5"/>
  <c r="L389" i="5"/>
  <c r="K389" i="5"/>
  <c r="I389" i="5"/>
  <c r="H389" i="5"/>
  <c r="F389" i="5"/>
  <c r="E389" i="5"/>
  <c r="AJ388" i="5"/>
  <c r="AI388" i="5"/>
  <c r="AG388" i="5"/>
  <c r="AF388" i="5"/>
  <c r="AD388" i="5"/>
  <c r="AC388" i="5"/>
  <c r="AA388" i="5"/>
  <c r="Z388" i="5"/>
  <c r="X388" i="5"/>
  <c r="W388" i="5"/>
  <c r="U388" i="5"/>
  <c r="T388" i="5"/>
  <c r="R388" i="5"/>
  <c r="Q388" i="5"/>
  <c r="O388" i="5"/>
  <c r="N388" i="5"/>
  <c r="L388" i="5"/>
  <c r="K388" i="5"/>
  <c r="I388" i="5"/>
  <c r="H388" i="5"/>
  <c r="F388" i="5"/>
  <c r="E388" i="5"/>
  <c r="AJ387" i="5"/>
  <c r="AI387" i="5"/>
  <c r="AG387" i="5"/>
  <c r="AF387" i="5"/>
  <c r="AD387" i="5"/>
  <c r="AC387" i="5"/>
  <c r="AA387" i="5"/>
  <c r="Z387" i="5"/>
  <c r="X387" i="5"/>
  <c r="W387" i="5"/>
  <c r="U387" i="5"/>
  <c r="T387" i="5"/>
  <c r="R387" i="5"/>
  <c r="Q387" i="5"/>
  <c r="O387" i="5"/>
  <c r="N387" i="5"/>
  <c r="L387" i="5"/>
  <c r="K387" i="5"/>
  <c r="I387" i="5"/>
  <c r="H387" i="5"/>
  <c r="F387" i="5"/>
  <c r="E387" i="5"/>
  <c r="AJ386" i="5"/>
  <c r="AI386" i="5"/>
  <c r="AG386" i="5"/>
  <c r="AF386" i="5"/>
  <c r="AD386" i="5"/>
  <c r="AC386" i="5"/>
  <c r="AA386" i="5"/>
  <c r="Z386" i="5"/>
  <c r="X386" i="5"/>
  <c r="W386" i="5"/>
  <c r="U386" i="5"/>
  <c r="T386" i="5"/>
  <c r="R386" i="5"/>
  <c r="Q386" i="5"/>
  <c r="O386" i="5"/>
  <c r="N386" i="5"/>
  <c r="L386" i="5"/>
  <c r="K386" i="5"/>
  <c r="I386" i="5"/>
  <c r="H386" i="5"/>
  <c r="F386" i="5"/>
  <c r="E386" i="5"/>
  <c r="AJ385" i="5"/>
  <c r="AI385" i="5"/>
  <c r="AG385" i="5"/>
  <c r="AF385" i="5"/>
  <c r="AD385" i="5"/>
  <c r="AC385" i="5"/>
  <c r="AA385" i="5"/>
  <c r="Z385" i="5"/>
  <c r="X385" i="5"/>
  <c r="W385" i="5"/>
  <c r="U385" i="5"/>
  <c r="T385" i="5"/>
  <c r="R385" i="5"/>
  <c r="Q385" i="5"/>
  <c r="O385" i="5"/>
  <c r="N385" i="5"/>
  <c r="L385" i="5"/>
  <c r="K385" i="5"/>
  <c r="I385" i="5"/>
  <c r="H385" i="5"/>
  <c r="F385" i="5"/>
  <c r="E385" i="5"/>
  <c r="AJ365" i="5"/>
  <c r="AI365" i="5"/>
  <c r="AG365" i="5"/>
  <c r="AF365" i="5"/>
  <c r="AD365" i="5"/>
  <c r="AC365" i="5"/>
  <c r="AA365" i="5"/>
  <c r="Z365" i="5"/>
  <c r="X365" i="5"/>
  <c r="W365" i="5"/>
  <c r="U365" i="5"/>
  <c r="T365" i="5"/>
  <c r="R365" i="5"/>
  <c r="Q365" i="5"/>
  <c r="O365" i="5"/>
  <c r="N365" i="5"/>
  <c r="L365" i="5"/>
  <c r="K365" i="5"/>
  <c r="I365" i="5"/>
  <c r="H365" i="5"/>
  <c r="F365" i="5"/>
  <c r="E365" i="5"/>
  <c r="AJ364" i="5"/>
  <c r="AI364" i="5"/>
  <c r="AG364" i="5"/>
  <c r="AF364" i="5"/>
  <c r="AD364" i="5"/>
  <c r="AC364" i="5"/>
  <c r="AA364" i="5"/>
  <c r="Z364" i="5"/>
  <c r="X364" i="5"/>
  <c r="W364" i="5"/>
  <c r="U364" i="5"/>
  <c r="T364" i="5"/>
  <c r="R364" i="5"/>
  <c r="Q364" i="5"/>
  <c r="O364" i="5"/>
  <c r="N364" i="5"/>
  <c r="L364" i="5"/>
  <c r="K364" i="5"/>
  <c r="I364" i="5"/>
  <c r="H364" i="5"/>
  <c r="F364" i="5"/>
  <c r="E364" i="5"/>
  <c r="AJ363" i="5"/>
  <c r="AI363" i="5"/>
  <c r="AG363" i="5"/>
  <c r="AF363" i="5"/>
  <c r="AD363" i="5"/>
  <c r="AC363" i="5"/>
  <c r="AA363" i="5"/>
  <c r="Z363" i="5"/>
  <c r="X363" i="5"/>
  <c r="W363" i="5"/>
  <c r="U363" i="5"/>
  <c r="T363" i="5"/>
  <c r="R363" i="5"/>
  <c r="Q363" i="5"/>
  <c r="O363" i="5"/>
  <c r="N363" i="5"/>
  <c r="L363" i="5"/>
  <c r="K363" i="5"/>
  <c r="I363" i="5"/>
  <c r="H363" i="5"/>
  <c r="F363" i="5"/>
  <c r="E363" i="5"/>
  <c r="AJ362" i="5"/>
  <c r="AI362" i="5"/>
  <c r="AG362" i="5"/>
  <c r="AF362" i="5"/>
  <c r="AD362" i="5"/>
  <c r="AC362" i="5"/>
  <c r="AA362" i="5"/>
  <c r="Z362" i="5"/>
  <c r="X362" i="5"/>
  <c r="W362" i="5"/>
  <c r="U362" i="5"/>
  <c r="T362" i="5"/>
  <c r="R362" i="5"/>
  <c r="Q362" i="5"/>
  <c r="O362" i="5"/>
  <c r="N362" i="5"/>
  <c r="L362" i="5"/>
  <c r="K362" i="5"/>
  <c r="I362" i="5"/>
  <c r="H362" i="5"/>
  <c r="F362" i="5"/>
  <c r="E362" i="5"/>
  <c r="AJ361" i="5"/>
  <c r="AI361" i="5"/>
  <c r="AG361" i="5"/>
  <c r="AF361" i="5"/>
  <c r="AD361" i="5"/>
  <c r="AC361" i="5"/>
  <c r="AA361" i="5"/>
  <c r="Z361" i="5"/>
  <c r="X361" i="5"/>
  <c r="W361" i="5"/>
  <c r="U361" i="5"/>
  <c r="T361" i="5"/>
  <c r="R361" i="5"/>
  <c r="Q361" i="5"/>
  <c r="O361" i="5"/>
  <c r="N361" i="5"/>
  <c r="L361" i="5"/>
  <c r="K361" i="5"/>
  <c r="I361" i="5"/>
  <c r="H361" i="5"/>
  <c r="F361" i="5"/>
  <c r="E361" i="5"/>
  <c r="AJ360" i="5"/>
  <c r="AI360" i="5"/>
  <c r="AG360" i="5"/>
  <c r="AF360" i="5"/>
  <c r="AD360" i="5"/>
  <c r="AC360" i="5"/>
  <c r="AA360" i="5"/>
  <c r="Z360" i="5"/>
  <c r="X360" i="5"/>
  <c r="W360" i="5"/>
  <c r="U360" i="5"/>
  <c r="T360" i="5"/>
  <c r="R360" i="5"/>
  <c r="Q360" i="5"/>
  <c r="O360" i="5"/>
  <c r="N360" i="5"/>
  <c r="L360" i="5"/>
  <c r="K360" i="5"/>
  <c r="I360" i="5"/>
  <c r="H360" i="5"/>
  <c r="F360" i="5"/>
  <c r="E360" i="5"/>
  <c r="AJ359" i="5"/>
  <c r="AI359" i="5"/>
  <c r="AG359" i="5"/>
  <c r="AF359" i="5"/>
  <c r="AD359" i="5"/>
  <c r="AC359" i="5"/>
  <c r="AA359" i="5"/>
  <c r="Z359" i="5"/>
  <c r="X359" i="5"/>
  <c r="W359" i="5"/>
  <c r="U359" i="5"/>
  <c r="T359" i="5"/>
  <c r="R359" i="5"/>
  <c r="Q359" i="5"/>
  <c r="O359" i="5"/>
  <c r="N359" i="5"/>
  <c r="L359" i="5"/>
  <c r="K359" i="5"/>
  <c r="I359" i="5"/>
  <c r="H359" i="5"/>
  <c r="F359" i="5"/>
  <c r="E359" i="5"/>
  <c r="AJ358" i="5"/>
  <c r="AI358" i="5"/>
  <c r="AG358" i="5"/>
  <c r="AF358" i="5"/>
  <c r="AD358" i="5"/>
  <c r="AC358" i="5"/>
  <c r="AA358" i="5"/>
  <c r="Z358" i="5"/>
  <c r="X358" i="5"/>
  <c r="W358" i="5"/>
  <c r="U358" i="5"/>
  <c r="T358" i="5"/>
  <c r="R358" i="5"/>
  <c r="Q358" i="5"/>
  <c r="O358" i="5"/>
  <c r="N358" i="5"/>
  <c r="L358" i="5"/>
  <c r="K358" i="5"/>
  <c r="I358" i="5"/>
  <c r="H358" i="5"/>
  <c r="F358" i="5"/>
  <c r="E358" i="5"/>
  <c r="AJ357" i="5"/>
  <c r="AI357" i="5"/>
  <c r="AG357" i="5"/>
  <c r="AF357" i="5"/>
  <c r="AD357" i="5"/>
  <c r="AC357" i="5"/>
  <c r="AA357" i="5"/>
  <c r="Z357" i="5"/>
  <c r="X357" i="5"/>
  <c r="W357" i="5"/>
  <c r="U357" i="5"/>
  <c r="T357" i="5"/>
  <c r="R357" i="5"/>
  <c r="Q357" i="5"/>
  <c r="O357" i="5"/>
  <c r="N357" i="5"/>
  <c r="L357" i="5"/>
  <c r="K357" i="5"/>
  <c r="I357" i="5"/>
  <c r="H357" i="5"/>
  <c r="F357" i="5"/>
  <c r="E357" i="5"/>
  <c r="AJ356" i="5"/>
  <c r="AI356" i="5"/>
  <c r="AG356" i="5"/>
  <c r="AF356" i="5"/>
  <c r="AD356" i="5"/>
  <c r="AC356" i="5"/>
  <c r="AA356" i="5"/>
  <c r="Z356" i="5"/>
  <c r="X356" i="5"/>
  <c r="W356" i="5"/>
  <c r="U356" i="5"/>
  <c r="T356" i="5"/>
  <c r="R356" i="5"/>
  <c r="Q356" i="5"/>
  <c r="O356" i="5"/>
  <c r="N356" i="5"/>
  <c r="L356" i="5"/>
  <c r="K356" i="5"/>
  <c r="I356" i="5"/>
  <c r="H356" i="5"/>
  <c r="F356" i="5"/>
  <c r="E356" i="5"/>
  <c r="AJ355" i="5"/>
  <c r="AI355" i="5"/>
  <c r="AG355" i="5"/>
  <c r="AF355" i="5"/>
  <c r="AD355" i="5"/>
  <c r="AC355" i="5"/>
  <c r="AA355" i="5"/>
  <c r="Z355" i="5"/>
  <c r="X355" i="5"/>
  <c r="W355" i="5"/>
  <c r="U355" i="5"/>
  <c r="T355" i="5"/>
  <c r="R355" i="5"/>
  <c r="Q355" i="5"/>
  <c r="O355" i="5"/>
  <c r="N355" i="5"/>
  <c r="L355" i="5"/>
  <c r="K355" i="5"/>
  <c r="I355" i="5"/>
  <c r="H355" i="5"/>
  <c r="F355" i="5"/>
  <c r="E355" i="5"/>
  <c r="AJ354" i="5"/>
  <c r="AI354" i="5"/>
  <c r="AG354" i="5"/>
  <c r="AF354" i="5"/>
  <c r="AD354" i="5"/>
  <c r="AC354" i="5"/>
  <c r="AA354" i="5"/>
  <c r="Z354" i="5"/>
  <c r="X354" i="5"/>
  <c r="W354" i="5"/>
  <c r="U354" i="5"/>
  <c r="T354" i="5"/>
  <c r="R354" i="5"/>
  <c r="Q354" i="5"/>
  <c r="O354" i="5"/>
  <c r="N354" i="5"/>
  <c r="L354" i="5"/>
  <c r="K354" i="5"/>
  <c r="I354" i="5"/>
  <c r="H354" i="5"/>
  <c r="F354" i="5"/>
  <c r="E354" i="5"/>
  <c r="AJ353" i="5"/>
  <c r="AI353" i="5"/>
  <c r="AG353" i="5"/>
  <c r="AF353" i="5"/>
  <c r="AD353" i="5"/>
  <c r="AC353" i="5"/>
  <c r="AA353" i="5"/>
  <c r="Z353" i="5"/>
  <c r="X353" i="5"/>
  <c r="W353" i="5"/>
  <c r="U353" i="5"/>
  <c r="T353" i="5"/>
  <c r="R353" i="5"/>
  <c r="Q353" i="5"/>
  <c r="O353" i="5"/>
  <c r="N353" i="5"/>
  <c r="L353" i="5"/>
  <c r="K353" i="5"/>
  <c r="I353" i="5"/>
  <c r="H353" i="5"/>
  <c r="F353" i="5"/>
  <c r="E353" i="5"/>
  <c r="AJ352" i="5"/>
  <c r="AI352" i="5"/>
  <c r="AG352" i="5"/>
  <c r="AF352" i="5"/>
  <c r="AD352" i="5"/>
  <c r="AC352" i="5"/>
  <c r="AA352" i="5"/>
  <c r="Z352" i="5"/>
  <c r="X352" i="5"/>
  <c r="W352" i="5"/>
  <c r="U352" i="5"/>
  <c r="T352" i="5"/>
  <c r="R352" i="5"/>
  <c r="Q352" i="5"/>
  <c r="O352" i="5"/>
  <c r="N352" i="5"/>
  <c r="L352" i="5"/>
  <c r="K352" i="5"/>
  <c r="I352" i="5"/>
  <c r="H352" i="5"/>
  <c r="F352" i="5"/>
  <c r="E352" i="5"/>
  <c r="AJ351" i="5"/>
  <c r="AI351" i="5"/>
  <c r="AG351" i="5"/>
  <c r="AF351" i="5"/>
  <c r="AD351" i="5"/>
  <c r="AC351" i="5"/>
  <c r="AA351" i="5"/>
  <c r="Z351" i="5"/>
  <c r="X351" i="5"/>
  <c r="W351" i="5"/>
  <c r="U351" i="5"/>
  <c r="T351" i="5"/>
  <c r="R351" i="5"/>
  <c r="Q351" i="5"/>
  <c r="O351" i="5"/>
  <c r="N351" i="5"/>
  <c r="L351" i="5"/>
  <c r="K351" i="5"/>
  <c r="I351" i="5"/>
  <c r="H351" i="5"/>
  <c r="F351" i="5"/>
  <c r="E351" i="5"/>
  <c r="AJ350" i="5"/>
  <c r="AI350" i="5"/>
  <c r="AG350" i="5"/>
  <c r="AF350" i="5"/>
  <c r="AD350" i="5"/>
  <c r="AC350" i="5"/>
  <c r="AA350" i="5"/>
  <c r="Z350" i="5"/>
  <c r="X350" i="5"/>
  <c r="W350" i="5"/>
  <c r="U350" i="5"/>
  <c r="T350" i="5"/>
  <c r="R350" i="5"/>
  <c r="Q350" i="5"/>
  <c r="O350" i="5"/>
  <c r="N350" i="5"/>
  <c r="L350" i="5"/>
  <c r="K350" i="5"/>
  <c r="I350" i="5"/>
  <c r="H350" i="5"/>
  <c r="F350" i="5"/>
  <c r="E350" i="5"/>
  <c r="AJ349" i="5"/>
  <c r="AI349" i="5"/>
  <c r="AG349" i="5"/>
  <c r="AF349" i="5"/>
  <c r="AD349" i="5"/>
  <c r="AC349" i="5"/>
  <c r="AA349" i="5"/>
  <c r="Z349" i="5"/>
  <c r="X349" i="5"/>
  <c r="W349" i="5"/>
  <c r="U349" i="5"/>
  <c r="T349" i="5"/>
  <c r="R349" i="5"/>
  <c r="Q349" i="5"/>
  <c r="O349" i="5"/>
  <c r="N349" i="5"/>
  <c r="L349" i="5"/>
  <c r="K349" i="5"/>
  <c r="I349" i="5"/>
  <c r="H349" i="5"/>
  <c r="F349" i="5"/>
  <c r="E349" i="5"/>
  <c r="AJ348" i="5"/>
  <c r="AI348" i="5"/>
  <c r="AG348" i="5"/>
  <c r="AF348" i="5"/>
  <c r="AD348" i="5"/>
  <c r="AC348" i="5"/>
  <c r="AA348" i="5"/>
  <c r="Z348" i="5"/>
  <c r="X348" i="5"/>
  <c r="W348" i="5"/>
  <c r="U348" i="5"/>
  <c r="T348" i="5"/>
  <c r="R348" i="5"/>
  <c r="Q348" i="5"/>
  <c r="O348" i="5"/>
  <c r="N348" i="5"/>
  <c r="L348" i="5"/>
  <c r="K348" i="5"/>
  <c r="I348" i="5"/>
  <c r="H348" i="5"/>
  <c r="F348" i="5"/>
  <c r="E348" i="5"/>
  <c r="AJ347" i="5"/>
  <c r="AI347" i="5"/>
  <c r="AG347" i="5"/>
  <c r="AF347" i="5"/>
  <c r="AD347" i="5"/>
  <c r="AC347" i="5"/>
  <c r="AA347" i="5"/>
  <c r="Z347" i="5"/>
  <c r="X347" i="5"/>
  <c r="W347" i="5"/>
  <c r="U347" i="5"/>
  <c r="T347" i="5"/>
  <c r="R347" i="5"/>
  <c r="Q347" i="5"/>
  <c r="O347" i="5"/>
  <c r="N347" i="5"/>
  <c r="L347" i="5"/>
  <c r="K347" i="5"/>
  <c r="I347" i="5"/>
  <c r="H347" i="5"/>
  <c r="F347" i="5"/>
  <c r="E347" i="5"/>
  <c r="AJ346" i="5"/>
  <c r="AI346" i="5"/>
  <c r="AG346" i="5"/>
  <c r="AF346" i="5"/>
  <c r="AD346" i="5"/>
  <c r="AC346" i="5"/>
  <c r="AA346" i="5"/>
  <c r="Z346" i="5"/>
  <c r="X346" i="5"/>
  <c r="W346" i="5"/>
  <c r="U346" i="5"/>
  <c r="T346" i="5"/>
  <c r="R346" i="5"/>
  <c r="Q346" i="5"/>
  <c r="O346" i="5"/>
  <c r="N346" i="5"/>
  <c r="L346" i="5"/>
  <c r="K346" i="5"/>
  <c r="I346" i="5"/>
  <c r="H346" i="5"/>
  <c r="F346" i="5"/>
  <c r="E346" i="5"/>
  <c r="AJ345" i="5"/>
  <c r="AI345" i="5"/>
  <c r="AG345" i="5"/>
  <c r="AF345" i="5"/>
  <c r="AD345" i="5"/>
  <c r="AC345" i="5"/>
  <c r="AA345" i="5"/>
  <c r="Z345" i="5"/>
  <c r="X345" i="5"/>
  <c r="W345" i="5"/>
  <c r="U345" i="5"/>
  <c r="T345" i="5"/>
  <c r="R345" i="5"/>
  <c r="Q345" i="5"/>
  <c r="O345" i="5"/>
  <c r="N345" i="5"/>
  <c r="L345" i="5"/>
  <c r="K345" i="5"/>
  <c r="I345" i="5"/>
  <c r="H345" i="5"/>
  <c r="F345" i="5"/>
  <c r="E345" i="5"/>
  <c r="AJ344" i="5"/>
  <c r="AI344" i="5"/>
  <c r="AG344" i="5"/>
  <c r="AF344" i="5"/>
  <c r="AD344" i="5"/>
  <c r="AC344" i="5"/>
  <c r="AA344" i="5"/>
  <c r="Z344" i="5"/>
  <c r="X344" i="5"/>
  <c r="W344" i="5"/>
  <c r="U344" i="5"/>
  <c r="T344" i="5"/>
  <c r="R344" i="5"/>
  <c r="Q344" i="5"/>
  <c r="O344" i="5"/>
  <c r="N344" i="5"/>
  <c r="L344" i="5"/>
  <c r="K344" i="5"/>
  <c r="I344" i="5"/>
  <c r="H344" i="5"/>
  <c r="F344" i="5"/>
  <c r="E344" i="5"/>
  <c r="AJ343" i="5"/>
  <c r="AI343" i="5"/>
  <c r="AG343" i="5"/>
  <c r="AF343" i="5"/>
  <c r="AD343" i="5"/>
  <c r="AC343" i="5"/>
  <c r="AA343" i="5"/>
  <c r="Z343" i="5"/>
  <c r="X343" i="5"/>
  <c r="W343" i="5"/>
  <c r="U343" i="5"/>
  <c r="T343" i="5"/>
  <c r="R343" i="5"/>
  <c r="Q343" i="5"/>
  <c r="O343" i="5"/>
  <c r="N343" i="5"/>
  <c r="L343" i="5"/>
  <c r="K343" i="5"/>
  <c r="I343" i="5"/>
  <c r="H343" i="5"/>
  <c r="F343" i="5"/>
  <c r="E343" i="5"/>
  <c r="AJ342" i="5"/>
  <c r="AI342" i="5"/>
  <c r="AG342" i="5"/>
  <c r="AF342" i="5"/>
  <c r="AD342" i="5"/>
  <c r="AC342" i="5"/>
  <c r="AA342" i="5"/>
  <c r="Z342" i="5"/>
  <c r="X342" i="5"/>
  <c r="W342" i="5"/>
  <c r="U342" i="5"/>
  <c r="T342" i="5"/>
  <c r="R342" i="5"/>
  <c r="Q342" i="5"/>
  <c r="O342" i="5"/>
  <c r="N342" i="5"/>
  <c r="L342" i="5"/>
  <c r="K342" i="5"/>
  <c r="I342" i="5"/>
  <c r="H342" i="5"/>
  <c r="F342" i="5"/>
  <c r="E342" i="5"/>
  <c r="AJ341" i="5"/>
  <c r="AI341" i="5"/>
  <c r="AG341" i="5"/>
  <c r="AF341" i="5"/>
  <c r="AD341" i="5"/>
  <c r="AC341" i="5"/>
  <c r="AA341" i="5"/>
  <c r="Z341" i="5"/>
  <c r="X341" i="5"/>
  <c r="W341" i="5"/>
  <c r="U341" i="5"/>
  <c r="T341" i="5"/>
  <c r="R341" i="5"/>
  <c r="Q341" i="5"/>
  <c r="O341" i="5"/>
  <c r="N341" i="5"/>
  <c r="L341" i="5"/>
  <c r="K341" i="5"/>
  <c r="I341" i="5"/>
  <c r="H341" i="5"/>
  <c r="F341" i="5"/>
  <c r="E341" i="5"/>
  <c r="AJ340" i="5"/>
  <c r="AI340" i="5"/>
  <c r="AG340" i="5"/>
  <c r="AF340" i="5"/>
  <c r="AD340" i="5"/>
  <c r="AC340" i="5"/>
  <c r="AA340" i="5"/>
  <c r="Z340" i="5"/>
  <c r="X340" i="5"/>
  <c r="W340" i="5"/>
  <c r="U340" i="5"/>
  <c r="T340" i="5"/>
  <c r="R340" i="5"/>
  <c r="Q340" i="5"/>
  <c r="O340" i="5"/>
  <c r="N340" i="5"/>
  <c r="L340" i="5"/>
  <c r="K340" i="5"/>
  <c r="I340" i="5"/>
  <c r="H340" i="5"/>
  <c r="F340" i="5"/>
  <c r="E340" i="5"/>
  <c r="AJ339" i="5"/>
  <c r="AI339" i="5"/>
  <c r="AG339" i="5"/>
  <c r="AF339" i="5"/>
  <c r="AD339" i="5"/>
  <c r="AC339" i="5"/>
  <c r="AA339" i="5"/>
  <c r="Z339" i="5"/>
  <c r="X339" i="5"/>
  <c r="W339" i="5"/>
  <c r="U339" i="5"/>
  <c r="T339" i="5"/>
  <c r="R339" i="5"/>
  <c r="Q339" i="5"/>
  <c r="O339" i="5"/>
  <c r="N339" i="5"/>
  <c r="L339" i="5"/>
  <c r="K339" i="5"/>
  <c r="I339" i="5"/>
  <c r="H339" i="5"/>
  <c r="F339" i="5"/>
  <c r="E339" i="5"/>
  <c r="AJ338" i="5"/>
  <c r="AI338" i="5"/>
  <c r="AG338" i="5"/>
  <c r="AF338" i="5"/>
  <c r="AD338" i="5"/>
  <c r="AC338" i="5"/>
  <c r="AA338" i="5"/>
  <c r="Z338" i="5"/>
  <c r="X338" i="5"/>
  <c r="W338" i="5"/>
  <c r="U338" i="5"/>
  <c r="T338" i="5"/>
  <c r="R338" i="5"/>
  <c r="Q338" i="5"/>
  <c r="O338" i="5"/>
  <c r="N338" i="5"/>
  <c r="L338" i="5"/>
  <c r="K338" i="5"/>
  <c r="I338" i="5"/>
  <c r="H338" i="5"/>
  <c r="F338" i="5"/>
  <c r="E338" i="5"/>
  <c r="AJ337" i="5"/>
  <c r="AI337" i="5"/>
  <c r="AG337" i="5"/>
  <c r="AF337" i="5"/>
  <c r="AD337" i="5"/>
  <c r="AC337" i="5"/>
  <c r="AA337" i="5"/>
  <c r="Z337" i="5"/>
  <c r="X337" i="5"/>
  <c r="W337" i="5"/>
  <c r="U337" i="5"/>
  <c r="T337" i="5"/>
  <c r="R337" i="5"/>
  <c r="Q337" i="5"/>
  <c r="O337" i="5"/>
  <c r="N337" i="5"/>
  <c r="L337" i="5"/>
  <c r="K337" i="5"/>
  <c r="I337" i="5"/>
  <c r="H337" i="5"/>
  <c r="F337" i="5"/>
  <c r="E337" i="5"/>
  <c r="AJ336" i="5"/>
  <c r="AI336" i="5"/>
  <c r="AG336" i="5"/>
  <c r="AF336" i="5"/>
  <c r="AD336" i="5"/>
  <c r="AC336" i="5"/>
  <c r="AA336" i="5"/>
  <c r="Z336" i="5"/>
  <c r="X336" i="5"/>
  <c r="W336" i="5"/>
  <c r="U336" i="5"/>
  <c r="T336" i="5"/>
  <c r="R336" i="5"/>
  <c r="Q336" i="5"/>
  <c r="O336" i="5"/>
  <c r="N336" i="5"/>
  <c r="L336" i="5"/>
  <c r="K336" i="5"/>
  <c r="I336" i="5"/>
  <c r="H336" i="5"/>
  <c r="F336" i="5"/>
  <c r="E336" i="5"/>
  <c r="AJ335" i="5"/>
  <c r="AI335" i="5"/>
  <c r="AG335" i="5"/>
  <c r="AF335" i="5"/>
  <c r="AD335" i="5"/>
  <c r="AC335" i="5"/>
  <c r="AA335" i="5"/>
  <c r="Z335" i="5"/>
  <c r="X335" i="5"/>
  <c r="W335" i="5"/>
  <c r="U335" i="5"/>
  <c r="T335" i="5"/>
  <c r="R335" i="5"/>
  <c r="Q335" i="5"/>
  <c r="O335" i="5"/>
  <c r="N335" i="5"/>
  <c r="L335" i="5"/>
  <c r="K335" i="5"/>
  <c r="I335" i="5"/>
  <c r="H335" i="5"/>
  <c r="F335" i="5"/>
  <c r="E335" i="5"/>
  <c r="AJ334" i="5"/>
  <c r="AI334" i="5"/>
  <c r="AG334" i="5"/>
  <c r="AF334" i="5"/>
  <c r="AD334" i="5"/>
  <c r="AC334" i="5"/>
  <c r="AA334" i="5"/>
  <c r="Z334" i="5"/>
  <c r="X334" i="5"/>
  <c r="W334" i="5"/>
  <c r="U334" i="5"/>
  <c r="T334" i="5"/>
  <c r="R334" i="5"/>
  <c r="Q334" i="5"/>
  <c r="O334" i="5"/>
  <c r="N334" i="5"/>
  <c r="L334" i="5"/>
  <c r="K334" i="5"/>
  <c r="I334" i="5"/>
  <c r="H334" i="5"/>
  <c r="F334" i="5"/>
  <c r="E334" i="5"/>
  <c r="AJ333" i="5"/>
  <c r="AI333" i="5"/>
  <c r="AG333" i="5"/>
  <c r="AF333" i="5"/>
  <c r="AD333" i="5"/>
  <c r="AC333" i="5"/>
  <c r="AA333" i="5"/>
  <c r="Z333" i="5"/>
  <c r="X333" i="5"/>
  <c r="W333" i="5"/>
  <c r="U333" i="5"/>
  <c r="T333" i="5"/>
  <c r="R333" i="5"/>
  <c r="Q333" i="5"/>
  <c r="O333" i="5"/>
  <c r="N333" i="5"/>
  <c r="L333" i="5"/>
  <c r="K333" i="5"/>
  <c r="I333" i="5"/>
  <c r="H333" i="5"/>
  <c r="F333" i="5"/>
  <c r="E333" i="5"/>
  <c r="AJ310" i="5"/>
  <c r="AI310" i="5"/>
  <c r="AG310" i="5"/>
  <c r="AF310" i="5"/>
  <c r="AD310" i="5"/>
  <c r="AC310" i="5"/>
  <c r="AA310" i="5"/>
  <c r="Z310" i="5"/>
  <c r="X310" i="5"/>
  <c r="W310" i="5"/>
  <c r="U310" i="5"/>
  <c r="T310" i="5"/>
  <c r="R310" i="5"/>
  <c r="Q310" i="5"/>
  <c r="O310" i="5"/>
  <c r="N310" i="5"/>
  <c r="L310" i="5"/>
  <c r="K310" i="5"/>
  <c r="I310" i="5"/>
  <c r="H310" i="5"/>
  <c r="F310" i="5"/>
  <c r="E310" i="5"/>
  <c r="AJ309" i="5"/>
  <c r="AI309" i="5"/>
  <c r="AG309" i="5"/>
  <c r="AF309" i="5"/>
  <c r="AD309" i="5"/>
  <c r="AC309" i="5"/>
  <c r="AA309" i="5"/>
  <c r="Z309" i="5"/>
  <c r="X309" i="5"/>
  <c r="W309" i="5"/>
  <c r="U309" i="5"/>
  <c r="T309" i="5"/>
  <c r="R309" i="5"/>
  <c r="Q309" i="5"/>
  <c r="O309" i="5"/>
  <c r="N309" i="5"/>
  <c r="L309" i="5"/>
  <c r="K309" i="5"/>
  <c r="I309" i="5"/>
  <c r="H309" i="5"/>
  <c r="F309" i="5"/>
  <c r="E309" i="5"/>
  <c r="AJ308" i="5"/>
  <c r="AI308" i="5"/>
  <c r="AG308" i="5"/>
  <c r="AF308" i="5"/>
  <c r="AD308" i="5"/>
  <c r="AC308" i="5"/>
  <c r="AA308" i="5"/>
  <c r="Z308" i="5"/>
  <c r="X308" i="5"/>
  <c r="W308" i="5"/>
  <c r="U308" i="5"/>
  <c r="T308" i="5"/>
  <c r="R308" i="5"/>
  <c r="Q308" i="5"/>
  <c r="O308" i="5"/>
  <c r="N308" i="5"/>
  <c r="L308" i="5"/>
  <c r="K308" i="5"/>
  <c r="I308" i="5"/>
  <c r="H308" i="5"/>
  <c r="F308" i="5"/>
  <c r="E308" i="5"/>
  <c r="AJ307" i="5"/>
  <c r="AI307" i="5"/>
  <c r="AG307" i="5"/>
  <c r="AF307" i="5"/>
  <c r="AD307" i="5"/>
  <c r="AC307" i="5"/>
  <c r="AA307" i="5"/>
  <c r="Z307" i="5"/>
  <c r="X307" i="5"/>
  <c r="W307" i="5"/>
  <c r="U307" i="5"/>
  <c r="T307" i="5"/>
  <c r="R307" i="5"/>
  <c r="Q307" i="5"/>
  <c r="O307" i="5"/>
  <c r="N307" i="5"/>
  <c r="L307" i="5"/>
  <c r="K307" i="5"/>
  <c r="I307" i="5"/>
  <c r="H307" i="5"/>
  <c r="F307" i="5"/>
  <c r="E307" i="5"/>
  <c r="AJ306" i="5"/>
  <c r="AI306" i="5"/>
  <c r="AG306" i="5"/>
  <c r="AF306" i="5"/>
  <c r="AD306" i="5"/>
  <c r="AC306" i="5"/>
  <c r="AA306" i="5"/>
  <c r="Z306" i="5"/>
  <c r="X306" i="5"/>
  <c r="W306" i="5"/>
  <c r="U306" i="5"/>
  <c r="T306" i="5"/>
  <c r="R306" i="5"/>
  <c r="Q306" i="5"/>
  <c r="O306" i="5"/>
  <c r="N306" i="5"/>
  <c r="L306" i="5"/>
  <c r="K306" i="5"/>
  <c r="I306" i="5"/>
  <c r="H306" i="5"/>
  <c r="F306" i="5"/>
  <c r="E306" i="5"/>
  <c r="AJ305" i="5"/>
  <c r="AI305" i="5"/>
  <c r="AG305" i="5"/>
  <c r="AF305" i="5"/>
  <c r="AD305" i="5"/>
  <c r="AC305" i="5"/>
  <c r="AA305" i="5"/>
  <c r="Z305" i="5"/>
  <c r="X305" i="5"/>
  <c r="W305" i="5"/>
  <c r="U305" i="5"/>
  <c r="T305" i="5"/>
  <c r="R305" i="5"/>
  <c r="Q305" i="5"/>
  <c r="O305" i="5"/>
  <c r="N305" i="5"/>
  <c r="L305" i="5"/>
  <c r="K305" i="5"/>
  <c r="I305" i="5"/>
  <c r="H305" i="5"/>
  <c r="F305" i="5"/>
  <c r="E305" i="5"/>
  <c r="AJ304" i="5"/>
  <c r="AI304" i="5"/>
  <c r="AG304" i="5"/>
  <c r="AF304" i="5"/>
  <c r="AD304" i="5"/>
  <c r="AC304" i="5"/>
  <c r="AA304" i="5"/>
  <c r="Z304" i="5"/>
  <c r="X304" i="5"/>
  <c r="W304" i="5"/>
  <c r="U304" i="5"/>
  <c r="T304" i="5"/>
  <c r="R304" i="5"/>
  <c r="Q304" i="5"/>
  <c r="O304" i="5"/>
  <c r="N304" i="5"/>
  <c r="L304" i="5"/>
  <c r="K304" i="5"/>
  <c r="I304" i="5"/>
  <c r="H304" i="5"/>
  <c r="F304" i="5"/>
  <c r="E304" i="5"/>
  <c r="AJ303" i="5"/>
  <c r="AI303" i="5"/>
  <c r="AG303" i="5"/>
  <c r="AF303" i="5"/>
  <c r="AD303" i="5"/>
  <c r="AC303" i="5"/>
  <c r="AA303" i="5"/>
  <c r="Z303" i="5"/>
  <c r="X303" i="5"/>
  <c r="W303" i="5"/>
  <c r="U303" i="5"/>
  <c r="T303" i="5"/>
  <c r="R303" i="5"/>
  <c r="Q303" i="5"/>
  <c r="O303" i="5"/>
  <c r="N303" i="5"/>
  <c r="L303" i="5"/>
  <c r="K303" i="5"/>
  <c r="I303" i="5"/>
  <c r="H303" i="5"/>
  <c r="F303" i="5"/>
  <c r="E303" i="5"/>
  <c r="AJ302" i="5"/>
  <c r="AI302" i="5"/>
  <c r="AG302" i="5"/>
  <c r="AF302" i="5"/>
  <c r="AD302" i="5"/>
  <c r="AC302" i="5"/>
  <c r="AA302" i="5"/>
  <c r="Z302" i="5"/>
  <c r="X302" i="5"/>
  <c r="W302" i="5"/>
  <c r="U302" i="5"/>
  <c r="T302" i="5"/>
  <c r="R302" i="5"/>
  <c r="Q302" i="5"/>
  <c r="O302" i="5"/>
  <c r="N302" i="5"/>
  <c r="L302" i="5"/>
  <c r="K302" i="5"/>
  <c r="I302" i="5"/>
  <c r="H302" i="5"/>
  <c r="F302" i="5"/>
  <c r="E302" i="5"/>
  <c r="AJ301" i="5"/>
  <c r="AI301" i="5"/>
  <c r="AG301" i="5"/>
  <c r="AF301" i="5"/>
  <c r="AD301" i="5"/>
  <c r="AC301" i="5"/>
  <c r="AA301" i="5"/>
  <c r="Z301" i="5"/>
  <c r="X301" i="5"/>
  <c r="W301" i="5"/>
  <c r="U301" i="5"/>
  <c r="T301" i="5"/>
  <c r="R301" i="5"/>
  <c r="Q301" i="5"/>
  <c r="O301" i="5"/>
  <c r="N301" i="5"/>
  <c r="L301" i="5"/>
  <c r="K301" i="5"/>
  <c r="I301" i="5"/>
  <c r="H301" i="5"/>
  <c r="F301" i="5"/>
  <c r="E301" i="5"/>
  <c r="AJ300" i="5"/>
  <c r="AI300" i="5"/>
  <c r="AG300" i="5"/>
  <c r="AF300" i="5"/>
  <c r="AD300" i="5"/>
  <c r="AC300" i="5"/>
  <c r="AA300" i="5"/>
  <c r="Z300" i="5"/>
  <c r="X300" i="5"/>
  <c r="W300" i="5"/>
  <c r="U300" i="5"/>
  <c r="T300" i="5"/>
  <c r="R300" i="5"/>
  <c r="Q300" i="5"/>
  <c r="O300" i="5"/>
  <c r="N300" i="5"/>
  <c r="L300" i="5"/>
  <c r="K300" i="5"/>
  <c r="I300" i="5"/>
  <c r="H300" i="5"/>
  <c r="F300" i="5"/>
  <c r="E300" i="5"/>
  <c r="AJ299" i="5"/>
  <c r="AI299" i="5"/>
  <c r="AG299" i="5"/>
  <c r="AF299" i="5"/>
  <c r="AD299" i="5"/>
  <c r="AC299" i="5"/>
  <c r="AA299" i="5"/>
  <c r="Z299" i="5"/>
  <c r="X299" i="5"/>
  <c r="W299" i="5"/>
  <c r="U299" i="5"/>
  <c r="T299" i="5"/>
  <c r="R299" i="5"/>
  <c r="Q299" i="5"/>
  <c r="O299" i="5"/>
  <c r="N299" i="5"/>
  <c r="L299" i="5"/>
  <c r="K299" i="5"/>
  <c r="I299" i="5"/>
  <c r="H299" i="5"/>
  <c r="F299" i="5"/>
  <c r="E299" i="5"/>
  <c r="AJ298" i="5"/>
  <c r="AI298" i="5"/>
  <c r="AG298" i="5"/>
  <c r="AF298" i="5"/>
  <c r="AD298" i="5"/>
  <c r="AC298" i="5"/>
  <c r="AA298" i="5"/>
  <c r="Z298" i="5"/>
  <c r="X298" i="5"/>
  <c r="W298" i="5"/>
  <c r="U298" i="5"/>
  <c r="T298" i="5"/>
  <c r="R298" i="5"/>
  <c r="Q298" i="5"/>
  <c r="O298" i="5"/>
  <c r="N298" i="5"/>
  <c r="L298" i="5"/>
  <c r="K298" i="5"/>
  <c r="I298" i="5"/>
  <c r="H298" i="5"/>
  <c r="F298" i="5"/>
  <c r="E298" i="5"/>
  <c r="AJ297" i="5"/>
  <c r="AI297" i="5"/>
  <c r="AG297" i="5"/>
  <c r="AF297" i="5"/>
  <c r="AD297" i="5"/>
  <c r="AC297" i="5"/>
  <c r="AA297" i="5"/>
  <c r="Z297" i="5"/>
  <c r="X297" i="5"/>
  <c r="W297" i="5"/>
  <c r="U297" i="5"/>
  <c r="T297" i="5"/>
  <c r="R297" i="5"/>
  <c r="Q297" i="5"/>
  <c r="O297" i="5"/>
  <c r="N297" i="5"/>
  <c r="L297" i="5"/>
  <c r="K297" i="5"/>
  <c r="I297" i="5"/>
  <c r="H297" i="5"/>
  <c r="F297" i="5"/>
  <c r="E297" i="5"/>
  <c r="AJ296" i="5"/>
  <c r="AI296" i="5"/>
  <c r="AG296" i="5"/>
  <c r="AF296" i="5"/>
  <c r="AD296" i="5"/>
  <c r="AC296" i="5"/>
  <c r="AA296" i="5"/>
  <c r="Z296" i="5"/>
  <c r="X296" i="5"/>
  <c r="W296" i="5"/>
  <c r="U296" i="5"/>
  <c r="T296" i="5"/>
  <c r="R296" i="5"/>
  <c r="Q296" i="5"/>
  <c r="O296" i="5"/>
  <c r="N296" i="5"/>
  <c r="L296" i="5"/>
  <c r="K296" i="5"/>
  <c r="I296" i="5"/>
  <c r="H296" i="5"/>
  <c r="F296" i="5"/>
  <c r="E296" i="5"/>
  <c r="AJ295" i="5"/>
  <c r="AI295" i="5"/>
  <c r="AG295" i="5"/>
  <c r="AF295" i="5"/>
  <c r="AD295" i="5"/>
  <c r="AC295" i="5"/>
  <c r="AA295" i="5"/>
  <c r="Z295" i="5"/>
  <c r="X295" i="5"/>
  <c r="W295" i="5"/>
  <c r="U295" i="5"/>
  <c r="T295" i="5"/>
  <c r="R295" i="5"/>
  <c r="Q295" i="5"/>
  <c r="O295" i="5"/>
  <c r="N295" i="5"/>
  <c r="L295" i="5"/>
  <c r="K295" i="5"/>
  <c r="I295" i="5"/>
  <c r="H295" i="5"/>
  <c r="F295" i="5"/>
  <c r="E295" i="5"/>
  <c r="AJ294" i="5"/>
  <c r="AI294" i="5"/>
  <c r="AG294" i="5"/>
  <c r="AF294" i="5"/>
  <c r="AD294" i="5"/>
  <c r="AC294" i="5"/>
  <c r="AA294" i="5"/>
  <c r="Z294" i="5"/>
  <c r="X294" i="5"/>
  <c r="W294" i="5"/>
  <c r="U294" i="5"/>
  <c r="T294" i="5"/>
  <c r="R294" i="5"/>
  <c r="Q294" i="5"/>
  <c r="O294" i="5"/>
  <c r="N294" i="5"/>
  <c r="L294" i="5"/>
  <c r="K294" i="5"/>
  <c r="I294" i="5"/>
  <c r="H294" i="5"/>
  <c r="F294" i="5"/>
  <c r="E294" i="5"/>
  <c r="AJ293" i="5"/>
  <c r="AI293" i="5"/>
  <c r="AG293" i="5"/>
  <c r="AF293" i="5"/>
  <c r="AD293" i="5"/>
  <c r="AC293" i="5"/>
  <c r="AA293" i="5"/>
  <c r="Z293" i="5"/>
  <c r="X293" i="5"/>
  <c r="W293" i="5"/>
  <c r="U293" i="5"/>
  <c r="T293" i="5"/>
  <c r="R293" i="5"/>
  <c r="Q293" i="5"/>
  <c r="O293" i="5"/>
  <c r="N293" i="5"/>
  <c r="L293" i="5"/>
  <c r="K293" i="5"/>
  <c r="I293" i="5"/>
  <c r="H293" i="5"/>
  <c r="F293" i="5"/>
  <c r="E293" i="5"/>
  <c r="AJ292" i="5"/>
  <c r="AI292" i="5"/>
  <c r="AG292" i="5"/>
  <c r="AF292" i="5"/>
  <c r="AD292" i="5"/>
  <c r="AC292" i="5"/>
  <c r="AA292" i="5"/>
  <c r="Z292" i="5"/>
  <c r="X292" i="5"/>
  <c r="W292" i="5"/>
  <c r="U292" i="5"/>
  <c r="T292" i="5"/>
  <c r="R292" i="5"/>
  <c r="Q292" i="5"/>
  <c r="O292" i="5"/>
  <c r="N292" i="5"/>
  <c r="L292" i="5"/>
  <c r="K292" i="5"/>
  <c r="I292" i="5"/>
  <c r="H292" i="5"/>
  <c r="F292" i="5"/>
  <c r="E292" i="5"/>
  <c r="AJ291" i="5"/>
  <c r="AI291" i="5"/>
  <c r="AG291" i="5"/>
  <c r="AF291" i="5"/>
  <c r="AD291" i="5"/>
  <c r="AC291" i="5"/>
  <c r="AA291" i="5"/>
  <c r="Z291" i="5"/>
  <c r="X291" i="5"/>
  <c r="W291" i="5"/>
  <c r="U291" i="5"/>
  <c r="T291" i="5"/>
  <c r="R291" i="5"/>
  <c r="Q291" i="5"/>
  <c r="O291" i="5"/>
  <c r="N291" i="5"/>
  <c r="L291" i="5"/>
  <c r="K291" i="5"/>
  <c r="I291" i="5"/>
  <c r="H291" i="5"/>
  <c r="F291" i="5"/>
  <c r="E291" i="5"/>
  <c r="AJ290" i="5"/>
  <c r="AI290" i="5"/>
  <c r="AG290" i="5"/>
  <c r="AF290" i="5"/>
  <c r="AD290" i="5"/>
  <c r="AC290" i="5"/>
  <c r="AA290" i="5"/>
  <c r="Z290" i="5"/>
  <c r="X290" i="5"/>
  <c r="W290" i="5"/>
  <c r="U290" i="5"/>
  <c r="T290" i="5"/>
  <c r="R290" i="5"/>
  <c r="Q290" i="5"/>
  <c r="O290" i="5"/>
  <c r="N290" i="5"/>
  <c r="L290" i="5"/>
  <c r="K290" i="5"/>
  <c r="I290" i="5"/>
  <c r="H290" i="5"/>
  <c r="F290" i="5"/>
  <c r="E290" i="5"/>
  <c r="AJ289" i="5"/>
  <c r="AI289" i="5"/>
  <c r="AG289" i="5"/>
  <c r="AF289" i="5"/>
  <c r="AD289" i="5"/>
  <c r="AC289" i="5"/>
  <c r="AA289" i="5"/>
  <c r="Z289" i="5"/>
  <c r="X289" i="5"/>
  <c r="W289" i="5"/>
  <c r="U289" i="5"/>
  <c r="T289" i="5"/>
  <c r="R289" i="5"/>
  <c r="Q289" i="5"/>
  <c r="O289" i="5"/>
  <c r="N289" i="5"/>
  <c r="L289" i="5"/>
  <c r="K289" i="5"/>
  <c r="I289" i="5"/>
  <c r="H289" i="5"/>
  <c r="F289" i="5"/>
  <c r="E289" i="5"/>
  <c r="AJ288" i="5"/>
  <c r="AI288" i="5"/>
  <c r="AG288" i="5"/>
  <c r="AF288" i="5"/>
  <c r="AD288" i="5"/>
  <c r="AC288" i="5"/>
  <c r="AA288" i="5"/>
  <c r="Z288" i="5"/>
  <c r="X288" i="5"/>
  <c r="W288" i="5"/>
  <c r="U288" i="5"/>
  <c r="T288" i="5"/>
  <c r="R288" i="5"/>
  <c r="Q288" i="5"/>
  <c r="O288" i="5"/>
  <c r="N288" i="5"/>
  <c r="L288" i="5"/>
  <c r="K288" i="5"/>
  <c r="I288" i="5"/>
  <c r="H288" i="5"/>
  <c r="F288" i="5"/>
  <c r="E288" i="5"/>
  <c r="AJ287" i="5"/>
  <c r="AI287" i="5"/>
  <c r="AG287" i="5"/>
  <c r="AF287" i="5"/>
  <c r="AD287" i="5"/>
  <c r="AC287" i="5"/>
  <c r="AA287" i="5"/>
  <c r="Z287" i="5"/>
  <c r="X287" i="5"/>
  <c r="W287" i="5"/>
  <c r="U287" i="5"/>
  <c r="T287" i="5"/>
  <c r="R287" i="5"/>
  <c r="Q287" i="5"/>
  <c r="O287" i="5"/>
  <c r="N287" i="5"/>
  <c r="L287" i="5"/>
  <c r="K287" i="5"/>
  <c r="I287" i="5"/>
  <c r="H287" i="5"/>
  <c r="F287" i="5"/>
  <c r="E287" i="5"/>
  <c r="AJ286" i="5"/>
  <c r="AI286" i="5"/>
  <c r="AG286" i="5"/>
  <c r="AF286" i="5"/>
  <c r="AD286" i="5"/>
  <c r="AC286" i="5"/>
  <c r="AA286" i="5"/>
  <c r="Z286" i="5"/>
  <c r="X286" i="5"/>
  <c r="W286" i="5"/>
  <c r="U286" i="5"/>
  <c r="T286" i="5"/>
  <c r="R286" i="5"/>
  <c r="Q286" i="5"/>
  <c r="O286" i="5"/>
  <c r="N286" i="5"/>
  <c r="L286" i="5"/>
  <c r="K286" i="5"/>
  <c r="I286" i="5"/>
  <c r="H286" i="5"/>
  <c r="F286" i="5"/>
  <c r="E286" i="5"/>
  <c r="AJ285" i="5"/>
  <c r="AI285" i="5"/>
  <c r="AG285" i="5"/>
  <c r="AF285" i="5"/>
  <c r="AD285" i="5"/>
  <c r="AC285" i="5"/>
  <c r="AA285" i="5"/>
  <c r="Z285" i="5"/>
  <c r="X285" i="5"/>
  <c r="W285" i="5"/>
  <c r="U285" i="5"/>
  <c r="T285" i="5"/>
  <c r="R285" i="5"/>
  <c r="Q285" i="5"/>
  <c r="O285" i="5"/>
  <c r="N285" i="5"/>
  <c r="L285" i="5"/>
  <c r="K285" i="5"/>
  <c r="I285" i="5"/>
  <c r="H285" i="5"/>
  <c r="F285" i="5"/>
  <c r="E285" i="5"/>
  <c r="AJ284" i="5"/>
  <c r="AI284" i="5"/>
  <c r="AG284" i="5"/>
  <c r="AF284" i="5"/>
  <c r="AD284" i="5"/>
  <c r="AC284" i="5"/>
  <c r="AA284" i="5"/>
  <c r="Z284" i="5"/>
  <c r="X284" i="5"/>
  <c r="W284" i="5"/>
  <c r="U284" i="5"/>
  <c r="T284" i="5"/>
  <c r="R284" i="5"/>
  <c r="Q284" i="5"/>
  <c r="O284" i="5"/>
  <c r="N284" i="5"/>
  <c r="L284" i="5"/>
  <c r="K284" i="5"/>
  <c r="I284" i="5"/>
  <c r="H284" i="5"/>
  <c r="F284" i="5"/>
  <c r="E284" i="5"/>
  <c r="AJ283" i="5"/>
  <c r="AI283" i="5"/>
  <c r="AG283" i="5"/>
  <c r="AF283" i="5"/>
  <c r="AD283" i="5"/>
  <c r="AC283" i="5"/>
  <c r="AA283" i="5"/>
  <c r="Z283" i="5"/>
  <c r="X283" i="5"/>
  <c r="W283" i="5"/>
  <c r="U283" i="5"/>
  <c r="T283" i="5"/>
  <c r="R283" i="5"/>
  <c r="Q283" i="5"/>
  <c r="O283" i="5"/>
  <c r="N283" i="5"/>
  <c r="L283" i="5"/>
  <c r="K283" i="5"/>
  <c r="I283" i="5"/>
  <c r="H283" i="5"/>
  <c r="F283" i="5"/>
  <c r="E283" i="5"/>
  <c r="AJ282" i="5"/>
  <c r="AI282" i="5"/>
  <c r="AG282" i="5"/>
  <c r="AF282" i="5"/>
  <c r="AD282" i="5"/>
  <c r="AC282" i="5"/>
  <c r="AA282" i="5"/>
  <c r="Z282" i="5"/>
  <c r="X282" i="5"/>
  <c r="W282" i="5"/>
  <c r="U282" i="5"/>
  <c r="T282" i="5"/>
  <c r="R282" i="5"/>
  <c r="Q282" i="5"/>
  <c r="O282" i="5"/>
  <c r="N282" i="5"/>
  <c r="L282" i="5"/>
  <c r="K282" i="5"/>
  <c r="I282" i="5"/>
  <c r="H282" i="5"/>
  <c r="F282" i="5"/>
  <c r="E282" i="5"/>
  <c r="AJ281" i="5"/>
  <c r="AI281" i="5"/>
  <c r="AG281" i="5"/>
  <c r="AF281" i="5"/>
  <c r="AD281" i="5"/>
  <c r="AC281" i="5"/>
  <c r="AA281" i="5"/>
  <c r="Z281" i="5"/>
  <c r="X281" i="5"/>
  <c r="W281" i="5"/>
  <c r="U281" i="5"/>
  <c r="T281" i="5"/>
  <c r="R281" i="5"/>
  <c r="Q281" i="5"/>
  <c r="O281" i="5"/>
  <c r="N281" i="5"/>
  <c r="L281" i="5"/>
  <c r="K281" i="5"/>
  <c r="I281" i="5"/>
  <c r="H281" i="5"/>
  <c r="F281" i="5"/>
  <c r="E281" i="5"/>
  <c r="AJ280" i="5"/>
  <c r="AI280" i="5"/>
  <c r="AG280" i="5"/>
  <c r="AF280" i="5"/>
  <c r="AD280" i="5"/>
  <c r="AC280" i="5"/>
  <c r="AA280" i="5"/>
  <c r="Z280" i="5"/>
  <c r="X280" i="5"/>
  <c r="W280" i="5"/>
  <c r="U280" i="5"/>
  <c r="T280" i="5"/>
  <c r="R280" i="5"/>
  <c r="Q280" i="5"/>
  <c r="O280" i="5"/>
  <c r="N280" i="5"/>
  <c r="L280" i="5"/>
  <c r="K280" i="5"/>
  <c r="I280" i="5"/>
  <c r="H280" i="5"/>
  <c r="F280" i="5"/>
  <c r="E280" i="5"/>
  <c r="AJ279" i="5"/>
  <c r="AI279" i="5"/>
  <c r="AG279" i="5"/>
  <c r="AF279" i="5"/>
  <c r="AD279" i="5"/>
  <c r="AC279" i="5"/>
  <c r="AA279" i="5"/>
  <c r="Z279" i="5"/>
  <c r="X279" i="5"/>
  <c r="W279" i="5"/>
  <c r="U279" i="5"/>
  <c r="T279" i="5"/>
  <c r="R279" i="5"/>
  <c r="Q279" i="5"/>
  <c r="O279" i="5"/>
  <c r="N279" i="5"/>
  <c r="L279" i="5"/>
  <c r="K279" i="5"/>
  <c r="I279" i="5"/>
  <c r="H279" i="5"/>
  <c r="F279" i="5"/>
  <c r="E279" i="5"/>
  <c r="AJ278" i="5"/>
  <c r="AI278" i="5"/>
  <c r="AG278" i="5"/>
  <c r="AF278" i="5"/>
  <c r="AD278" i="5"/>
  <c r="AC278" i="5"/>
  <c r="AA278" i="5"/>
  <c r="Z278" i="5"/>
  <c r="X278" i="5"/>
  <c r="W278" i="5"/>
  <c r="U278" i="5"/>
  <c r="T278" i="5"/>
  <c r="R278" i="5"/>
  <c r="Q278" i="5"/>
  <c r="O278" i="5"/>
  <c r="N278" i="5"/>
  <c r="L278" i="5"/>
  <c r="K278" i="5"/>
  <c r="I278" i="5"/>
  <c r="H278" i="5"/>
  <c r="F278" i="5"/>
  <c r="E278" i="5"/>
  <c r="AJ258" i="5"/>
  <c r="AI258" i="5"/>
  <c r="AG258" i="5"/>
  <c r="AF258" i="5"/>
  <c r="AD258" i="5"/>
  <c r="AC258" i="5"/>
  <c r="AA258" i="5"/>
  <c r="Z258" i="5"/>
  <c r="X258" i="5"/>
  <c r="W258" i="5"/>
  <c r="U258" i="5"/>
  <c r="T258" i="5"/>
  <c r="R258" i="5"/>
  <c r="Q258" i="5"/>
  <c r="O258" i="5"/>
  <c r="N258" i="5"/>
  <c r="L258" i="5"/>
  <c r="K258" i="5"/>
  <c r="I258" i="5"/>
  <c r="H258" i="5"/>
  <c r="F258" i="5"/>
  <c r="E258" i="5"/>
  <c r="AJ257" i="5"/>
  <c r="AI257" i="5"/>
  <c r="AG257" i="5"/>
  <c r="AF257" i="5"/>
  <c r="AD257" i="5"/>
  <c r="AC257" i="5"/>
  <c r="AA257" i="5"/>
  <c r="Z257" i="5"/>
  <c r="X257" i="5"/>
  <c r="W257" i="5"/>
  <c r="U257" i="5"/>
  <c r="T257" i="5"/>
  <c r="R257" i="5"/>
  <c r="Q257" i="5"/>
  <c r="O257" i="5"/>
  <c r="N257" i="5"/>
  <c r="L257" i="5"/>
  <c r="K257" i="5"/>
  <c r="I257" i="5"/>
  <c r="H257" i="5"/>
  <c r="F257" i="5"/>
  <c r="E257" i="5"/>
  <c r="AJ256" i="5"/>
  <c r="AI256" i="5"/>
  <c r="AG256" i="5"/>
  <c r="AF256" i="5"/>
  <c r="AD256" i="5"/>
  <c r="AC256" i="5"/>
  <c r="AA256" i="5"/>
  <c r="Z256" i="5"/>
  <c r="X256" i="5"/>
  <c r="W256" i="5"/>
  <c r="U256" i="5"/>
  <c r="T256" i="5"/>
  <c r="R256" i="5"/>
  <c r="Q256" i="5"/>
  <c r="O256" i="5"/>
  <c r="N256" i="5"/>
  <c r="L256" i="5"/>
  <c r="K256" i="5"/>
  <c r="I256" i="5"/>
  <c r="H256" i="5"/>
  <c r="F256" i="5"/>
  <c r="E256" i="5"/>
  <c r="AJ255" i="5"/>
  <c r="AI255" i="5"/>
  <c r="AG255" i="5"/>
  <c r="AF255" i="5"/>
  <c r="AD255" i="5"/>
  <c r="AC255" i="5"/>
  <c r="AA255" i="5"/>
  <c r="Z255" i="5"/>
  <c r="X255" i="5"/>
  <c r="W255" i="5"/>
  <c r="U255" i="5"/>
  <c r="T255" i="5"/>
  <c r="R255" i="5"/>
  <c r="Q255" i="5"/>
  <c r="O255" i="5"/>
  <c r="N255" i="5"/>
  <c r="L255" i="5"/>
  <c r="K255" i="5"/>
  <c r="I255" i="5"/>
  <c r="H255" i="5"/>
  <c r="F255" i="5"/>
  <c r="E255" i="5"/>
  <c r="AJ254" i="5"/>
  <c r="AI254" i="5"/>
  <c r="AG254" i="5"/>
  <c r="AF254" i="5"/>
  <c r="AD254" i="5"/>
  <c r="AC254" i="5"/>
  <c r="AA254" i="5"/>
  <c r="Z254" i="5"/>
  <c r="X254" i="5"/>
  <c r="W254" i="5"/>
  <c r="U254" i="5"/>
  <c r="T254" i="5"/>
  <c r="R254" i="5"/>
  <c r="Q254" i="5"/>
  <c r="O254" i="5"/>
  <c r="N254" i="5"/>
  <c r="L254" i="5"/>
  <c r="K254" i="5"/>
  <c r="I254" i="5"/>
  <c r="H254" i="5"/>
  <c r="F254" i="5"/>
  <c r="E254" i="5"/>
  <c r="AJ253" i="5"/>
  <c r="AI253" i="5"/>
  <c r="AG253" i="5"/>
  <c r="AF253" i="5"/>
  <c r="AD253" i="5"/>
  <c r="AC253" i="5"/>
  <c r="AA253" i="5"/>
  <c r="Z253" i="5"/>
  <c r="X253" i="5"/>
  <c r="W253" i="5"/>
  <c r="U253" i="5"/>
  <c r="T253" i="5"/>
  <c r="R253" i="5"/>
  <c r="Q253" i="5"/>
  <c r="O253" i="5"/>
  <c r="N253" i="5"/>
  <c r="L253" i="5"/>
  <c r="K253" i="5"/>
  <c r="I253" i="5"/>
  <c r="H253" i="5"/>
  <c r="F253" i="5"/>
  <c r="E253" i="5"/>
  <c r="AJ252" i="5"/>
  <c r="AI252" i="5"/>
  <c r="AG252" i="5"/>
  <c r="AF252" i="5"/>
  <c r="AD252" i="5"/>
  <c r="AC252" i="5"/>
  <c r="AA252" i="5"/>
  <c r="Z252" i="5"/>
  <c r="X252" i="5"/>
  <c r="W252" i="5"/>
  <c r="U252" i="5"/>
  <c r="T252" i="5"/>
  <c r="R252" i="5"/>
  <c r="Q252" i="5"/>
  <c r="O252" i="5"/>
  <c r="N252" i="5"/>
  <c r="L252" i="5"/>
  <c r="K252" i="5"/>
  <c r="I252" i="5"/>
  <c r="H252" i="5"/>
  <c r="F252" i="5"/>
  <c r="E252" i="5"/>
  <c r="AJ251" i="5"/>
  <c r="AI251" i="5"/>
  <c r="AG251" i="5"/>
  <c r="AF251" i="5"/>
  <c r="AD251" i="5"/>
  <c r="AC251" i="5"/>
  <c r="AA251" i="5"/>
  <c r="Z251" i="5"/>
  <c r="X251" i="5"/>
  <c r="W251" i="5"/>
  <c r="U251" i="5"/>
  <c r="T251" i="5"/>
  <c r="R251" i="5"/>
  <c r="Q251" i="5"/>
  <c r="O251" i="5"/>
  <c r="N251" i="5"/>
  <c r="L251" i="5"/>
  <c r="K251" i="5"/>
  <c r="I251" i="5"/>
  <c r="H251" i="5"/>
  <c r="F251" i="5"/>
  <c r="E251" i="5"/>
  <c r="AJ250" i="5"/>
  <c r="AI250" i="5"/>
  <c r="AG250" i="5"/>
  <c r="AF250" i="5"/>
  <c r="AD250" i="5"/>
  <c r="AC250" i="5"/>
  <c r="AA250" i="5"/>
  <c r="Z250" i="5"/>
  <c r="X250" i="5"/>
  <c r="W250" i="5"/>
  <c r="U250" i="5"/>
  <c r="T250" i="5"/>
  <c r="R250" i="5"/>
  <c r="Q250" i="5"/>
  <c r="O250" i="5"/>
  <c r="N250" i="5"/>
  <c r="L250" i="5"/>
  <c r="K250" i="5"/>
  <c r="I250" i="5"/>
  <c r="H250" i="5"/>
  <c r="F250" i="5"/>
  <c r="E250" i="5"/>
  <c r="AJ249" i="5"/>
  <c r="AI249" i="5"/>
  <c r="AG249" i="5"/>
  <c r="AF249" i="5"/>
  <c r="AD249" i="5"/>
  <c r="AC249" i="5"/>
  <c r="AA249" i="5"/>
  <c r="Z249" i="5"/>
  <c r="X249" i="5"/>
  <c r="W249" i="5"/>
  <c r="U249" i="5"/>
  <c r="T249" i="5"/>
  <c r="R249" i="5"/>
  <c r="Q249" i="5"/>
  <c r="O249" i="5"/>
  <c r="N249" i="5"/>
  <c r="L249" i="5"/>
  <c r="K249" i="5"/>
  <c r="I249" i="5"/>
  <c r="H249" i="5"/>
  <c r="F249" i="5"/>
  <c r="E249" i="5"/>
  <c r="AJ248" i="5"/>
  <c r="AI248" i="5"/>
  <c r="AG248" i="5"/>
  <c r="AF248" i="5"/>
  <c r="AD248" i="5"/>
  <c r="AC248" i="5"/>
  <c r="AA248" i="5"/>
  <c r="Z248" i="5"/>
  <c r="X248" i="5"/>
  <c r="W248" i="5"/>
  <c r="U248" i="5"/>
  <c r="T248" i="5"/>
  <c r="R248" i="5"/>
  <c r="Q248" i="5"/>
  <c r="O248" i="5"/>
  <c r="N248" i="5"/>
  <c r="L248" i="5"/>
  <c r="K248" i="5"/>
  <c r="I248" i="5"/>
  <c r="H248" i="5"/>
  <c r="F248" i="5"/>
  <c r="E248" i="5"/>
  <c r="AJ247" i="5"/>
  <c r="AI247" i="5"/>
  <c r="AG247" i="5"/>
  <c r="AF247" i="5"/>
  <c r="AD247" i="5"/>
  <c r="AC247" i="5"/>
  <c r="AA247" i="5"/>
  <c r="Z247" i="5"/>
  <c r="X247" i="5"/>
  <c r="W247" i="5"/>
  <c r="U247" i="5"/>
  <c r="T247" i="5"/>
  <c r="R247" i="5"/>
  <c r="Q247" i="5"/>
  <c r="O247" i="5"/>
  <c r="N247" i="5"/>
  <c r="L247" i="5"/>
  <c r="K247" i="5"/>
  <c r="I247" i="5"/>
  <c r="H247" i="5"/>
  <c r="F247" i="5"/>
  <c r="E247" i="5"/>
  <c r="AJ246" i="5"/>
  <c r="AI246" i="5"/>
  <c r="AG246" i="5"/>
  <c r="AF246" i="5"/>
  <c r="AD246" i="5"/>
  <c r="AC246" i="5"/>
  <c r="AA246" i="5"/>
  <c r="Z246" i="5"/>
  <c r="X246" i="5"/>
  <c r="W246" i="5"/>
  <c r="U246" i="5"/>
  <c r="T246" i="5"/>
  <c r="R246" i="5"/>
  <c r="Q246" i="5"/>
  <c r="O246" i="5"/>
  <c r="N246" i="5"/>
  <c r="L246" i="5"/>
  <c r="K246" i="5"/>
  <c r="I246" i="5"/>
  <c r="H246" i="5"/>
  <c r="F246" i="5"/>
  <c r="E246" i="5"/>
  <c r="AJ245" i="5"/>
  <c r="AI245" i="5"/>
  <c r="AG245" i="5"/>
  <c r="AF245" i="5"/>
  <c r="AD245" i="5"/>
  <c r="AC245" i="5"/>
  <c r="AA245" i="5"/>
  <c r="Z245" i="5"/>
  <c r="X245" i="5"/>
  <c r="W245" i="5"/>
  <c r="U245" i="5"/>
  <c r="T245" i="5"/>
  <c r="R245" i="5"/>
  <c r="Q245" i="5"/>
  <c r="O245" i="5"/>
  <c r="N245" i="5"/>
  <c r="L245" i="5"/>
  <c r="K245" i="5"/>
  <c r="I245" i="5"/>
  <c r="H245" i="5"/>
  <c r="F245" i="5"/>
  <c r="E245" i="5"/>
  <c r="AJ244" i="5"/>
  <c r="AI244" i="5"/>
  <c r="AG244" i="5"/>
  <c r="AF244" i="5"/>
  <c r="AD244" i="5"/>
  <c r="AC244" i="5"/>
  <c r="AA244" i="5"/>
  <c r="Z244" i="5"/>
  <c r="X244" i="5"/>
  <c r="W244" i="5"/>
  <c r="U244" i="5"/>
  <c r="T244" i="5"/>
  <c r="R244" i="5"/>
  <c r="Q244" i="5"/>
  <c r="O244" i="5"/>
  <c r="N244" i="5"/>
  <c r="L244" i="5"/>
  <c r="K244" i="5"/>
  <c r="I244" i="5"/>
  <c r="H244" i="5"/>
  <c r="F244" i="5"/>
  <c r="E244" i="5"/>
  <c r="AJ243" i="5"/>
  <c r="AI243" i="5"/>
  <c r="AG243" i="5"/>
  <c r="AF243" i="5"/>
  <c r="AD243" i="5"/>
  <c r="AC243" i="5"/>
  <c r="AA243" i="5"/>
  <c r="Z243" i="5"/>
  <c r="X243" i="5"/>
  <c r="W243" i="5"/>
  <c r="U243" i="5"/>
  <c r="T243" i="5"/>
  <c r="R243" i="5"/>
  <c r="Q243" i="5"/>
  <c r="O243" i="5"/>
  <c r="N243" i="5"/>
  <c r="L243" i="5"/>
  <c r="K243" i="5"/>
  <c r="I243" i="5"/>
  <c r="H243" i="5"/>
  <c r="F243" i="5"/>
  <c r="E243" i="5"/>
  <c r="AJ242" i="5"/>
  <c r="AI242" i="5"/>
  <c r="AG242" i="5"/>
  <c r="AF242" i="5"/>
  <c r="AD242" i="5"/>
  <c r="AC242" i="5"/>
  <c r="AA242" i="5"/>
  <c r="Z242" i="5"/>
  <c r="X242" i="5"/>
  <c r="W242" i="5"/>
  <c r="U242" i="5"/>
  <c r="T242" i="5"/>
  <c r="R242" i="5"/>
  <c r="Q242" i="5"/>
  <c r="O242" i="5"/>
  <c r="N242" i="5"/>
  <c r="L242" i="5"/>
  <c r="K242" i="5"/>
  <c r="I242" i="5"/>
  <c r="H242" i="5"/>
  <c r="F242" i="5"/>
  <c r="E242" i="5"/>
  <c r="AJ241" i="5"/>
  <c r="AI241" i="5"/>
  <c r="AG241" i="5"/>
  <c r="AF241" i="5"/>
  <c r="AD241" i="5"/>
  <c r="AC241" i="5"/>
  <c r="AA241" i="5"/>
  <c r="Z241" i="5"/>
  <c r="X241" i="5"/>
  <c r="W241" i="5"/>
  <c r="U241" i="5"/>
  <c r="T241" i="5"/>
  <c r="R241" i="5"/>
  <c r="Q241" i="5"/>
  <c r="O241" i="5"/>
  <c r="N241" i="5"/>
  <c r="L241" i="5"/>
  <c r="K241" i="5"/>
  <c r="I241" i="5"/>
  <c r="H241" i="5"/>
  <c r="F241" i="5"/>
  <c r="E241" i="5"/>
  <c r="AJ240" i="5"/>
  <c r="AI240" i="5"/>
  <c r="AG240" i="5"/>
  <c r="AF240" i="5"/>
  <c r="AD240" i="5"/>
  <c r="AC240" i="5"/>
  <c r="AA240" i="5"/>
  <c r="Z240" i="5"/>
  <c r="X240" i="5"/>
  <c r="W240" i="5"/>
  <c r="U240" i="5"/>
  <c r="T240" i="5"/>
  <c r="R240" i="5"/>
  <c r="Q240" i="5"/>
  <c r="O240" i="5"/>
  <c r="N240" i="5"/>
  <c r="L240" i="5"/>
  <c r="K240" i="5"/>
  <c r="I240" i="5"/>
  <c r="H240" i="5"/>
  <c r="F240" i="5"/>
  <c r="E240" i="5"/>
  <c r="AJ239" i="5"/>
  <c r="AI239" i="5"/>
  <c r="AG239" i="5"/>
  <c r="AF239" i="5"/>
  <c r="AD239" i="5"/>
  <c r="AC239" i="5"/>
  <c r="AA239" i="5"/>
  <c r="Z239" i="5"/>
  <c r="X239" i="5"/>
  <c r="W239" i="5"/>
  <c r="U239" i="5"/>
  <c r="T239" i="5"/>
  <c r="R239" i="5"/>
  <c r="Q239" i="5"/>
  <c r="O239" i="5"/>
  <c r="N239" i="5"/>
  <c r="L239" i="5"/>
  <c r="K239" i="5"/>
  <c r="I239" i="5"/>
  <c r="H239" i="5"/>
  <c r="F239" i="5"/>
  <c r="E239" i="5"/>
  <c r="AJ238" i="5"/>
  <c r="AI238" i="5"/>
  <c r="AG238" i="5"/>
  <c r="AF238" i="5"/>
  <c r="AD238" i="5"/>
  <c r="AC238" i="5"/>
  <c r="AA238" i="5"/>
  <c r="Z238" i="5"/>
  <c r="X238" i="5"/>
  <c r="W238" i="5"/>
  <c r="U238" i="5"/>
  <c r="T238" i="5"/>
  <c r="R238" i="5"/>
  <c r="Q238" i="5"/>
  <c r="O238" i="5"/>
  <c r="N238" i="5"/>
  <c r="L238" i="5"/>
  <c r="K238" i="5"/>
  <c r="I238" i="5"/>
  <c r="H238" i="5"/>
  <c r="F238" i="5"/>
  <c r="E238" i="5"/>
  <c r="AJ237" i="5"/>
  <c r="AI237" i="5"/>
  <c r="AG237" i="5"/>
  <c r="AF237" i="5"/>
  <c r="AD237" i="5"/>
  <c r="AC237" i="5"/>
  <c r="AA237" i="5"/>
  <c r="Z237" i="5"/>
  <c r="X237" i="5"/>
  <c r="W237" i="5"/>
  <c r="U237" i="5"/>
  <c r="T237" i="5"/>
  <c r="R237" i="5"/>
  <c r="Q237" i="5"/>
  <c r="O237" i="5"/>
  <c r="N237" i="5"/>
  <c r="L237" i="5"/>
  <c r="K237" i="5"/>
  <c r="I237" i="5"/>
  <c r="H237" i="5"/>
  <c r="F237" i="5"/>
  <c r="E237" i="5"/>
  <c r="AJ236" i="5"/>
  <c r="AI236" i="5"/>
  <c r="AG236" i="5"/>
  <c r="AF236" i="5"/>
  <c r="AD236" i="5"/>
  <c r="AC236" i="5"/>
  <c r="AA236" i="5"/>
  <c r="Z236" i="5"/>
  <c r="X236" i="5"/>
  <c r="W236" i="5"/>
  <c r="U236" i="5"/>
  <c r="T236" i="5"/>
  <c r="R236" i="5"/>
  <c r="Q236" i="5"/>
  <c r="O236" i="5"/>
  <c r="N236" i="5"/>
  <c r="L236" i="5"/>
  <c r="K236" i="5"/>
  <c r="I236" i="5"/>
  <c r="H236" i="5"/>
  <c r="F236" i="5"/>
  <c r="E236" i="5"/>
  <c r="AJ235" i="5"/>
  <c r="AI235" i="5"/>
  <c r="AG235" i="5"/>
  <c r="AF235" i="5"/>
  <c r="AD235" i="5"/>
  <c r="AC235" i="5"/>
  <c r="AA235" i="5"/>
  <c r="Z235" i="5"/>
  <c r="X235" i="5"/>
  <c r="W235" i="5"/>
  <c r="U235" i="5"/>
  <c r="T235" i="5"/>
  <c r="R235" i="5"/>
  <c r="Q235" i="5"/>
  <c r="O235" i="5"/>
  <c r="N235" i="5"/>
  <c r="L235" i="5"/>
  <c r="K235" i="5"/>
  <c r="I235" i="5"/>
  <c r="H235" i="5"/>
  <c r="F235" i="5"/>
  <c r="E235" i="5"/>
  <c r="AJ234" i="5"/>
  <c r="AI234" i="5"/>
  <c r="AG234" i="5"/>
  <c r="AF234" i="5"/>
  <c r="AD234" i="5"/>
  <c r="AC234" i="5"/>
  <c r="AA234" i="5"/>
  <c r="Z234" i="5"/>
  <c r="X234" i="5"/>
  <c r="W234" i="5"/>
  <c r="U234" i="5"/>
  <c r="T234" i="5"/>
  <c r="R234" i="5"/>
  <c r="Q234" i="5"/>
  <c r="O234" i="5"/>
  <c r="N234" i="5"/>
  <c r="L234" i="5"/>
  <c r="K234" i="5"/>
  <c r="I234" i="5"/>
  <c r="H234" i="5"/>
  <c r="F234" i="5"/>
  <c r="E234" i="5"/>
  <c r="AJ233" i="5"/>
  <c r="AI233" i="5"/>
  <c r="AG233" i="5"/>
  <c r="AF233" i="5"/>
  <c r="AD233" i="5"/>
  <c r="AC233" i="5"/>
  <c r="AA233" i="5"/>
  <c r="Z233" i="5"/>
  <c r="X233" i="5"/>
  <c r="W233" i="5"/>
  <c r="U233" i="5"/>
  <c r="T233" i="5"/>
  <c r="R233" i="5"/>
  <c r="Q233" i="5"/>
  <c r="O233" i="5"/>
  <c r="N233" i="5"/>
  <c r="L233" i="5"/>
  <c r="K233" i="5"/>
  <c r="I233" i="5"/>
  <c r="H233" i="5"/>
  <c r="F233" i="5"/>
  <c r="E233" i="5"/>
  <c r="AJ232" i="5"/>
  <c r="AI232" i="5"/>
  <c r="AG232" i="5"/>
  <c r="AF232" i="5"/>
  <c r="AD232" i="5"/>
  <c r="AC232" i="5"/>
  <c r="AA232" i="5"/>
  <c r="Z232" i="5"/>
  <c r="X232" i="5"/>
  <c r="W232" i="5"/>
  <c r="U232" i="5"/>
  <c r="T232" i="5"/>
  <c r="R232" i="5"/>
  <c r="Q232" i="5"/>
  <c r="O232" i="5"/>
  <c r="N232" i="5"/>
  <c r="L232" i="5"/>
  <c r="K232" i="5"/>
  <c r="I232" i="5"/>
  <c r="H232" i="5"/>
  <c r="F232" i="5"/>
  <c r="E232" i="5"/>
  <c r="AJ231" i="5"/>
  <c r="AI231" i="5"/>
  <c r="AG231" i="5"/>
  <c r="AF231" i="5"/>
  <c r="AD231" i="5"/>
  <c r="AC231" i="5"/>
  <c r="AA231" i="5"/>
  <c r="Z231" i="5"/>
  <c r="X231" i="5"/>
  <c r="W231" i="5"/>
  <c r="U231" i="5"/>
  <c r="T231" i="5"/>
  <c r="R231" i="5"/>
  <c r="Q231" i="5"/>
  <c r="O231" i="5"/>
  <c r="N231" i="5"/>
  <c r="L231" i="5"/>
  <c r="K231" i="5"/>
  <c r="I231" i="5"/>
  <c r="H231" i="5"/>
  <c r="F231" i="5"/>
  <c r="E231" i="5"/>
  <c r="AJ230" i="5"/>
  <c r="AI230" i="5"/>
  <c r="AG230" i="5"/>
  <c r="AF230" i="5"/>
  <c r="AD230" i="5"/>
  <c r="AC230" i="5"/>
  <c r="AA230" i="5"/>
  <c r="Z230" i="5"/>
  <c r="X230" i="5"/>
  <c r="W230" i="5"/>
  <c r="U230" i="5"/>
  <c r="T230" i="5"/>
  <c r="R230" i="5"/>
  <c r="Q230" i="5"/>
  <c r="O230" i="5"/>
  <c r="N230" i="5"/>
  <c r="L230" i="5"/>
  <c r="K230" i="5"/>
  <c r="I230" i="5"/>
  <c r="H230" i="5"/>
  <c r="F230" i="5"/>
  <c r="E230" i="5"/>
  <c r="AJ229" i="5"/>
  <c r="AI229" i="5"/>
  <c r="AG229" i="5"/>
  <c r="AF229" i="5"/>
  <c r="AD229" i="5"/>
  <c r="AC229" i="5"/>
  <c r="AA229" i="5"/>
  <c r="Z229" i="5"/>
  <c r="X229" i="5"/>
  <c r="W229" i="5"/>
  <c r="U229" i="5"/>
  <c r="T229" i="5"/>
  <c r="R229" i="5"/>
  <c r="Q229" i="5"/>
  <c r="O229" i="5"/>
  <c r="N229" i="5"/>
  <c r="L229" i="5"/>
  <c r="K229" i="5"/>
  <c r="I229" i="5"/>
  <c r="H229" i="5"/>
  <c r="F229" i="5"/>
  <c r="E229" i="5"/>
  <c r="AJ228" i="5"/>
  <c r="AI228" i="5"/>
  <c r="AG228" i="5"/>
  <c r="AF228" i="5"/>
  <c r="AD228" i="5"/>
  <c r="AC228" i="5"/>
  <c r="AA228" i="5"/>
  <c r="Z228" i="5"/>
  <c r="X228" i="5"/>
  <c r="W228" i="5"/>
  <c r="U228" i="5"/>
  <c r="T228" i="5"/>
  <c r="R228" i="5"/>
  <c r="Q228" i="5"/>
  <c r="O228" i="5"/>
  <c r="N228" i="5"/>
  <c r="L228" i="5"/>
  <c r="K228" i="5"/>
  <c r="I228" i="5"/>
  <c r="H228" i="5"/>
  <c r="F228" i="5"/>
  <c r="E228" i="5"/>
  <c r="AJ227" i="5"/>
  <c r="AI227" i="5"/>
  <c r="AG227" i="5"/>
  <c r="AF227" i="5"/>
  <c r="AD227" i="5"/>
  <c r="AC227" i="5"/>
  <c r="AA227" i="5"/>
  <c r="Z227" i="5"/>
  <c r="X227" i="5"/>
  <c r="W227" i="5"/>
  <c r="U227" i="5"/>
  <c r="T227" i="5"/>
  <c r="R227" i="5"/>
  <c r="Q227" i="5"/>
  <c r="O227" i="5"/>
  <c r="N227" i="5"/>
  <c r="L227" i="5"/>
  <c r="K227" i="5"/>
  <c r="I227" i="5"/>
  <c r="H227" i="5"/>
  <c r="F227" i="5"/>
  <c r="E227" i="5"/>
  <c r="AJ226" i="5"/>
  <c r="AI226" i="5"/>
  <c r="AG226" i="5"/>
  <c r="AF226" i="5"/>
  <c r="AD226" i="5"/>
  <c r="AC226" i="5"/>
  <c r="AA226" i="5"/>
  <c r="Z226" i="5"/>
  <c r="X226" i="5"/>
  <c r="W226" i="5"/>
  <c r="U226" i="5"/>
  <c r="T226" i="5"/>
  <c r="R226" i="5"/>
  <c r="Q226" i="5"/>
  <c r="O226" i="5"/>
  <c r="N226" i="5"/>
  <c r="L226" i="5"/>
  <c r="K226" i="5"/>
  <c r="I226" i="5"/>
  <c r="H226" i="5"/>
  <c r="F226" i="5"/>
  <c r="E226" i="5"/>
  <c r="AJ204" i="5"/>
  <c r="AI204" i="5"/>
  <c r="AG204" i="5"/>
  <c r="AF204" i="5"/>
  <c r="AD204" i="5"/>
  <c r="AC204" i="5"/>
  <c r="AA204" i="5"/>
  <c r="Z204" i="5"/>
  <c r="X204" i="5"/>
  <c r="W204" i="5"/>
  <c r="U204" i="5"/>
  <c r="T204" i="5"/>
  <c r="R204" i="5"/>
  <c r="Q204" i="5"/>
  <c r="O204" i="5"/>
  <c r="N204" i="5"/>
  <c r="L204" i="5"/>
  <c r="K204" i="5"/>
  <c r="I204" i="5"/>
  <c r="H204" i="5"/>
  <c r="F204" i="5"/>
  <c r="E204" i="5"/>
  <c r="AJ203" i="5"/>
  <c r="AI203" i="5"/>
  <c r="AG203" i="5"/>
  <c r="AF203" i="5"/>
  <c r="AD203" i="5"/>
  <c r="AC203" i="5"/>
  <c r="AA203" i="5"/>
  <c r="Z203" i="5"/>
  <c r="X203" i="5"/>
  <c r="W203" i="5"/>
  <c r="U203" i="5"/>
  <c r="T203" i="5"/>
  <c r="R203" i="5"/>
  <c r="Q203" i="5"/>
  <c r="O203" i="5"/>
  <c r="N203" i="5"/>
  <c r="L203" i="5"/>
  <c r="K203" i="5"/>
  <c r="I203" i="5"/>
  <c r="H203" i="5"/>
  <c r="F203" i="5"/>
  <c r="E203" i="5"/>
  <c r="AJ202" i="5"/>
  <c r="AI202" i="5"/>
  <c r="AG202" i="5"/>
  <c r="AF202" i="5"/>
  <c r="AD202" i="5"/>
  <c r="AC202" i="5"/>
  <c r="AA202" i="5"/>
  <c r="Z202" i="5"/>
  <c r="X202" i="5"/>
  <c r="W202" i="5"/>
  <c r="U202" i="5"/>
  <c r="T202" i="5"/>
  <c r="R202" i="5"/>
  <c r="Q202" i="5"/>
  <c r="O202" i="5"/>
  <c r="N202" i="5"/>
  <c r="L202" i="5"/>
  <c r="K202" i="5"/>
  <c r="I202" i="5"/>
  <c r="H202" i="5"/>
  <c r="F202" i="5"/>
  <c r="E202" i="5"/>
  <c r="AJ201" i="5"/>
  <c r="AI201" i="5"/>
  <c r="AG201" i="5"/>
  <c r="AF201" i="5"/>
  <c r="AD201" i="5"/>
  <c r="AC201" i="5"/>
  <c r="AA201" i="5"/>
  <c r="Z201" i="5"/>
  <c r="X201" i="5"/>
  <c r="W201" i="5"/>
  <c r="U201" i="5"/>
  <c r="T201" i="5"/>
  <c r="R201" i="5"/>
  <c r="Q201" i="5"/>
  <c r="O201" i="5"/>
  <c r="N201" i="5"/>
  <c r="L201" i="5"/>
  <c r="K201" i="5"/>
  <c r="I201" i="5"/>
  <c r="H201" i="5"/>
  <c r="F201" i="5"/>
  <c r="E201" i="5"/>
  <c r="AJ200" i="5"/>
  <c r="AI200" i="5"/>
  <c r="AG200" i="5"/>
  <c r="AF200" i="5"/>
  <c r="AD200" i="5"/>
  <c r="AC200" i="5"/>
  <c r="AA200" i="5"/>
  <c r="Z200" i="5"/>
  <c r="X200" i="5"/>
  <c r="W200" i="5"/>
  <c r="U200" i="5"/>
  <c r="T200" i="5"/>
  <c r="R200" i="5"/>
  <c r="Q200" i="5"/>
  <c r="O200" i="5"/>
  <c r="N200" i="5"/>
  <c r="L200" i="5"/>
  <c r="K200" i="5"/>
  <c r="I200" i="5"/>
  <c r="H200" i="5"/>
  <c r="F200" i="5"/>
  <c r="E200" i="5"/>
  <c r="AJ199" i="5"/>
  <c r="AI199" i="5"/>
  <c r="AG199" i="5"/>
  <c r="AF199" i="5"/>
  <c r="AD199" i="5"/>
  <c r="AC199" i="5"/>
  <c r="AA199" i="5"/>
  <c r="Z199" i="5"/>
  <c r="X199" i="5"/>
  <c r="W199" i="5"/>
  <c r="U199" i="5"/>
  <c r="T199" i="5"/>
  <c r="R199" i="5"/>
  <c r="Q199" i="5"/>
  <c r="O199" i="5"/>
  <c r="N199" i="5"/>
  <c r="L199" i="5"/>
  <c r="K199" i="5"/>
  <c r="I199" i="5"/>
  <c r="H199" i="5"/>
  <c r="F199" i="5"/>
  <c r="E199" i="5"/>
  <c r="AJ198" i="5"/>
  <c r="AI198" i="5"/>
  <c r="AG198" i="5"/>
  <c r="AF198" i="5"/>
  <c r="AD198" i="5"/>
  <c r="AC198" i="5"/>
  <c r="AA198" i="5"/>
  <c r="Z198" i="5"/>
  <c r="X198" i="5"/>
  <c r="W198" i="5"/>
  <c r="U198" i="5"/>
  <c r="T198" i="5"/>
  <c r="R198" i="5"/>
  <c r="Q198" i="5"/>
  <c r="O198" i="5"/>
  <c r="N198" i="5"/>
  <c r="L198" i="5"/>
  <c r="K198" i="5"/>
  <c r="I198" i="5"/>
  <c r="H198" i="5"/>
  <c r="F198" i="5"/>
  <c r="E198" i="5"/>
  <c r="AJ197" i="5"/>
  <c r="AI197" i="5"/>
  <c r="AG197" i="5"/>
  <c r="AF197" i="5"/>
  <c r="AD197" i="5"/>
  <c r="AC197" i="5"/>
  <c r="AA197" i="5"/>
  <c r="Z197" i="5"/>
  <c r="X197" i="5"/>
  <c r="W197" i="5"/>
  <c r="U197" i="5"/>
  <c r="T197" i="5"/>
  <c r="R197" i="5"/>
  <c r="Q197" i="5"/>
  <c r="O197" i="5"/>
  <c r="N197" i="5"/>
  <c r="L197" i="5"/>
  <c r="K197" i="5"/>
  <c r="I197" i="5"/>
  <c r="H197" i="5"/>
  <c r="F197" i="5"/>
  <c r="E197" i="5"/>
  <c r="AJ196" i="5"/>
  <c r="AI196" i="5"/>
  <c r="AG196" i="5"/>
  <c r="AF196" i="5"/>
  <c r="AD196" i="5"/>
  <c r="AC196" i="5"/>
  <c r="AA196" i="5"/>
  <c r="Z196" i="5"/>
  <c r="X196" i="5"/>
  <c r="W196" i="5"/>
  <c r="U196" i="5"/>
  <c r="T196" i="5"/>
  <c r="R196" i="5"/>
  <c r="Q196" i="5"/>
  <c r="O196" i="5"/>
  <c r="N196" i="5"/>
  <c r="L196" i="5"/>
  <c r="K196" i="5"/>
  <c r="I196" i="5"/>
  <c r="H196" i="5"/>
  <c r="F196" i="5"/>
  <c r="E196" i="5"/>
  <c r="AJ195" i="5"/>
  <c r="AI195" i="5"/>
  <c r="AG195" i="5"/>
  <c r="AF195" i="5"/>
  <c r="AD195" i="5"/>
  <c r="AC195" i="5"/>
  <c r="AA195" i="5"/>
  <c r="Z195" i="5"/>
  <c r="X195" i="5"/>
  <c r="W195" i="5"/>
  <c r="U195" i="5"/>
  <c r="T195" i="5"/>
  <c r="R195" i="5"/>
  <c r="Q195" i="5"/>
  <c r="O195" i="5"/>
  <c r="N195" i="5"/>
  <c r="L195" i="5"/>
  <c r="K195" i="5"/>
  <c r="I195" i="5"/>
  <c r="H195" i="5"/>
  <c r="F195" i="5"/>
  <c r="E195" i="5"/>
  <c r="AJ194" i="5"/>
  <c r="AI194" i="5"/>
  <c r="AG194" i="5"/>
  <c r="AF194" i="5"/>
  <c r="AD194" i="5"/>
  <c r="AC194" i="5"/>
  <c r="AA194" i="5"/>
  <c r="Z194" i="5"/>
  <c r="X194" i="5"/>
  <c r="W194" i="5"/>
  <c r="U194" i="5"/>
  <c r="T194" i="5"/>
  <c r="R194" i="5"/>
  <c r="Q194" i="5"/>
  <c r="O194" i="5"/>
  <c r="N194" i="5"/>
  <c r="L194" i="5"/>
  <c r="K194" i="5"/>
  <c r="I194" i="5"/>
  <c r="H194" i="5"/>
  <c r="F194" i="5"/>
  <c r="E194" i="5"/>
  <c r="AJ193" i="5"/>
  <c r="AI193" i="5"/>
  <c r="AG193" i="5"/>
  <c r="AF193" i="5"/>
  <c r="AD193" i="5"/>
  <c r="AC193" i="5"/>
  <c r="AA193" i="5"/>
  <c r="Z193" i="5"/>
  <c r="X193" i="5"/>
  <c r="W193" i="5"/>
  <c r="U193" i="5"/>
  <c r="T193" i="5"/>
  <c r="R193" i="5"/>
  <c r="Q193" i="5"/>
  <c r="O193" i="5"/>
  <c r="N193" i="5"/>
  <c r="L193" i="5"/>
  <c r="K193" i="5"/>
  <c r="I193" i="5"/>
  <c r="H193" i="5"/>
  <c r="F193" i="5"/>
  <c r="E193" i="5"/>
  <c r="AJ192" i="5"/>
  <c r="AI192" i="5"/>
  <c r="AG192" i="5"/>
  <c r="AF192" i="5"/>
  <c r="AD192" i="5"/>
  <c r="AC192" i="5"/>
  <c r="AA192" i="5"/>
  <c r="Z192" i="5"/>
  <c r="X192" i="5"/>
  <c r="W192" i="5"/>
  <c r="U192" i="5"/>
  <c r="T192" i="5"/>
  <c r="R192" i="5"/>
  <c r="Q192" i="5"/>
  <c r="O192" i="5"/>
  <c r="N192" i="5"/>
  <c r="L192" i="5"/>
  <c r="K192" i="5"/>
  <c r="I192" i="5"/>
  <c r="H192" i="5"/>
  <c r="F192" i="5"/>
  <c r="E192" i="5"/>
  <c r="AJ191" i="5"/>
  <c r="AI191" i="5"/>
  <c r="AG191" i="5"/>
  <c r="AF191" i="5"/>
  <c r="AD191" i="5"/>
  <c r="AC191" i="5"/>
  <c r="AA191" i="5"/>
  <c r="Z191" i="5"/>
  <c r="X191" i="5"/>
  <c r="W191" i="5"/>
  <c r="U191" i="5"/>
  <c r="T191" i="5"/>
  <c r="R191" i="5"/>
  <c r="Q191" i="5"/>
  <c r="O191" i="5"/>
  <c r="N191" i="5"/>
  <c r="L191" i="5"/>
  <c r="K191" i="5"/>
  <c r="I191" i="5"/>
  <c r="H191" i="5"/>
  <c r="F191" i="5"/>
  <c r="E191" i="5"/>
  <c r="AJ190" i="5"/>
  <c r="AI190" i="5"/>
  <c r="AG190" i="5"/>
  <c r="AF190" i="5"/>
  <c r="AD190" i="5"/>
  <c r="AC190" i="5"/>
  <c r="AA190" i="5"/>
  <c r="Z190" i="5"/>
  <c r="X190" i="5"/>
  <c r="W190" i="5"/>
  <c r="U190" i="5"/>
  <c r="T190" i="5"/>
  <c r="R190" i="5"/>
  <c r="Q190" i="5"/>
  <c r="O190" i="5"/>
  <c r="N190" i="5"/>
  <c r="L190" i="5"/>
  <c r="K190" i="5"/>
  <c r="I190" i="5"/>
  <c r="H190" i="5"/>
  <c r="F190" i="5"/>
  <c r="E190" i="5"/>
  <c r="AJ189" i="5"/>
  <c r="AI189" i="5"/>
  <c r="AG189" i="5"/>
  <c r="AF189" i="5"/>
  <c r="AD189" i="5"/>
  <c r="AC189" i="5"/>
  <c r="AA189" i="5"/>
  <c r="Z189" i="5"/>
  <c r="X189" i="5"/>
  <c r="W189" i="5"/>
  <c r="U189" i="5"/>
  <c r="T189" i="5"/>
  <c r="R189" i="5"/>
  <c r="Q189" i="5"/>
  <c r="O189" i="5"/>
  <c r="N189" i="5"/>
  <c r="L189" i="5"/>
  <c r="K189" i="5"/>
  <c r="I189" i="5"/>
  <c r="H189" i="5"/>
  <c r="F189" i="5"/>
  <c r="E189" i="5"/>
  <c r="AJ188" i="5"/>
  <c r="AI188" i="5"/>
  <c r="AG188" i="5"/>
  <c r="AF188" i="5"/>
  <c r="AD188" i="5"/>
  <c r="AC188" i="5"/>
  <c r="AA188" i="5"/>
  <c r="Z188" i="5"/>
  <c r="X188" i="5"/>
  <c r="W188" i="5"/>
  <c r="U188" i="5"/>
  <c r="T188" i="5"/>
  <c r="R188" i="5"/>
  <c r="Q188" i="5"/>
  <c r="O188" i="5"/>
  <c r="N188" i="5"/>
  <c r="L188" i="5"/>
  <c r="K188" i="5"/>
  <c r="I188" i="5"/>
  <c r="H188" i="5"/>
  <c r="F188" i="5"/>
  <c r="E188" i="5"/>
  <c r="AJ187" i="5"/>
  <c r="AI187" i="5"/>
  <c r="AG187" i="5"/>
  <c r="AF187" i="5"/>
  <c r="AD187" i="5"/>
  <c r="AC187" i="5"/>
  <c r="AA187" i="5"/>
  <c r="Z187" i="5"/>
  <c r="X187" i="5"/>
  <c r="W187" i="5"/>
  <c r="U187" i="5"/>
  <c r="T187" i="5"/>
  <c r="R187" i="5"/>
  <c r="Q187" i="5"/>
  <c r="O187" i="5"/>
  <c r="N187" i="5"/>
  <c r="L187" i="5"/>
  <c r="K187" i="5"/>
  <c r="I187" i="5"/>
  <c r="H187" i="5"/>
  <c r="F187" i="5"/>
  <c r="E187" i="5"/>
  <c r="AJ186" i="5"/>
  <c r="AI186" i="5"/>
  <c r="AG186" i="5"/>
  <c r="AF186" i="5"/>
  <c r="AD186" i="5"/>
  <c r="AC186" i="5"/>
  <c r="AA186" i="5"/>
  <c r="Z186" i="5"/>
  <c r="X186" i="5"/>
  <c r="W186" i="5"/>
  <c r="U186" i="5"/>
  <c r="T186" i="5"/>
  <c r="R186" i="5"/>
  <c r="Q186" i="5"/>
  <c r="O186" i="5"/>
  <c r="N186" i="5"/>
  <c r="L186" i="5"/>
  <c r="K186" i="5"/>
  <c r="I186" i="5"/>
  <c r="H186" i="5"/>
  <c r="F186" i="5"/>
  <c r="E186" i="5"/>
  <c r="AJ185" i="5"/>
  <c r="AI185" i="5"/>
  <c r="AG185" i="5"/>
  <c r="AF185" i="5"/>
  <c r="AD185" i="5"/>
  <c r="AC185" i="5"/>
  <c r="AA185" i="5"/>
  <c r="Z185" i="5"/>
  <c r="X185" i="5"/>
  <c r="W185" i="5"/>
  <c r="U185" i="5"/>
  <c r="T185" i="5"/>
  <c r="R185" i="5"/>
  <c r="Q185" i="5"/>
  <c r="O185" i="5"/>
  <c r="N185" i="5"/>
  <c r="L185" i="5"/>
  <c r="K185" i="5"/>
  <c r="I185" i="5"/>
  <c r="H185" i="5"/>
  <c r="F185" i="5"/>
  <c r="E185" i="5"/>
  <c r="AJ184" i="5"/>
  <c r="AI184" i="5"/>
  <c r="AG184" i="5"/>
  <c r="AF184" i="5"/>
  <c r="AD184" i="5"/>
  <c r="AC184" i="5"/>
  <c r="AA184" i="5"/>
  <c r="Z184" i="5"/>
  <c r="X184" i="5"/>
  <c r="W184" i="5"/>
  <c r="U184" i="5"/>
  <c r="T184" i="5"/>
  <c r="R184" i="5"/>
  <c r="Q184" i="5"/>
  <c r="O184" i="5"/>
  <c r="N184" i="5"/>
  <c r="L184" i="5"/>
  <c r="K184" i="5"/>
  <c r="I184" i="5"/>
  <c r="H184" i="5"/>
  <c r="F184" i="5"/>
  <c r="E184" i="5"/>
  <c r="AJ183" i="5"/>
  <c r="AI183" i="5"/>
  <c r="AG183" i="5"/>
  <c r="AF183" i="5"/>
  <c r="AD183" i="5"/>
  <c r="AC183" i="5"/>
  <c r="AA183" i="5"/>
  <c r="Z183" i="5"/>
  <c r="X183" i="5"/>
  <c r="W183" i="5"/>
  <c r="U183" i="5"/>
  <c r="T183" i="5"/>
  <c r="R183" i="5"/>
  <c r="Q183" i="5"/>
  <c r="O183" i="5"/>
  <c r="N183" i="5"/>
  <c r="L183" i="5"/>
  <c r="K183" i="5"/>
  <c r="I183" i="5"/>
  <c r="H183" i="5"/>
  <c r="F183" i="5"/>
  <c r="E183" i="5"/>
  <c r="AJ182" i="5"/>
  <c r="AI182" i="5"/>
  <c r="AG182" i="5"/>
  <c r="AF182" i="5"/>
  <c r="AD182" i="5"/>
  <c r="AC182" i="5"/>
  <c r="AA182" i="5"/>
  <c r="Z182" i="5"/>
  <c r="X182" i="5"/>
  <c r="W182" i="5"/>
  <c r="U182" i="5"/>
  <c r="T182" i="5"/>
  <c r="R182" i="5"/>
  <c r="Q182" i="5"/>
  <c r="O182" i="5"/>
  <c r="N182" i="5"/>
  <c r="L182" i="5"/>
  <c r="K182" i="5"/>
  <c r="I182" i="5"/>
  <c r="H182" i="5"/>
  <c r="F182" i="5"/>
  <c r="E182" i="5"/>
  <c r="AJ181" i="5"/>
  <c r="AI181" i="5"/>
  <c r="AG181" i="5"/>
  <c r="AF181" i="5"/>
  <c r="AD181" i="5"/>
  <c r="AC181" i="5"/>
  <c r="AA181" i="5"/>
  <c r="Z181" i="5"/>
  <c r="X181" i="5"/>
  <c r="W181" i="5"/>
  <c r="U181" i="5"/>
  <c r="T181" i="5"/>
  <c r="R181" i="5"/>
  <c r="Q181" i="5"/>
  <c r="O181" i="5"/>
  <c r="N181" i="5"/>
  <c r="L181" i="5"/>
  <c r="K181" i="5"/>
  <c r="I181" i="5"/>
  <c r="H181" i="5"/>
  <c r="F181" i="5"/>
  <c r="E181" i="5"/>
  <c r="AJ180" i="5"/>
  <c r="AI180" i="5"/>
  <c r="AG180" i="5"/>
  <c r="AF180" i="5"/>
  <c r="AD180" i="5"/>
  <c r="AC180" i="5"/>
  <c r="AA180" i="5"/>
  <c r="Z180" i="5"/>
  <c r="X180" i="5"/>
  <c r="W180" i="5"/>
  <c r="U180" i="5"/>
  <c r="T180" i="5"/>
  <c r="R180" i="5"/>
  <c r="Q180" i="5"/>
  <c r="O180" i="5"/>
  <c r="N180" i="5"/>
  <c r="L180" i="5"/>
  <c r="K180" i="5"/>
  <c r="I180" i="5"/>
  <c r="H180" i="5"/>
  <c r="F180" i="5"/>
  <c r="E180" i="5"/>
  <c r="AJ179" i="5"/>
  <c r="AI179" i="5"/>
  <c r="AG179" i="5"/>
  <c r="AF179" i="5"/>
  <c r="AD179" i="5"/>
  <c r="AC179" i="5"/>
  <c r="AA179" i="5"/>
  <c r="Z179" i="5"/>
  <c r="X179" i="5"/>
  <c r="W179" i="5"/>
  <c r="U179" i="5"/>
  <c r="T179" i="5"/>
  <c r="R179" i="5"/>
  <c r="Q179" i="5"/>
  <c r="O179" i="5"/>
  <c r="N179" i="5"/>
  <c r="L179" i="5"/>
  <c r="K179" i="5"/>
  <c r="I179" i="5"/>
  <c r="H179" i="5"/>
  <c r="F179" i="5"/>
  <c r="E179" i="5"/>
  <c r="AJ178" i="5"/>
  <c r="AI178" i="5"/>
  <c r="AG178" i="5"/>
  <c r="AF178" i="5"/>
  <c r="AD178" i="5"/>
  <c r="AC178" i="5"/>
  <c r="AA178" i="5"/>
  <c r="Z178" i="5"/>
  <c r="X178" i="5"/>
  <c r="W178" i="5"/>
  <c r="U178" i="5"/>
  <c r="T178" i="5"/>
  <c r="R178" i="5"/>
  <c r="Q178" i="5"/>
  <c r="O178" i="5"/>
  <c r="N178" i="5"/>
  <c r="L178" i="5"/>
  <c r="K178" i="5"/>
  <c r="I178" i="5"/>
  <c r="H178" i="5"/>
  <c r="F178" i="5"/>
  <c r="E178" i="5"/>
  <c r="AJ177" i="5"/>
  <c r="AI177" i="5"/>
  <c r="AG177" i="5"/>
  <c r="AF177" i="5"/>
  <c r="AD177" i="5"/>
  <c r="AC177" i="5"/>
  <c r="AA177" i="5"/>
  <c r="Z177" i="5"/>
  <c r="X177" i="5"/>
  <c r="W177" i="5"/>
  <c r="U177" i="5"/>
  <c r="T177" i="5"/>
  <c r="R177" i="5"/>
  <c r="Q177" i="5"/>
  <c r="O177" i="5"/>
  <c r="N177" i="5"/>
  <c r="L177" i="5"/>
  <c r="K177" i="5"/>
  <c r="I177" i="5"/>
  <c r="H177" i="5"/>
  <c r="F177" i="5"/>
  <c r="E177" i="5"/>
  <c r="AJ176" i="5"/>
  <c r="AI176" i="5"/>
  <c r="AG176" i="5"/>
  <c r="AF176" i="5"/>
  <c r="AD176" i="5"/>
  <c r="AC176" i="5"/>
  <c r="AA176" i="5"/>
  <c r="Z176" i="5"/>
  <c r="X176" i="5"/>
  <c r="W176" i="5"/>
  <c r="U176" i="5"/>
  <c r="T176" i="5"/>
  <c r="R176" i="5"/>
  <c r="Q176" i="5"/>
  <c r="O176" i="5"/>
  <c r="N176" i="5"/>
  <c r="L176" i="5"/>
  <c r="K176" i="5"/>
  <c r="I176" i="5"/>
  <c r="H176" i="5"/>
  <c r="F176" i="5"/>
  <c r="E176" i="5"/>
  <c r="AJ175" i="5"/>
  <c r="AI175" i="5"/>
  <c r="AG175" i="5"/>
  <c r="AF175" i="5"/>
  <c r="AD175" i="5"/>
  <c r="AC175" i="5"/>
  <c r="AA175" i="5"/>
  <c r="Z175" i="5"/>
  <c r="X175" i="5"/>
  <c r="W175" i="5"/>
  <c r="U175" i="5"/>
  <c r="T175" i="5"/>
  <c r="R175" i="5"/>
  <c r="Q175" i="5"/>
  <c r="O175" i="5"/>
  <c r="N175" i="5"/>
  <c r="L175" i="5"/>
  <c r="K175" i="5"/>
  <c r="I175" i="5"/>
  <c r="H175" i="5"/>
  <c r="F175" i="5"/>
  <c r="E175" i="5"/>
  <c r="AJ174" i="5"/>
  <c r="AI174" i="5"/>
  <c r="AG174" i="5"/>
  <c r="AF174" i="5"/>
  <c r="AD174" i="5"/>
  <c r="AC174" i="5"/>
  <c r="AA174" i="5"/>
  <c r="Z174" i="5"/>
  <c r="X174" i="5"/>
  <c r="W174" i="5"/>
  <c r="U174" i="5"/>
  <c r="T174" i="5"/>
  <c r="R174" i="5"/>
  <c r="Q174" i="5"/>
  <c r="O174" i="5"/>
  <c r="N174" i="5"/>
  <c r="L174" i="5"/>
  <c r="K174" i="5"/>
  <c r="I174" i="5"/>
  <c r="H174" i="5"/>
  <c r="F174" i="5"/>
  <c r="E174" i="5"/>
  <c r="AJ173" i="5"/>
  <c r="AI173" i="5"/>
  <c r="AG173" i="5"/>
  <c r="AF173" i="5"/>
  <c r="AD173" i="5"/>
  <c r="AC173" i="5"/>
  <c r="AA173" i="5"/>
  <c r="Z173" i="5"/>
  <c r="X173" i="5"/>
  <c r="W173" i="5"/>
  <c r="U173" i="5"/>
  <c r="T173" i="5"/>
  <c r="R173" i="5"/>
  <c r="Q173" i="5"/>
  <c r="O173" i="5"/>
  <c r="N173" i="5"/>
  <c r="L173" i="5"/>
  <c r="K173" i="5"/>
  <c r="I173" i="5"/>
  <c r="H173" i="5"/>
  <c r="F173" i="5"/>
  <c r="E173" i="5"/>
  <c r="AJ172" i="5"/>
  <c r="AI172" i="5"/>
  <c r="AG172" i="5"/>
  <c r="AF172" i="5"/>
  <c r="AD172" i="5"/>
  <c r="AC172" i="5"/>
  <c r="AA172" i="5"/>
  <c r="Z172" i="5"/>
  <c r="X172" i="5"/>
  <c r="W172" i="5"/>
  <c r="U172" i="5"/>
  <c r="T172" i="5"/>
  <c r="R172" i="5"/>
  <c r="Q172" i="5"/>
  <c r="O172" i="5"/>
  <c r="N172" i="5"/>
  <c r="L172" i="5"/>
  <c r="K172" i="5"/>
  <c r="I172" i="5"/>
  <c r="H172" i="5"/>
  <c r="F172" i="5"/>
  <c r="E172" i="5"/>
  <c r="AJ150" i="5"/>
  <c r="AI150" i="5"/>
  <c r="AG150" i="5"/>
  <c r="AF150" i="5"/>
  <c r="AD150" i="5"/>
  <c r="AC150" i="5"/>
  <c r="AA150" i="5"/>
  <c r="Z150" i="5"/>
  <c r="X150" i="5"/>
  <c r="W150" i="5"/>
  <c r="U150" i="5"/>
  <c r="T150" i="5"/>
  <c r="R150" i="5"/>
  <c r="Q150" i="5"/>
  <c r="O150" i="5"/>
  <c r="N150" i="5"/>
  <c r="L150" i="5"/>
  <c r="K150" i="5"/>
  <c r="I150" i="5"/>
  <c r="H150" i="5"/>
  <c r="F150" i="5"/>
  <c r="E150" i="5"/>
  <c r="AJ149" i="5"/>
  <c r="AI149" i="5"/>
  <c r="AG149" i="5"/>
  <c r="AF149" i="5"/>
  <c r="AD149" i="5"/>
  <c r="AC149" i="5"/>
  <c r="AA149" i="5"/>
  <c r="Z149" i="5"/>
  <c r="X149" i="5"/>
  <c r="W149" i="5"/>
  <c r="U149" i="5"/>
  <c r="T149" i="5"/>
  <c r="R149" i="5"/>
  <c r="Q149" i="5"/>
  <c r="O149" i="5"/>
  <c r="N149" i="5"/>
  <c r="L149" i="5"/>
  <c r="K149" i="5"/>
  <c r="I149" i="5"/>
  <c r="H149" i="5"/>
  <c r="F149" i="5"/>
  <c r="E149" i="5"/>
  <c r="AJ148" i="5"/>
  <c r="AI148" i="5"/>
  <c r="AG148" i="5"/>
  <c r="AF148" i="5"/>
  <c r="AD148" i="5"/>
  <c r="AC148" i="5"/>
  <c r="AA148" i="5"/>
  <c r="Z148" i="5"/>
  <c r="X148" i="5"/>
  <c r="W148" i="5"/>
  <c r="U148" i="5"/>
  <c r="T148" i="5"/>
  <c r="R148" i="5"/>
  <c r="Q148" i="5"/>
  <c r="O148" i="5"/>
  <c r="N148" i="5"/>
  <c r="L148" i="5"/>
  <c r="K148" i="5"/>
  <c r="I148" i="5"/>
  <c r="H148" i="5"/>
  <c r="F148" i="5"/>
  <c r="E148" i="5"/>
  <c r="AJ147" i="5"/>
  <c r="AI147" i="5"/>
  <c r="AG147" i="5"/>
  <c r="AF147" i="5"/>
  <c r="AD147" i="5"/>
  <c r="AC147" i="5"/>
  <c r="AA147" i="5"/>
  <c r="Z147" i="5"/>
  <c r="X147" i="5"/>
  <c r="W147" i="5"/>
  <c r="U147" i="5"/>
  <c r="T147" i="5"/>
  <c r="R147" i="5"/>
  <c r="Q147" i="5"/>
  <c r="O147" i="5"/>
  <c r="N147" i="5"/>
  <c r="L147" i="5"/>
  <c r="K147" i="5"/>
  <c r="I147" i="5"/>
  <c r="H147" i="5"/>
  <c r="F147" i="5"/>
  <c r="E147" i="5"/>
  <c r="AJ146" i="5"/>
  <c r="AI146" i="5"/>
  <c r="AG146" i="5"/>
  <c r="AF146" i="5"/>
  <c r="AD146" i="5"/>
  <c r="AC146" i="5"/>
  <c r="AA146" i="5"/>
  <c r="Z146" i="5"/>
  <c r="X146" i="5"/>
  <c r="W146" i="5"/>
  <c r="U146" i="5"/>
  <c r="T146" i="5"/>
  <c r="R146" i="5"/>
  <c r="Q146" i="5"/>
  <c r="O146" i="5"/>
  <c r="N146" i="5"/>
  <c r="L146" i="5"/>
  <c r="K146" i="5"/>
  <c r="I146" i="5"/>
  <c r="H146" i="5"/>
  <c r="F146" i="5"/>
  <c r="E146" i="5"/>
  <c r="AJ145" i="5"/>
  <c r="AI145" i="5"/>
  <c r="AG145" i="5"/>
  <c r="AF145" i="5"/>
  <c r="AD145" i="5"/>
  <c r="AC145" i="5"/>
  <c r="AA145" i="5"/>
  <c r="Z145" i="5"/>
  <c r="X145" i="5"/>
  <c r="W145" i="5"/>
  <c r="U145" i="5"/>
  <c r="T145" i="5"/>
  <c r="R145" i="5"/>
  <c r="Q145" i="5"/>
  <c r="O145" i="5"/>
  <c r="N145" i="5"/>
  <c r="L145" i="5"/>
  <c r="K145" i="5"/>
  <c r="I145" i="5"/>
  <c r="H145" i="5"/>
  <c r="F145" i="5"/>
  <c r="E145" i="5"/>
  <c r="AJ144" i="5"/>
  <c r="AI144" i="5"/>
  <c r="AG144" i="5"/>
  <c r="AF144" i="5"/>
  <c r="AD144" i="5"/>
  <c r="AC144" i="5"/>
  <c r="AA144" i="5"/>
  <c r="Z144" i="5"/>
  <c r="X144" i="5"/>
  <c r="W144" i="5"/>
  <c r="U144" i="5"/>
  <c r="T144" i="5"/>
  <c r="R144" i="5"/>
  <c r="Q144" i="5"/>
  <c r="O144" i="5"/>
  <c r="N144" i="5"/>
  <c r="L144" i="5"/>
  <c r="K144" i="5"/>
  <c r="I144" i="5"/>
  <c r="H144" i="5"/>
  <c r="F144" i="5"/>
  <c r="E144" i="5"/>
  <c r="AJ143" i="5"/>
  <c r="AI143" i="5"/>
  <c r="AG143" i="5"/>
  <c r="AF143" i="5"/>
  <c r="AD143" i="5"/>
  <c r="AC143" i="5"/>
  <c r="AA143" i="5"/>
  <c r="Z143" i="5"/>
  <c r="X143" i="5"/>
  <c r="W143" i="5"/>
  <c r="U143" i="5"/>
  <c r="T143" i="5"/>
  <c r="R143" i="5"/>
  <c r="Q143" i="5"/>
  <c r="O143" i="5"/>
  <c r="N143" i="5"/>
  <c r="L143" i="5"/>
  <c r="K143" i="5"/>
  <c r="I143" i="5"/>
  <c r="H143" i="5"/>
  <c r="F143" i="5"/>
  <c r="E143" i="5"/>
  <c r="AJ142" i="5"/>
  <c r="AI142" i="5"/>
  <c r="AG142" i="5"/>
  <c r="AF142" i="5"/>
  <c r="AD142" i="5"/>
  <c r="AC142" i="5"/>
  <c r="AA142" i="5"/>
  <c r="Z142" i="5"/>
  <c r="X142" i="5"/>
  <c r="W142" i="5"/>
  <c r="U142" i="5"/>
  <c r="T142" i="5"/>
  <c r="R142" i="5"/>
  <c r="Q142" i="5"/>
  <c r="O142" i="5"/>
  <c r="N142" i="5"/>
  <c r="L142" i="5"/>
  <c r="K142" i="5"/>
  <c r="I142" i="5"/>
  <c r="H142" i="5"/>
  <c r="F142" i="5"/>
  <c r="E142" i="5"/>
  <c r="AJ141" i="5"/>
  <c r="AI141" i="5"/>
  <c r="AG141" i="5"/>
  <c r="AF141" i="5"/>
  <c r="AD141" i="5"/>
  <c r="AC141" i="5"/>
  <c r="AA141" i="5"/>
  <c r="Z141" i="5"/>
  <c r="X141" i="5"/>
  <c r="W141" i="5"/>
  <c r="U141" i="5"/>
  <c r="T141" i="5"/>
  <c r="R141" i="5"/>
  <c r="Q141" i="5"/>
  <c r="O141" i="5"/>
  <c r="N141" i="5"/>
  <c r="L141" i="5"/>
  <c r="K141" i="5"/>
  <c r="I141" i="5"/>
  <c r="H141" i="5"/>
  <c r="F141" i="5"/>
  <c r="E141" i="5"/>
  <c r="AJ140" i="5"/>
  <c r="AI140" i="5"/>
  <c r="AG140" i="5"/>
  <c r="AF140" i="5"/>
  <c r="AD140" i="5"/>
  <c r="AC140" i="5"/>
  <c r="AA140" i="5"/>
  <c r="Z140" i="5"/>
  <c r="X140" i="5"/>
  <c r="W140" i="5"/>
  <c r="U140" i="5"/>
  <c r="T140" i="5"/>
  <c r="R140" i="5"/>
  <c r="Q140" i="5"/>
  <c r="O140" i="5"/>
  <c r="N140" i="5"/>
  <c r="L140" i="5"/>
  <c r="K140" i="5"/>
  <c r="I140" i="5"/>
  <c r="H140" i="5"/>
  <c r="F140" i="5"/>
  <c r="E140" i="5"/>
  <c r="AJ139" i="5"/>
  <c r="AI139" i="5"/>
  <c r="AG139" i="5"/>
  <c r="AF139" i="5"/>
  <c r="AD139" i="5"/>
  <c r="AC139" i="5"/>
  <c r="AA139" i="5"/>
  <c r="Z139" i="5"/>
  <c r="X139" i="5"/>
  <c r="W139" i="5"/>
  <c r="U139" i="5"/>
  <c r="T139" i="5"/>
  <c r="R139" i="5"/>
  <c r="Q139" i="5"/>
  <c r="O139" i="5"/>
  <c r="N139" i="5"/>
  <c r="L139" i="5"/>
  <c r="K139" i="5"/>
  <c r="I139" i="5"/>
  <c r="H139" i="5"/>
  <c r="F139" i="5"/>
  <c r="E139" i="5"/>
  <c r="AJ138" i="5"/>
  <c r="AI138" i="5"/>
  <c r="AG138" i="5"/>
  <c r="AF138" i="5"/>
  <c r="AD138" i="5"/>
  <c r="AC138" i="5"/>
  <c r="AA138" i="5"/>
  <c r="Z138" i="5"/>
  <c r="X138" i="5"/>
  <c r="W138" i="5"/>
  <c r="U138" i="5"/>
  <c r="T138" i="5"/>
  <c r="R138" i="5"/>
  <c r="Q138" i="5"/>
  <c r="O138" i="5"/>
  <c r="N138" i="5"/>
  <c r="L138" i="5"/>
  <c r="K138" i="5"/>
  <c r="I138" i="5"/>
  <c r="H138" i="5"/>
  <c r="F138" i="5"/>
  <c r="E138" i="5"/>
  <c r="AJ137" i="5"/>
  <c r="AI137" i="5"/>
  <c r="AG137" i="5"/>
  <c r="AF137" i="5"/>
  <c r="AD137" i="5"/>
  <c r="AC137" i="5"/>
  <c r="AA137" i="5"/>
  <c r="Z137" i="5"/>
  <c r="X137" i="5"/>
  <c r="W137" i="5"/>
  <c r="U137" i="5"/>
  <c r="T137" i="5"/>
  <c r="R137" i="5"/>
  <c r="Q137" i="5"/>
  <c r="O137" i="5"/>
  <c r="N137" i="5"/>
  <c r="L137" i="5"/>
  <c r="K137" i="5"/>
  <c r="I137" i="5"/>
  <c r="H137" i="5"/>
  <c r="F137" i="5"/>
  <c r="E137" i="5"/>
  <c r="AJ136" i="5"/>
  <c r="AI136" i="5"/>
  <c r="AG136" i="5"/>
  <c r="AF136" i="5"/>
  <c r="AD136" i="5"/>
  <c r="AC136" i="5"/>
  <c r="AA136" i="5"/>
  <c r="Z136" i="5"/>
  <c r="X136" i="5"/>
  <c r="W136" i="5"/>
  <c r="U136" i="5"/>
  <c r="T136" i="5"/>
  <c r="R136" i="5"/>
  <c r="Q136" i="5"/>
  <c r="O136" i="5"/>
  <c r="N136" i="5"/>
  <c r="L136" i="5"/>
  <c r="K136" i="5"/>
  <c r="I136" i="5"/>
  <c r="H136" i="5"/>
  <c r="F136" i="5"/>
  <c r="E136" i="5"/>
  <c r="AJ135" i="5"/>
  <c r="AI135" i="5"/>
  <c r="AG135" i="5"/>
  <c r="AF135" i="5"/>
  <c r="AD135" i="5"/>
  <c r="AC135" i="5"/>
  <c r="AA135" i="5"/>
  <c r="Z135" i="5"/>
  <c r="X135" i="5"/>
  <c r="W135" i="5"/>
  <c r="U135" i="5"/>
  <c r="T135" i="5"/>
  <c r="R135" i="5"/>
  <c r="Q135" i="5"/>
  <c r="O135" i="5"/>
  <c r="N135" i="5"/>
  <c r="L135" i="5"/>
  <c r="K135" i="5"/>
  <c r="I135" i="5"/>
  <c r="H135" i="5"/>
  <c r="F135" i="5"/>
  <c r="E135" i="5"/>
  <c r="AJ134" i="5"/>
  <c r="AI134" i="5"/>
  <c r="AG134" i="5"/>
  <c r="AF134" i="5"/>
  <c r="AD134" i="5"/>
  <c r="AC134" i="5"/>
  <c r="AA134" i="5"/>
  <c r="Z134" i="5"/>
  <c r="X134" i="5"/>
  <c r="W134" i="5"/>
  <c r="U134" i="5"/>
  <c r="T134" i="5"/>
  <c r="R134" i="5"/>
  <c r="Q134" i="5"/>
  <c r="O134" i="5"/>
  <c r="N134" i="5"/>
  <c r="L134" i="5"/>
  <c r="K134" i="5"/>
  <c r="I134" i="5"/>
  <c r="H134" i="5"/>
  <c r="F134" i="5"/>
  <c r="E134" i="5"/>
  <c r="AJ133" i="5"/>
  <c r="AI133" i="5"/>
  <c r="AG133" i="5"/>
  <c r="AF133" i="5"/>
  <c r="AD133" i="5"/>
  <c r="AC133" i="5"/>
  <c r="AA133" i="5"/>
  <c r="Z133" i="5"/>
  <c r="X133" i="5"/>
  <c r="W133" i="5"/>
  <c r="U133" i="5"/>
  <c r="T133" i="5"/>
  <c r="R133" i="5"/>
  <c r="Q133" i="5"/>
  <c r="O133" i="5"/>
  <c r="N133" i="5"/>
  <c r="L133" i="5"/>
  <c r="K133" i="5"/>
  <c r="I133" i="5"/>
  <c r="H133" i="5"/>
  <c r="F133" i="5"/>
  <c r="E133" i="5"/>
  <c r="AJ132" i="5"/>
  <c r="AI132" i="5"/>
  <c r="AG132" i="5"/>
  <c r="AF132" i="5"/>
  <c r="AD132" i="5"/>
  <c r="AC132" i="5"/>
  <c r="AA132" i="5"/>
  <c r="Z132" i="5"/>
  <c r="X132" i="5"/>
  <c r="W132" i="5"/>
  <c r="U132" i="5"/>
  <c r="T132" i="5"/>
  <c r="R132" i="5"/>
  <c r="Q132" i="5"/>
  <c r="O132" i="5"/>
  <c r="N132" i="5"/>
  <c r="L132" i="5"/>
  <c r="K132" i="5"/>
  <c r="I132" i="5"/>
  <c r="H132" i="5"/>
  <c r="F132" i="5"/>
  <c r="E132" i="5"/>
  <c r="AJ131" i="5"/>
  <c r="AI131" i="5"/>
  <c r="AG131" i="5"/>
  <c r="AF131" i="5"/>
  <c r="AD131" i="5"/>
  <c r="AC131" i="5"/>
  <c r="AA131" i="5"/>
  <c r="Z131" i="5"/>
  <c r="X131" i="5"/>
  <c r="W131" i="5"/>
  <c r="U131" i="5"/>
  <c r="T131" i="5"/>
  <c r="R131" i="5"/>
  <c r="Q131" i="5"/>
  <c r="O131" i="5"/>
  <c r="N131" i="5"/>
  <c r="L131" i="5"/>
  <c r="K131" i="5"/>
  <c r="I131" i="5"/>
  <c r="H131" i="5"/>
  <c r="F131" i="5"/>
  <c r="E131" i="5"/>
  <c r="AJ130" i="5"/>
  <c r="AI130" i="5"/>
  <c r="AG130" i="5"/>
  <c r="AF130" i="5"/>
  <c r="AD130" i="5"/>
  <c r="AC130" i="5"/>
  <c r="AA130" i="5"/>
  <c r="Z130" i="5"/>
  <c r="X130" i="5"/>
  <c r="W130" i="5"/>
  <c r="U130" i="5"/>
  <c r="T130" i="5"/>
  <c r="R130" i="5"/>
  <c r="Q130" i="5"/>
  <c r="O130" i="5"/>
  <c r="N130" i="5"/>
  <c r="L130" i="5"/>
  <c r="K130" i="5"/>
  <c r="I130" i="5"/>
  <c r="H130" i="5"/>
  <c r="F130" i="5"/>
  <c r="E130" i="5"/>
  <c r="AJ129" i="5"/>
  <c r="AI129" i="5"/>
  <c r="AG129" i="5"/>
  <c r="AF129" i="5"/>
  <c r="AD129" i="5"/>
  <c r="AC129" i="5"/>
  <c r="AA129" i="5"/>
  <c r="Z129" i="5"/>
  <c r="X129" i="5"/>
  <c r="W129" i="5"/>
  <c r="U129" i="5"/>
  <c r="T129" i="5"/>
  <c r="R129" i="5"/>
  <c r="Q129" i="5"/>
  <c r="O129" i="5"/>
  <c r="N129" i="5"/>
  <c r="L129" i="5"/>
  <c r="K129" i="5"/>
  <c r="I129" i="5"/>
  <c r="H129" i="5"/>
  <c r="F129" i="5"/>
  <c r="E129" i="5"/>
  <c r="AJ128" i="5"/>
  <c r="AI128" i="5"/>
  <c r="AG128" i="5"/>
  <c r="AF128" i="5"/>
  <c r="AD128" i="5"/>
  <c r="AC128" i="5"/>
  <c r="AA128" i="5"/>
  <c r="Z128" i="5"/>
  <c r="X128" i="5"/>
  <c r="W128" i="5"/>
  <c r="U128" i="5"/>
  <c r="T128" i="5"/>
  <c r="R128" i="5"/>
  <c r="Q128" i="5"/>
  <c r="O128" i="5"/>
  <c r="N128" i="5"/>
  <c r="L128" i="5"/>
  <c r="K128" i="5"/>
  <c r="I128" i="5"/>
  <c r="H128" i="5"/>
  <c r="F128" i="5"/>
  <c r="E128" i="5"/>
  <c r="AJ127" i="5"/>
  <c r="AI127" i="5"/>
  <c r="AG127" i="5"/>
  <c r="AF127" i="5"/>
  <c r="AD127" i="5"/>
  <c r="AC127" i="5"/>
  <c r="AA127" i="5"/>
  <c r="Z127" i="5"/>
  <c r="X127" i="5"/>
  <c r="W127" i="5"/>
  <c r="U127" i="5"/>
  <c r="T127" i="5"/>
  <c r="R127" i="5"/>
  <c r="Q127" i="5"/>
  <c r="O127" i="5"/>
  <c r="N127" i="5"/>
  <c r="L127" i="5"/>
  <c r="K127" i="5"/>
  <c r="I127" i="5"/>
  <c r="H127" i="5"/>
  <c r="F127" i="5"/>
  <c r="E127" i="5"/>
  <c r="AJ126" i="5"/>
  <c r="AI126" i="5"/>
  <c r="AG126" i="5"/>
  <c r="AF126" i="5"/>
  <c r="AD126" i="5"/>
  <c r="AC126" i="5"/>
  <c r="AA126" i="5"/>
  <c r="Z126" i="5"/>
  <c r="X126" i="5"/>
  <c r="W126" i="5"/>
  <c r="U126" i="5"/>
  <c r="T126" i="5"/>
  <c r="R126" i="5"/>
  <c r="Q126" i="5"/>
  <c r="O126" i="5"/>
  <c r="N126" i="5"/>
  <c r="L126" i="5"/>
  <c r="K126" i="5"/>
  <c r="I126" i="5"/>
  <c r="H126" i="5"/>
  <c r="F126" i="5"/>
  <c r="E126" i="5"/>
  <c r="AJ125" i="5"/>
  <c r="AI125" i="5"/>
  <c r="AG125" i="5"/>
  <c r="AF125" i="5"/>
  <c r="AD125" i="5"/>
  <c r="AC125" i="5"/>
  <c r="AA125" i="5"/>
  <c r="Z125" i="5"/>
  <c r="X125" i="5"/>
  <c r="W125" i="5"/>
  <c r="U125" i="5"/>
  <c r="T125" i="5"/>
  <c r="R125" i="5"/>
  <c r="Q125" i="5"/>
  <c r="O125" i="5"/>
  <c r="N125" i="5"/>
  <c r="L125" i="5"/>
  <c r="K125" i="5"/>
  <c r="I125" i="5"/>
  <c r="H125" i="5"/>
  <c r="F125" i="5"/>
  <c r="E125" i="5"/>
  <c r="AJ124" i="5"/>
  <c r="AI124" i="5"/>
  <c r="AG124" i="5"/>
  <c r="AF124" i="5"/>
  <c r="AD124" i="5"/>
  <c r="AC124" i="5"/>
  <c r="AA124" i="5"/>
  <c r="Z124" i="5"/>
  <c r="X124" i="5"/>
  <c r="W124" i="5"/>
  <c r="U124" i="5"/>
  <c r="T124" i="5"/>
  <c r="R124" i="5"/>
  <c r="Q124" i="5"/>
  <c r="O124" i="5"/>
  <c r="N124" i="5"/>
  <c r="L124" i="5"/>
  <c r="K124" i="5"/>
  <c r="I124" i="5"/>
  <c r="H124" i="5"/>
  <c r="F124" i="5"/>
  <c r="E124" i="5"/>
  <c r="AJ123" i="5"/>
  <c r="AI123" i="5"/>
  <c r="AG123" i="5"/>
  <c r="AF123" i="5"/>
  <c r="AD123" i="5"/>
  <c r="AC123" i="5"/>
  <c r="AA123" i="5"/>
  <c r="Z123" i="5"/>
  <c r="X123" i="5"/>
  <c r="W123" i="5"/>
  <c r="U123" i="5"/>
  <c r="T123" i="5"/>
  <c r="R123" i="5"/>
  <c r="Q123" i="5"/>
  <c r="O123" i="5"/>
  <c r="N123" i="5"/>
  <c r="L123" i="5"/>
  <c r="K123" i="5"/>
  <c r="I123" i="5"/>
  <c r="H123" i="5"/>
  <c r="F123" i="5"/>
  <c r="E123" i="5"/>
  <c r="AJ122" i="5"/>
  <c r="AI122" i="5"/>
  <c r="AG122" i="5"/>
  <c r="AF122" i="5"/>
  <c r="AD122" i="5"/>
  <c r="AC122" i="5"/>
  <c r="AA122" i="5"/>
  <c r="Z122" i="5"/>
  <c r="X122" i="5"/>
  <c r="W122" i="5"/>
  <c r="U122" i="5"/>
  <c r="T122" i="5"/>
  <c r="R122" i="5"/>
  <c r="Q122" i="5"/>
  <c r="O122" i="5"/>
  <c r="N122" i="5"/>
  <c r="L122" i="5"/>
  <c r="K122" i="5"/>
  <c r="I122" i="5"/>
  <c r="H122" i="5"/>
  <c r="F122" i="5"/>
  <c r="E122" i="5"/>
  <c r="AJ121" i="5"/>
  <c r="AI121" i="5"/>
  <c r="AG121" i="5"/>
  <c r="AF121" i="5"/>
  <c r="AD121" i="5"/>
  <c r="AC121" i="5"/>
  <c r="AA121" i="5"/>
  <c r="Z121" i="5"/>
  <c r="X121" i="5"/>
  <c r="W121" i="5"/>
  <c r="U121" i="5"/>
  <c r="T121" i="5"/>
  <c r="R121" i="5"/>
  <c r="Q121" i="5"/>
  <c r="O121" i="5"/>
  <c r="N121" i="5"/>
  <c r="L121" i="5"/>
  <c r="K121" i="5"/>
  <c r="I121" i="5"/>
  <c r="H121" i="5"/>
  <c r="F121" i="5"/>
  <c r="E121" i="5"/>
  <c r="AJ120" i="5"/>
  <c r="AI120" i="5"/>
  <c r="AG120" i="5"/>
  <c r="AF120" i="5"/>
  <c r="AD120" i="5"/>
  <c r="AC120" i="5"/>
  <c r="AA120" i="5"/>
  <c r="Z120" i="5"/>
  <c r="X120" i="5"/>
  <c r="W120" i="5"/>
  <c r="U120" i="5"/>
  <c r="T120" i="5"/>
  <c r="R120" i="5"/>
  <c r="Q120" i="5"/>
  <c r="O120" i="5"/>
  <c r="N120" i="5"/>
  <c r="L120" i="5"/>
  <c r="K120" i="5"/>
  <c r="I120" i="5"/>
  <c r="H120" i="5"/>
  <c r="F120" i="5"/>
  <c r="E120" i="5"/>
  <c r="AJ119" i="5"/>
  <c r="AI119" i="5"/>
  <c r="AG119" i="5"/>
  <c r="AF119" i="5"/>
  <c r="AD119" i="5"/>
  <c r="AC119" i="5"/>
  <c r="AA119" i="5"/>
  <c r="Z119" i="5"/>
  <c r="X119" i="5"/>
  <c r="W119" i="5"/>
  <c r="U119" i="5"/>
  <c r="T119" i="5"/>
  <c r="R119" i="5"/>
  <c r="Q119" i="5"/>
  <c r="O119" i="5"/>
  <c r="N119" i="5"/>
  <c r="L119" i="5"/>
  <c r="K119" i="5"/>
  <c r="I119" i="5"/>
  <c r="H119" i="5"/>
  <c r="F119" i="5"/>
  <c r="E119" i="5"/>
  <c r="AJ118" i="5"/>
  <c r="AI118" i="5"/>
  <c r="AG118" i="5"/>
  <c r="AF118" i="5"/>
  <c r="AD118" i="5"/>
  <c r="AC118" i="5"/>
  <c r="AA118" i="5"/>
  <c r="Z118" i="5"/>
  <c r="X118" i="5"/>
  <c r="W118" i="5"/>
  <c r="U118" i="5"/>
  <c r="T118" i="5"/>
  <c r="R118" i="5"/>
  <c r="Q118" i="5"/>
  <c r="O118" i="5"/>
  <c r="N118" i="5"/>
  <c r="L118" i="5"/>
  <c r="K118" i="5"/>
  <c r="I118" i="5"/>
  <c r="H118" i="5"/>
  <c r="F118" i="5"/>
  <c r="E118" i="5"/>
  <c r="AJ95" i="5"/>
  <c r="AI95" i="5"/>
  <c r="AG95" i="5"/>
  <c r="AF95" i="5"/>
  <c r="AD95" i="5"/>
  <c r="AC95" i="5"/>
  <c r="AA95" i="5"/>
  <c r="Z95" i="5"/>
  <c r="X95" i="5"/>
  <c r="W95" i="5"/>
  <c r="U95" i="5"/>
  <c r="T95" i="5"/>
  <c r="R95" i="5"/>
  <c r="Q95" i="5"/>
  <c r="O95" i="5"/>
  <c r="N95" i="5"/>
  <c r="L95" i="5"/>
  <c r="K95" i="5"/>
  <c r="I95" i="5"/>
  <c r="H95" i="5"/>
  <c r="F95" i="5"/>
  <c r="E95" i="5"/>
  <c r="AJ94" i="5"/>
  <c r="AI94" i="5"/>
  <c r="AG94" i="5"/>
  <c r="AF94" i="5"/>
  <c r="AD94" i="5"/>
  <c r="AC94" i="5"/>
  <c r="AA94" i="5"/>
  <c r="Z94" i="5"/>
  <c r="X94" i="5"/>
  <c r="W94" i="5"/>
  <c r="U94" i="5"/>
  <c r="T94" i="5"/>
  <c r="R94" i="5"/>
  <c r="Q94" i="5"/>
  <c r="O94" i="5"/>
  <c r="N94" i="5"/>
  <c r="L94" i="5"/>
  <c r="K94" i="5"/>
  <c r="I94" i="5"/>
  <c r="H94" i="5"/>
  <c r="F94" i="5"/>
  <c r="E94" i="5"/>
  <c r="AJ93" i="5"/>
  <c r="AI93" i="5"/>
  <c r="AG93" i="5"/>
  <c r="AF93" i="5"/>
  <c r="AD93" i="5"/>
  <c r="AC93" i="5"/>
  <c r="AA93" i="5"/>
  <c r="Z93" i="5"/>
  <c r="X93" i="5"/>
  <c r="W93" i="5"/>
  <c r="U93" i="5"/>
  <c r="T93" i="5"/>
  <c r="R93" i="5"/>
  <c r="Q93" i="5"/>
  <c r="O93" i="5"/>
  <c r="N93" i="5"/>
  <c r="L93" i="5"/>
  <c r="K93" i="5"/>
  <c r="I93" i="5"/>
  <c r="H93" i="5"/>
  <c r="F93" i="5"/>
  <c r="E93" i="5"/>
  <c r="AJ92" i="5"/>
  <c r="AI92" i="5"/>
  <c r="AG92" i="5"/>
  <c r="AF92" i="5"/>
  <c r="AD92" i="5"/>
  <c r="AC92" i="5"/>
  <c r="AA92" i="5"/>
  <c r="Z92" i="5"/>
  <c r="X92" i="5"/>
  <c r="W92" i="5"/>
  <c r="U92" i="5"/>
  <c r="T92" i="5"/>
  <c r="R92" i="5"/>
  <c r="Q92" i="5"/>
  <c r="O92" i="5"/>
  <c r="N92" i="5"/>
  <c r="L92" i="5"/>
  <c r="K92" i="5"/>
  <c r="I92" i="5"/>
  <c r="H92" i="5"/>
  <c r="F92" i="5"/>
  <c r="E92" i="5"/>
  <c r="AJ91" i="5"/>
  <c r="AI91" i="5"/>
  <c r="AG91" i="5"/>
  <c r="AF91" i="5"/>
  <c r="AD91" i="5"/>
  <c r="AC91" i="5"/>
  <c r="AA91" i="5"/>
  <c r="Z91" i="5"/>
  <c r="X91" i="5"/>
  <c r="W91" i="5"/>
  <c r="U91" i="5"/>
  <c r="T91" i="5"/>
  <c r="R91" i="5"/>
  <c r="Q91" i="5"/>
  <c r="O91" i="5"/>
  <c r="N91" i="5"/>
  <c r="L91" i="5"/>
  <c r="K91" i="5"/>
  <c r="I91" i="5"/>
  <c r="H91" i="5"/>
  <c r="F91" i="5"/>
  <c r="E91" i="5"/>
  <c r="AJ90" i="5"/>
  <c r="AI90" i="5"/>
  <c r="AG90" i="5"/>
  <c r="AF90" i="5"/>
  <c r="AD90" i="5"/>
  <c r="AC90" i="5"/>
  <c r="AA90" i="5"/>
  <c r="Z90" i="5"/>
  <c r="X90" i="5"/>
  <c r="W90" i="5"/>
  <c r="U90" i="5"/>
  <c r="T90" i="5"/>
  <c r="R90" i="5"/>
  <c r="Q90" i="5"/>
  <c r="O90" i="5"/>
  <c r="N90" i="5"/>
  <c r="L90" i="5"/>
  <c r="K90" i="5"/>
  <c r="I90" i="5"/>
  <c r="H90" i="5"/>
  <c r="F90" i="5"/>
  <c r="E90" i="5"/>
  <c r="AJ89" i="5"/>
  <c r="AI89" i="5"/>
  <c r="AG89" i="5"/>
  <c r="AF89" i="5"/>
  <c r="AD89" i="5"/>
  <c r="AC89" i="5"/>
  <c r="AA89" i="5"/>
  <c r="Z89" i="5"/>
  <c r="X89" i="5"/>
  <c r="W89" i="5"/>
  <c r="U89" i="5"/>
  <c r="T89" i="5"/>
  <c r="R89" i="5"/>
  <c r="Q89" i="5"/>
  <c r="O89" i="5"/>
  <c r="N89" i="5"/>
  <c r="L89" i="5"/>
  <c r="K89" i="5"/>
  <c r="I89" i="5"/>
  <c r="H89" i="5"/>
  <c r="F89" i="5"/>
  <c r="E89" i="5"/>
  <c r="AJ88" i="5"/>
  <c r="AI88" i="5"/>
  <c r="AG88" i="5"/>
  <c r="AF88" i="5"/>
  <c r="AD88" i="5"/>
  <c r="AC88" i="5"/>
  <c r="AA88" i="5"/>
  <c r="Z88" i="5"/>
  <c r="X88" i="5"/>
  <c r="W88" i="5"/>
  <c r="U88" i="5"/>
  <c r="T88" i="5"/>
  <c r="R88" i="5"/>
  <c r="Q88" i="5"/>
  <c r="O88" i="5"/>
  <c r="N88" i="5"/>
  <c r="L88" i="5"/>
  <c r="K88" i="5"/>
  <c r="I88" i="5"/>
  <c r="H88" i="5"/>
  <c r="F88" i="5"/>
  <c r="E88" i="5"/>
  <c r="AJ87" i="5"/>
  <c r="AI87" i="5"/>
  <c r="AG87" i="5"/>
  <c r="AF87" i="5"/>
  <c r="AD87" i="5"/>
  <c r="AC87" i="5"/>
  <c r="AA87" i="5"/>
  <c r="Z87" i="5"/>
  <c r="X87" i="5"/>
  <c r="W87" i="5"/>
  <c r="U87" i="5"/>
  <c r="T87" i="5"/>
  <c r="R87" i="5"/>
  <c r="Q87" i="5"/>
  <c r="O87" i="5"/>
  <c r="N87" i="5"/>
  <c r="L87" i="5"/>
  <c r="K87" i="5"/>
  <c r="I87" i="5"/>
  <c r="H87" i="5"/>
  <c r="F87" i="5"/>
  <c r="E87" i="5"/>
  <c r="AJ86" i="5"/>
  <c r="AI86" i="5"/>
  <c r="AG86" i="5"/>
  <c r="AF86" i="5"/>
  <c r="AD86" i="5"/>
  <c r="AC86" i="5"/>
  <c r="AA86" i="5"/>
  <c r="Z86" i="5"/>
  <c r="X86" i="5"/>
  <c r="W86" i="5"/>
  <c r="U86" i="5"/>
  <c r="T86" i="5"/>
  <c r="R86" i="5"/>
  <c r="Q86" i="5"/>
  <c r="O86" i="5"/>
  <c r="N86" i="5"/>
  <c r="L86" i="5"/>
  <c r="K86" i="5"/>
  <c r="I86" i="5"/>
  <c r="H86" i="5"/>
  <c r="F86" i="5"/>
  <c r="E86" i="5"/>
  <c r="AJ85" i="5"/>
  <c r="AI85" i="5"/>
  <c r="AG85" i="5"/>
  <c r="AF85" i="5"/>
  <c r="AD85" i="5"/>
  <c r="AC85" i="5"/>
  <c r="AA85" i="5"/>
  <c r="Z85" i="5"/>
  <c r="X85" i="5"/>
  <c r="W85" i="5"/>
  <c r="U85" i="5"/>
  <c r="T85" i="5"/>
  <c r="R85" i="5"/>
  <c r="Q85" i="5"/>
  <c r="O85" i="5"/>
  <c r="N85" i="5"/>
  <c r="L85" i="5"/>
  <c r="K85" i="5"/>
  <c r="I85" i="5"/>
  <c r="H85" i="5"/>
  <c r="F85" i="5"/>
  <c r="E85" i="5"/>
  <c r="AJ84" i="5"/>
  <c r="AI84" i="5"/>
  <c r="AG84" i="5"/>
  <c r="AF84" i="5"/>
  <c r="AD84" i="5"/>
  <c r="AC84" i="5"/>
  <c r="AA84" i="5"/>
  <c r="Z84" i="5"/>
  <c r="X84" i="5"/>
  <c r="W84" i="5"/>
  <c r="U84" i="5"/>
  <c r="T84" i="5"/>
  <c r="R84" i="5"/>
  <c r="Q84" i="5"/>
  <c r="O84" i="5"/>
  <c r="N84" i="5"/>
  <c r="L84" i="5"/>
  <c r="K84" i="5"/>
  <c r="I84" i="5"/>
  <c r="H84" i="5"/>
  <c r="F84" i="5"/>
  <c r="E84" i="5"/>
  <c r="AJ83" i="5"/>
  <c r="AI83" i="5"/>
  <c r="AG83" i="5"/>
  <c r="AF83" i="5"/>
  <c r="AD83" i="5"/>
  <c r="AC83" i="5"/>
  <c r="AA83" i="5"/>
  <c r="Z83" i="5"/>
  <c r="X83" i="5"/>
  <c r="W83" i="5"/>
  <c r="U83" i="5"/>
  <c r="T83" i="5"/>
  <c r="R83" i="5"/>
  <c r="Q83" i="5"/>
  <c r="O83" i="5"/>
  <c r="N83" i="5"/>
  <c r="L83" i="5"/>
  <c r="K83" i="5"/>
  <c r="I83" i="5"/>
  <c r="H83" i="5"/>
  <c r="F83" i="5"/>
  <c r="E83" i="5"/>
  <c r="AJ82" i="5"/>
  <c r="AI82" i="5"/>
  <c r="AG82" i="5"/>
  <c r="AF82" i="5"/>
  <c r="AD82" i="5"/>
  <c r="AC82" i="5"/>
  <c r="AA82" i="5"/>
  <c r="Z82" i="5"/>
  <c r="X82" i="5"/>
  <c r="W82" i="5"/>
  <c r="U82" i="5"/>
  <c r="T82" i="5"/>
  <c r="R82" i="5"/>
  <c r="Q82" i="5"/>
  <c r="O82" i="5"/>
  <c r="N82" i="5"/>
  <c r="L82" i="5"/>
  <c r="K82" i="5"/>
  <c r="I82" i="5"/>
  <c r="H82" i="5"/>
  <c r="F82" i="5"/>
  <c r="E82" i="5"/>
  <c r="AJ81" i="5"/>
  <c r="AI81" i="5"/>
  <c r="AG81" i="5"/>
  <c r="AF81" i="5"/>
  <c r="AD81" i="5"/>
  <c r="AC81" i="5"/>
  <c r="AA81" i="5"/>
  <c r="Z81" i="5"/>
  <c r="X81" i="5"/>
  <c r="W81" i="5"/>
  <c r="U81" i="5"/>
  <c r="T81" i="5"/>
  <c r="R81" i="5"/>
  <c r="Q81" i="5"/>
  <c r="O81" i="5"/>
  <c r="N81" i="5"/>
  <c r="L81" i="5"/>
  <c r="K81" i="5"/>
  <c r="I81" i="5"/>
  <c r="H81" i="5"/>
  <c r="F81" i="5"/>
  <c r="E81" i="5"/>
  <c r="AJ80" i="5"/>
  <c r="AI80" i="5"/>
  <c r="AG80" i="5"/>
  <c r="AF80" i="5"/>
  <c r="AD80" i="5"/>
  <c r="AC80" i="5"/>
  <c r="AA80" i="5"/>
  <c r="Z80" i="5"/>
  <c r="X80" i="5"/>
  <c r="W80" i="5"/>
  <c r="U80" i="5"/>
  <c r="T80" i="5"/>
  <c r="R80" i="5"/>
  <c r="Q80" i="5"/>
  <c r="O80" i="5"/>
  <c r="N80" i="5"/>
  <c r="L80" i="5"/>
  <c r="K80" i="5"/>
  <c r="I80" i="5"/>
  <c r="H80" i="5"/>
  <c r="F80" i="5"/>
  <c r="E80" i="5"/>
  <c r="AJ79" i="5"/>
  <c r="AI79" i="5"/>
  <c r="AG79" i="5"/>
  <c r="AF79" i="5"/>
  <c r="AD79" i="5"/>
  <c r="AC79" i="5"/>
  <c r="AA79" i="5"/>
  <c r="Z79" i="5"/>
  <c r="X79" i="5"/>
  <c r="W79" i="5"/>
  <c r="U79" i="5"/>
  <c r="T79" i="5"/>
  <c r="R79" i="5"/>
  <c r="Q79" i="5"/>
  <c r="O79" i="5"/>
  <c r="N79" i="5"/>
  <c r="L79" i="5"/>
  <c r="K79" i="5"/>
  <c r="I79" i="5"/>
  <c r="H79" i="5"/>
  <c r="F79" i="5"/>
  <c r="E79" i="5"/>
  <c r="AJ78" i="5"/>
  <c r="AI78" i="5"/>
  <c r="AG78" i="5"/>
  <c r="AF78" i="5"/>
  <c r="AD78" i="5"/>
  <c r="AC78" i="5"/>
  <c r="AA78" i="5"/>
  <c r="Z78" i="5"/>
  <c r="X78" i="5"/>
  <c r="W78" i="5"/>
  <c r="U78" i="5"/>
  <c r="T78" i="5"/>
  <c r="R78" i="5"/>
  <c r="Q78" i="5"/>
  <c r="O78" i="5"/>
  <c r="N78" i="5"/>
  <c r="L78" i="5"/>
  <c r="K78" i="5"/>
  <c r="I78" i="5"/>
  <c r="H78" i="5"/>
  <c r="F78" i="5"/>
  <c r="E78" i="5"/>
  <c r="AJ77" i="5"/>
  <c r="AI77" i="5"/>
  <c r="AG77" i="5"/>
  <c r="AF77" i="5"/>
  <c r="AD77" i="5"/>
  <c r="AC77" i="5"/>
  <c r="AA77" i="5"/>
  <c r="Z77" i="5"/>
  <c r="X77" i="5"/>
  <c r="W77" i="5"/>
  <c r="U77" i="5"/>
  <c r="T77" i="5"/>
  <c r="R77" i="5"/>
  <c r="Q77" i="5"/>
  <c r="O77" i="5"/>
  <c r="N77" i="5"/>
  <c r="L77" i="5"/>
  <c r="K77" i="5"/>
  <c r="I77" i="5"/>
  <c r="H77" i="5"/>
  <c r="F77" i="5"/>
  <c r="E77" i="5"/>
  <c r="AJ76" i="5"/>
  <c r="AI76" i="5"/>
  <c r="AG76" i="5"/>
  <c r="AF76" i="5"/>
  <c r="AD76" i="5"/>
  <c r="AC76" i="5"/>
  <c r="AA76" i="5"/>
  <c r="Z76" i="5"/>
  <c r="X76" i="5"/>
  <c r="W76" i="5"/>
  <c r="U76" i="5"/>
  <c r="T76" i="5"/>
  <c r="R76" i="5"/>
  <c r="Q76" i="5"/>
  <c r="O76" i="5"/>
  <c r="N76" i="5"/>
  <c r="L76" i="5"/>
  <c r="K76" i="5"/>
  <c r="I76" i="5"/>
  <c r="H76" i="5"/>
  <c r="F76" i="5"/>
  <c r="E76" i="5"/>
  <c r="AJ75" i="5"/>
  <c r="AI75" i="5"/>
  <c r="AG75" i="5"/>
  <c r="AF75" i="5"/>
  <c r="AD75" i="5"/>
  <c r="AC75" i="5"/>
  <c r="AA75" i="5"/>
  <c r="Z75" i="5"/>
  <c r="X75" i="5"/>
  <c r="W75" i="5"/>
  <c r="U75" i="5"/>
  <c r="T75" i="5"/>
  <c r="R75" i="5"/>
  <c r="Q75" i="5"/>
  <c r="O75" i="5"/>
  <c r="N75" i="5"/>
  <c r="L75" i="5"/>
  <c r="K75" i="5"/>
  <c r="I75" i="5"/>
  <c r="H75" i="5"/>
  <c r="F75" i="5"/>
  <c r="E75" i="5"/>
  <c r="AJ74" i="5"/>
  <c r="AI74" i="5"/>
  <c r="AG74" i="5"/>
  <c r="AF74" i="5"/>
  <c r="AD74" i="5"/>
  <c r="AC74" i="5"/>
  <c r="AA74" i="5"/>
  <c r="Z74" i="5"/>
  <c r="X74" i="5"/>
  <c r="W74" i="5"/>
  <c r="U74" i="5"/>
  <c r="T74" i="5"/>
  <c r="R74" i="5"/>
  <c r="Q74" i="5"/>
  <c r="O74" i="5"/>
  <c r="N74" i="5"/>
  <c r="L74" i="5"/>
  <c r="K74" i="5"/>
  <c r="I74" i="5"/>
  <c r="H74" i="5"/>
  <c r="F74" i="5"/>
  <c r="E74" i="5"/>
  <c r="AJ73" i="5"/>
  <c r="AI73" i="5"/>
  <c r="AG73" i="5"/>
  <c r="AF73" i="5"/>
  <c r="AD73" i="5"/>
  <c r="AC73" i="5"/>
  <c r="AA73" i="5"/>
  <c r="Z73" i="5"/>
  <c r="X73" i="5"/>
  <c r="W73" i="5"/>
  <c r="U73" i="5"/>
  <c r="T73" i="5"/>
  <c r="R73" i="5"/>
  <c r="Q73" i="5"/>
  <c r="O73" i="5"/>
  <c r="N73" i="5"/>
  <c r="L73" i="5"/>
  <c r="K73" i="5"/>
  <c r="I73" i="5"/>
  <c r="H73" i="5"/>
  <c r="F73" i="5"/>
  <c r="E73" i="5"/>
  <c r="AJ72" i="5"/>
  <c r="AI72" i="5"/>
  <c r="AG72" i="5"/>
  <c r="AF72" i="5"/>
  <c r="AD72" i="5"/>
  <c r="AC72" i="5"/>
  <c r="AA72" i="5"/>
  <c r="Z72" i="5"/>
  <c r="X72" i="5"/>
  <c r="W72" i="5"/>
  <c r="U72" i="5"/>
  <c r="T72" i="5"/>
  <c r="R72" i="5"/>
  <c r="Q72" i="5"/>
  <c r="O72" i="5"/>
  <c r="N72" i="5"/>
  <c r="L72" i="5"/>
  <c r="K72" i="5"/>
  <c r="I72" i="5"/>
  <c r="H72" i="5"/>
  <c r="F72" i="5"/>
  <c r="E72" i="5"/>
  <c r="AJ71" i="5"/>
  <c r="AI71" i="5"/>
  <c r="AG71" i="5"/>
  <c r="AF71" i="5"/>
  <c r="AD71" i="5"/>
  <c r="AC71" i="5"/>
  <c r="AA71" i="5"/>
  <c r="Z71" i="5"/>
  <c r="X71" i="5"/>
  <c r="W71" i="5"/>
  <c r="U71" i="5"/>
  <c r="T71" i="5"/>
  <c r="R71" i="5"/>
  <c r="Q71" i="5"/>
  <c r="O71" i="5"/>
  <c r="N71" i="5"/>
  <c r="L71" i="5"/>
  <c r="K71" i="5"/>
  <c r="I71" i="5"/>
  <c r="H71" i="5"/>
  <c r="F71" i="5"/>
  <c r="E71" i="5"/>
  <c r="AJ70" i="5"/>
  <c r="AI70" i="5"/>
  <c r="AG70" i="5"/>
  <c r="AF70" i="5"/>
  <c r="AD70" i="5"/>
  <c r="AC70" i="5"/>
  <c r="AA70" i="5"/>
  <c r="Z70" i="5"/>
  <c r="X70" i="5"/>
  <c r="W70" i="5"/>
  <c r="U70" i="5"/>
  <c r="T70" i="5"/>
  <c r="R70" i="5"/>
  <c r="Q70" i="5"/>
  <c r="O70" i="5"/>
  <c r="N70" i="5"/>
  <c r="L70" i="5"/>
  <c r="K70" i="5"/>
  <c r="I70" i="5"/>
  <c r="H70" i="5"/>
  <c r="F70" i="5"/>
  <c r="E70" i="5"/>
  <c r="AJ69" i="5"/>
  <c r="AI69" i="5"/>
  <c r="AG69" i="5"/>
  <c r="AF69" i="5"/>
  <c r="AD69" i="5"/>
  <c r="AC69" i="5"/>
  <c r="AA69" i="5"/>
  <c r="Z69" i="5"/>
  <c r="X69" i="5"/>
  <c r="W69" i="5"/>
  <c r="U69" i="5"/>
  <c r="T69" i="5"/>
  <c r="R69" i="5"/>
  <c r="Q69" i="5"/>
  <c r="O69" i="5"/>
  <c r="N69" i="5"/>
  <c r="L69" i="5"/>
  <c r="K69" i="5"/>
  <c r="I69" i="5"/>
  <c r="H69" i="5"/>
  <c r="F69" i="5"/>
  <c r="E69" i="5"/>
  <c r="AJ68" i="5"/>
  <c r="AI68" i="5"/>
  <c r="AG68" i="5"/>
  <c r="AF68" i="5"/>
  <c r="AD68" i="5"/>
  <c r="AC68" i="5"/>
  <c r="AA68" i="5"/>
  <c r="Z68" i="5"/>
  <c r="X68" i="5"/>
  <c r="W68" i="5"/>
  <c r="U68" i="5"/>
  <c r="T68" i="5"/>
  <c r="R68" i="5"/>
  <c r="Q68" i="5"/>
  <c r="O68" i="5"/>
  <c r="N68" i="5"/>
  <c r="L68" i="5"/>
  <c r="K68" i="5"/>
  <c r="I68" i="5"/>
  <c r="H68" i="5"/>
  <c r="F68" i="5"/>
  <c r="E68" i="5"/>
  <c r="AJ67" i="5"/>
  <c r="AI67" i="5"/>
  <c r="AG67" i="5"/>
  <c r="AF67" i="5"/>
  <c r="AD67" i="5"/>
  <c r="AC67" i="5"/>
  <c r="AA67" i="5"/>
  <c r="Z67" i="5"/>
  <c r="X67" i="5"/>
  <c r="W67" i="5"/>
  <c r="U67" i="5"/>
  <c r="T67" i="5"/>
  <c r="R67" i="5"/>
  <c r="Q67" i="5"/>
  <c r="O67" i="5"/>
  <c r="N67" i="5"/>
  <c r="L67" i="5"/>
  <c r="K67" i="5"/>
  <c r="I67" i="5"/>
  <c r="H67" i="5"/>
  <c r="F67" i="5"/>
  <c r="E67" i="5"/>
  <c r="AJ66" i="5"/>
  <c r="AI66" i="5"/>
  <c r="AG66" i="5"/>
  <c r="AF66" i="5"/>
  <c r="AD66" i="5"/>
  <c r="AC66" i="5"/>
  <c r="AA66" i="5"/>
  <c r="Z66" i="5"/>
  <c r="X66" i="5"/>
  <c r="W66" i="5"/>
  <c r="U66" i="5"/>
  <c r="T66" i="5"/>
  <c r="R66" i="5"/>
  <c r="Q66" i="5"/>
  <c r="O66" i="5"/>
  <c r="N66" i="5"/>
  <c r="L66" i="5"/>
  <c r="K66" i="5"/>
  <c r="I66" i="5"/>
  <c r="H66" i="5"/>
  <c r="F66" i="5"/>
  <c r="E66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AJ64" i="5"/>
  <c r="AI64" i="5"/>
  <c r="AG64" i="5"/>
  <c r="AF64" i="5"/>
  <c r="AD64" i="5"/>
  <c r="AC64" i="5"/>
  <c r="AA64" i="5"/>
  <c r="Z64" i="5"/>
  <c r="X64" i="5"/>
  <c r="W64" i="5"/>
  <c r="U64" i="5"/>
  <c r="T64" i="5"/>
  <c r="R64" i="5"/>
  <c r="Q64" i="5"/>
  <c r="O64" i="5"/>
  <c r="N64" i="5"/>
  <c r="L64" i="5"/>
  <c r="K64" i="5"/>
  <c r="I64" i="5"/>
  <c r="H64" i="5"/>
  <c r="F64" i="5"/>
  <c r="E64" i="5"/>
  <c r="AJ63" i="5"/>
  <c r="AI63" i="5"/>
  <c r="AG63" i="5"/>
  <c r="AF63" i="5"/>
  <c r="AD63" i="5"/>
  <c r="AC63" i="5"/>
  <c r="AA63" i="5"/>
  <c r="Z63" i="5"/>
  <c r="X63" i="5"/>
  <c r="W63" i="5"/>
  <c r="U63" i="5"/>
  <c r="T63" i="5"/>
  <c r="R63" i="5"/>
  <c r="Q63" i="5"/>
  <c r="O63" i="5"/>
  <c r="N63" i="5"/>
  <c r="L63" i="5"/>
  <c r="K63" i="5"/>
  <c r="I63" i="5"/>
  <c r="H63" i="5"/>
  <c r="F63" i="5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89" i="4"/>
  <c r="A84" i="4"/>
  <c r="A100" i="4"/>
  <c r="A97" i="4"/>
  <c r="A94" i="4"/>
  <c r="A95" i="4"/>
  <c r="A88" i="4"/>
  <c r="A86" i="4"/>
  <c r="A96" i="4"/>
  <c r="A72" i="4"/>
  <c r="A85" i="4"/>
  <c r="A93" i="4"/>
  <c r="A83" i="4"/>
  <c r="A81" i="4"/>
  <c r="A99" i="4"/>
  <c r="A90" i="4"/>
  <c r="A76" i="4"/>
  <c r="A82" i="4"/>
  <c r="A91" i="4"/>
  <c r="A87" i="4"/>
  <c r="A102" i="4"/>
  <c r="A92" i="4"/>
  <c r="A98" i="4"/>
  <c r="A77" i="4"/>
  <c r="A79" i="4"/>
  <c r="A78" i="4"/>
  <c r="A80" i="4"/>
  <c r="A101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Y184" i="5" l="1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H235" i="5"/>
  <c r="M260" i="1" s="1"/>
  <c r="AK454" i="5"/>
  <c r="N509" i="1" s="1"/>
  <c r="AK631" i="5"/>
  <c r="N708" i="1" s="1"/>
  <c r="S513" i="5"/>
  <c r="H575" i="1" s="1"/>
  <c r="AB285" i="5"/>
  <c r="K318" i="1" s="1"/>
  <c r="M200" i="5"/>
  <c r="F2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V513" i="5"/>
  <c r="I575" i="1" s="1"/>
  <c r="AE439" i="5"/>
  <c r="L494" i="1" s="1"/>
  <c r="J243" i="5"/>
  <c r="E265" i="1" s="1"/>
  <c r="P506" i="5"/>
  <c r="G569" i="1" s="1"/>
  <c r="V141" i="5"/>
  <c r="I152" i="1" s="1"/>
  <c r="S149" i="5"/>
  <c r="H159" i="1" s="1"/>
  <c r="AH176" i="5"/>
  <c r="M193" i="1" s="1"/>
  <c r="AB199" i="5"/>
  <c r="K217" i="1" s="1"/>
  <c r="J285" i="5"/>
  <c r="E318" i="1" s="1"/>
  <c r="P200" i="5"/>
  <c r="G218" i="1" s="1"/>
  <c r="M176" i="5"/>
  <c r="F193" i="1" s="1"/>
  <c r="V387" i="5"/>
  <c r="I434" i="1" s="1"/>
  <c r="AK176" i="5"/>
  <c r="N193" i="1" s="1"/>
  <c r="S302" i="5"/>
  <c r="H335" i="1" s="1"/>
  <c r="V564" i="5"/>
  <c r="I632" i="1" s="1"/>
  <c r="AB125" i="5"/>
  <c r="K136" i="1" s="1"/>
  <c r="V455" i="5"/>
  <c r="I511" i="1" s="1"/>
  <c r="V184" i="5"/>
  <c r="I203" i="1" s="1"/>
  <c r="P455" i="5"/>
  <c r="G511" i="1" s="1"/>
  <c r="M336" i="5"/>
  <c r="F374" i="1" s="1"/>
  <c r="V506" i="5"/>
  <c r="I569" i="1" s="1"/>
  <c r="AK513" i="5"/>
  <c r="N575" i="1" s="1"/>
  <c r="M455" i="5"/>
  <c r="F511" i="1" s="1"/>
  <c r="AB514" i="5"/>
  <c r="K577" i="1" s="1"/>
  <c r="AH498" i="5"/>
  <c r="M560" i="1" s="1"/>
  <c r="J403" i="5"/>
  <c r="E454" i="1" s="1"/>
  <c r="AK251" i="5"/>
  <c r="N275" i="1" s="1"/>
  <c r="Y470" i="5"/>
  <c r="J524" i="1" s="1"/>
  <c r="Y361" i="5"/>
  <c r="J399" i="1" s="1"/>
  <c r="Y388" i="5"/>
  <c r="J436" i="1" s="1"/>
  <c r="AH286" i="5"/>
  <c r="M319" i="1" s="1"/>
  <c r="AK463" i="5"/>
  <c r="N519" i="1" s="1"/>
  <c r="AE564" i="5"/>
  <c r="L632" i="1" s="1"/>
  <c r="J125" i="5"/>
  <c r="E136" i="1" s="1"/>
  <c r="P548" i="5"/>
  <c r="G617" i="1" s="1"/>
  <c r="S301" i="5"/>
  <c r="H332" i="1" s="1"/>
  <c r="AK149" i="5"/>
  <c r="N159" i="1" s="1"/>
  <c r="J674" i="5"/>
  <c r="E755" i="1" s="1"/>
  <c r="P285" i="5"/>
  <c r="G318" i="1" s="1"/>
  <c r="V682" i="5"/>
  <c r="I765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V251" i="5"/>
  <c r="I275" i="1" s="1"/>
  <c r="S454" i="5"/>
  <c r="H509" i="1" s="1"/>
  <c r="V336" i="5"/>
  <c r="I374" i="1" s="1"/>
  <c r="AK682" i="5"/>
  <c r="N765" i="1" s="1"/>
  <c r="AK125" i="5"/>
  <c r="N136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V565" i="5"/>
  <c r="I636" i="1" s="1"/>
  <c r="J505" i="5"/>
  <c r="E568" i="1" s="1"/>
  <c r="AH682" i="5"/>
  <c r="M765" i="1" s="1"/>
  <c r="AE337" i="5"/>
  <c r="L375" i="1" s="1"/>
  <c r="AE344" i="5"/>
  <c r="L383" i="1" s="1"/>
  <c r="AB184" i="5"/>
  <c r="K20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M674" i="5"/>
  <c r="F755" i="1" s="1"/>
  <c r="Y498" i="5"/>
  <c r="J560" i="1" s="1"/>
  <c r="J455" i="5"/>
  <c r="E511" i="1" s="1"/>
  <c r="S200" i="5"/>
  <c r="H218" i="1" s="1"/>
  <c r="S522" i="5"/>
  <c r="H583" i="1" s="1"/>
  <c r="Y506" i="5"/>
  <c r="J569" i="1" s="1"/>
  <c r="M470" i="5"/>
  <c r="F524" i="1" s="1"/>
  <c r="P454" i="5"/>
  <c r="G509" i="1" s="1"/>
  <c r="J404" i="5"/>
  <c r="E452" i="1" s="1"/>
  <c r="AH243" i="5"/>
  <c r="M265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S337" i="5"/>
  <c r="H375" i="1" s="1"/>
  <c r="AB439" i="5"/>
  <c r="K494" i="1" s="1"/>
  <c r="AH361" i="5"/>
  <c r="M399" i="1" s="1"/>
  <c r="V301" i="5"/>
  <c r="I332" i="1" s="1"/>
  <c r="AK361" i="5"/>
  <c r="N399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AH565" i="5"/>
  <c r="M636" i="1" s="1"/>
  <c r="J302" i="5"/>
  <c r="E335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AH616" i="5"/>
  <c r="M692" i="1" s="1"/>
  <c r="M227" i="5"/>
  <c r="F251" i="1" s="1"/>
  <c r="D404" i="5"/>
  <c r="H360" i="3" s="1"/>
  <c r="J235" i="5"/>
  <c r="E260" i="1" s="1"/>
  <c r="AK184" i="5"/>
  <c r="N203" i="1" s="1"/>
  <c r="M293" i="5"/>
  <c r="F325" i="1" s="1"/>
  <c r="S242" i="5"/>
  <c r="H264" i="1" s="1"/>
  <c r="S353" i="5"/>
  <c r="H391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P149" i="5"/>
  <c r="G159" i="1" s="1"/>
  <c r="AH133" i="5"/>
  <c r="M144" i="1" s="1"/>
  <c r="D454" i="5"/>
  <c r="H403" i="3" s="1"/>
  <c r="AH549" i="5"/>
  <c r="M619" i="1" s="1"/>
  <c r="M404" i="5"/>
  <c r="F452" i="1" s="1"/>
  <c r="Y125" i="5"/>
  <c r="J136" i="1" s="1"/>
  <c r="J133" i="5"/>
  <c r="E144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V463" i="5"/>
  <c r="I519" i="1" s="1"/>
  <c r="P310" i="5"/>
  <c r="G343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J600" i="5"/>
  <c r="E677" i="1" s="1"/>
  <c r="P404" i="5"/>
  <c r="G452" i="1" s="1"/>
  <c r="P658" i="5"/>
  <c r="G741" i="1" s="1"/>
  <c r="S549" i="5"/>
  <c r="H619" i="1" s="1"/>
  <c r="S616" i="5"/>
  <c r="H692" i="1" s="1"/>
  <c r="Y344" i="5"/>
  <c r="J383" i="1" s="1"/>
  <c r="M337" i="5"/>
  <c r="F375" i="1" s="1"/>
  <c r="AE573" i="5"/>
  <c r="L643" i="1" s="1"/>
  <c r="M521" i="5"/>
  <c r="F584" i="1" s="1"/>
  <c r="AB396" i="5"/>
  <c r="K444" i="1" s="1"/>
  <c r="AK616" i="5"/>
  <c r="N692" i="1" s="1"/>
  <c r="J286" i="5"/>
  <c r="E319" i="1" s="1"/>
  <c r="AE514" i="5"/>
  <c r="L577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AB497" i="5"/>
  <c r="K562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Y607" i="5"/>
  <c r="J683" i="1" s="1"/>
  <c r="J200" i="5"/>
  <c r="E218" i="1" s="1"/>
  <c r="P388" i="5"/>
  <c r="G436" i="1" s="1"/>
  <c r="J446" i="5"/>
  <c r="E501" i="1" s="1"/>
  <c r="J395" i="5"/>
  <c r="E442" i="1" s="1"/>
  <c r="S362" i="5"/>
  <c r="H400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AB134" i="5"/>
  <c r="K146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V302" i="5"/>
  <c r="I335" i="1" s="1"/>
  <c r="P309" i="5"/>
  <c r="G341" i="1" s="1"/>
  <c r="AB667" i="5"/>
  <c r="K753" i="1" s="1"/>
  <c r="M228" i="5"/>
  <c r="F253" i="1" s="1"/>
  <c r="AH404" i="5"/>
  <c r="M452" i="1" s="1"/>
  <c r="S295" i="5"/>
  <c r="H327" i="1" s="1"/>
  <c r="Y252" i="5"/>
  <c r="J274" i="1" s="1"/>
  <c r="Y497" i="5"/>
  <c r="J562" i="1" s="1"/>
  <c r="AH242" i="5"/>
  <c r="M264" i="1" s="1"/>
  <c r="AB572" i="5"/>
  <c r="K642" i="1" s="1"/>
  <c r="AK506" i="5"/>
  <c r="N569" i="1" s="1"/>
  <c r="M396" i="5"/>
  <c r="F444" i="1" s="1"/>
  <c r="M192" i="5"/>
  <c r="F210" i="1" s="1"/>
  <c r="AH659" i="5"/>
  <c r="M744" i="1" s="1"/>
  <c r="AE361" i="5"/>
  <c r="L399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M395" i="5"/>
  <c r="F442" i="1" s="1"/>
  <c r="AK397" i="5"/>
  <c r="N445" i="1" s="1"/>
  <c r="S287" i="5"/>
  <c r="H320" i="1" s="1"/>
  <c r="P659" i="5"/>
  <c r="G744" i="1" s="1"/>
  <c r="Y411" i="5"/>
  <c r="J458" i="1" s="1"/>
  <c r="S236" i="5"/>
  <c r="H259" i="1" s="1"/>
  <c r="J624" i="5"/>
  <c r="E700" i="1" s="1"/>
  <c r="AB397" i="5"/>
  <c r="K445" i="1" s="1"/>
  <c r="S360" i="5"/>
  <c r="H397" i="1" s="1"/>
  <c r="D682" i="5"/>
  <c r="H601" i="3" s="1"/>
  <c r="Y439" i="5"/>
  <c r="J494" i="1" s="1"/>
  <c r="J549" i="5"/>
  <c r="E619" i="1" s="1"/>
  <c r="M244" i="5"/>
  <c r="F268" i="1" s="1"/>
  <c r="J251" i="5"/>
  <c r="E275" i="1" s="1"/>
  <c r="AK573" i="5"/>
  <c r="N643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M346" i="5"/>
  <c r="F379" i="1" s="1"/>
  <c r="J150" i="5"/>
  <c r="E161" i="1" s="1"/>
  <c r="M134" i="5"/>
  <c r="F146" i="1" s="1"/>
  <c r="J201" i="5"/>
  <c r="E216" i="1" s="1"/>
  <c r="V150" i="5"/>
  <c r="I161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Y659" i="5"/>
  <c r="J744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V666" i="5"/>
  <c r="I751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P177" i="5"/>
  <c r="G194" i="1" s="1"/>
  <c r="AH413" i="5"/>
  <c r="M460" i="1" s="1"/>
  <c r="AB448" i="5"/>
  <c r="K503" i="1" s="1"/>
  <c r="J244" i="5"/>
  <c r="E268" i="1" s="1"/>
  <c r="J293" i="5"/>
  <c r="E325" i="1" s="1"/>
  <c r="Y616" i="5"/>
  <c r="J692" i="1" s="1"/>
  <c r="AK134" i="5"/>
  <c r="N146" i="1" s="1"/>
  <c r="AE608" i="5"/>
  <c r="L686" i="1" s="1"/>
  <c r="AB607" i="5"/>
  <c r="K683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309" i="5"/>
  <c r="I341" i="1" s="1"/>
  <c r="V134" i="5"/>
  <c r="I146" i="1" s="1"/>
  <c r="M411" i="5"/>
  <c r="F458" i="1" s="1"/>
  <c r="AK675" i="5"/>
  <c r="N756" i="1" s="1"/>
  <c r="J242" i="5"/>
  <c r="E264" i="1" s="1"/>
  <c r="M440" i="5"/>
  <c r="F495" i="1" s="1"/>
  <c r="V244" i="5"/>
  <c r="I268" i="1" s="1"/>
  <c r="V448" i="5"/>
  <c r="I503" i="1" s="1"/>
  <c r="J574" i="5"/>
  <c r="E644" i="1" s="1"/>
  <c r="V397" i="5"/>
  <c r="I445" i="1" s="1"/>
  <c r="AH624" i="5"/>
  <c r="M700" i="1" s="1"/>
  <c r="J666" i="5"/>
  <c r="E751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J675" i="5"/>
  <c r="E756" i="1" s="1"/>
  <c r="S279" i="5"/>
  <c r="H312" i="1" s="1"/>
  <c r="AK338" i="5"/>
  <c r="N376" i="1" s="1"/>
  <c r="J389" i="5"/>
  <c r="E435" i="1" s="1"/>
  <c r="AH338" i="5"/>
  <c r="M376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AH142" i="5"/>
  <c r="M153" i="1" s="1"/>
  <c r="Y236" i="5"/>
  <c r="J259" i="1" s="1"/>
  <c r="P550" i="5"/>
  <c r="G620" i="1" s="1"/>
  <c r="D201" i="5"/>
  <c r="H180" i="3" s="1"/>
  <c r="AH439" i="5"/>
  <c r="M494" i="1" s="1"/>
  <c r="V522" i="5"/>
  <c r="I583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J499" i="5"/>
  <c r="E561" i="1" s="1"/>
  <c r="V295" i="5"/>
  <c r="I327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J354" i="5"/>
  <c r="E390" i="1" s="1"/>
  <c r="AE236" i="5"/>
  <c r="L259" i="1" s="1"/>
  <c r="P236" i="5"/>
  <c r="G259" i="1" s="1"/>
  <c r="M507" i="5"/>
  <c r="F573" i="1" s="1"/>
  <c r="S344" i="5"/>
  <c r="H383" i="1" s="1"/>
  <c r="D412" i="5"/>
  <c r="H367" i="3" s="1"/>
  <c r="AE175" i="5"/>
  <c r="L192" i="1" s="1"/>
  <c r="P617" i="5"/>
  <c r="G696" i="1" s="1"/>
  <c r="M456" i="5"/>
  <c r="F515" i="1" s="1"/>
  <c r="M625" i="5"/>
  <c r="F704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AH250" i="5"/>
  <c r="M276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V625" i="5"/>
  <c r="I704" i="1" s="1"/>
  <c r="S550" i="5"/>
  <c r="H620" i="1" s="1"/>
  <c r="S668" i="5"/>
  <c r="H752" i="1" s="1"/>
  <c r="AE609" i="5"/>
  <c r="L684" i="1" s="1"/>
  <c r="P193" i="5"/>
  <c r="G211" i="1" s="1"/>
  <c r="AH405" i="5"/>
  <c r="M45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V609" i="5"/>
  <c r="I684" i="1" s="1"/>
  <c r="AB142" i="5"/>
  <c r="K153" i="1" s="1"/>
  <c r="AE666" i="5"/>
  <c r="L751" i="1" s="1"/>
  <c r="J457" i="5"/>
  <c r="E510" i="1" s="1"/>
  <c r="P558" i="5"/>
  <c r="G640" i="1" s="1"/>
  <c r="M142" i="5"/>
  <c r="F153" i="1" s="1"/>
  <c r="P523" i="5"/>
  <c r="G586" i="1" s="1"/>
  <c r="M447" i="5"/>
  <c r="F502" i="1" s="1"/>
  <c r="AH295" i="5"/>
  <c r="M327" i="1" s="1"/>
  <c r="Y346" i="5"/>
  <c r="J379" i="1" s="1"/>
  <c r="V288" i="5"/>
  <c r="I321" i="1" s="1"/>
  <c r="J143" i="5"/>
  <c r="E154" i="1" s="1"/>
  <c r="AK405" i="5"/>
  <c r="N451" i="1" s="1"/>
  <c r="AE558" i="5"/>
  <c r="L640" i="1" s="1"/>
  <c r="S124" i="5"/>
  <c r="H135" i="1" s="1"/>
  <c r="J134" i="5"/>
  <c r="E146" i="1" s="1"/>
  <c r="M246" i="5"/>
  <c r="F269" i="1" s="1"/>
  <c r="AH354" i="5"/>
  <c r="M390" i="1" s="1"/>
  <c r="AE617" i="5"/>
  <c r="L696" i="1" s="1"/>
  <c r="D607" i="5"/>
  <c r="H534" i="3" s="1"/>
  <c r="M660" i="5"/>
  <c r="F742" i="1" s="1"/>
  <c r="AK626" i="5"/>
  <c r="N70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B507" i="5"/>
  <c r="K573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AB128" i="5"/>
  <c r="K139" i="1" s="1"/>
  <c r="V340" i="5"/>
  <c r="I378" i="1" s="1"/>
  <c r="AH458" i="5"/>
  <c r="M513" i="1" s="1"/>
  <c r="AB120" i="5"/>
  <c r="K131" i="1" s="1"/>
  <c r="AK250" i="5"/>
  <c r="N276" i="1" s="1"/>
  <c r="AB617" i="5"/>
  <c r="K696" i="1" s="1"/>
  <c r="M355" i="5"/>
  <c r="F392" i="1" s="1"/>
  <c r="S239" i="5"/>
  <c r="H273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AK180" i="5"/>
  <c r="N197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P493" i="5"/>
  <c r="G557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245" i="5"/>
  <c r="I267" i="1" s="1"/>
  <c r="V492" i="5"/>
  <c r="I555" i="1" s="1"/>
  <c r="Y188" i="5"/>
  <c r="J205" i="1" s="1"/>
  <c r="S346" i="5"/>
  <c r="H379" i="1" s="1"/>
  <c r="S175" i="5"/>
  <c r="H192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AE145" i="5"/>
  <c r="L157" i="1" s="1"/>
  <c r="M179" i="5"/>
  <c r="F196" i="1" s="1"/>
  <c r="AH136" i="5"/>
  <c r="M151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AB493" i="5"/>
  <c r="K557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AE611" i="5"/>
  <c r="L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AK558" i="5"/>
  <c r="N640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M576" i="5"/>
  <c r="F647" i="1" s="1"/>
  <c r="P552" i="5"/>
  <c r="G622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P501" i="5"/>
  <c r="G564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K618" i="5"/>
  <c r="N69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AB466" i="5"/>
  <c r="K521" i="1" s="1"/>
  <c r="AK466" i="5"/>
  <c r="N521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E407" i="5"/>
  <c r="L453" i="1" s="1"/>
  <c r="AK627" i="5"/>
  <c r="N703" i="1" s="1"/>
  <c r="Y136" i="5"/>
  <c r="J151" i="1" s="1"/>
  <c r="P619" i="5"/>
  <c r="G698" i="1" s="1"/>
  <c r="AE552" i="5"/>
  <c r="L622" i="1" s="1"/>
  <c r="S515" i="5"/>
  <c r="H579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AB356" i="5"/>
  <c r="K394" i="1" s="1"/>
  <c r="P450" i="5"/>
  <c r="G505" i="1" s="1"/>
  <c r="V204" i="5"/>
  <c r="I220" i="1" s="1"/>
  <c r="J601" i="5"/>
  <c r="E678" i="1" s="1"/>
  <c r="Y238" i="5"/>
  <c r="J266" i="1" s="1"/>
  <c r="V670" i="5"/>
  <c r="I750" i="1" s="1"/>
  <c r="AH399" i="5"/>
  <c r="M447" i="1" s="1"/>
  <c r="AB390" i="5"/>
  <c r="K437" i="1" s="1"/>
  <c r="V239" i="5"/>
  <c r="I273" i="1" s="1"/>
  <c r="AK196" i="5"/>
  <c r="N212" i="1" s="1"/>
  <c r="J661" i="5"/>
  <c r="E743" i="1" s="1"/>
  <c r="AE507" i="5"/>
  <c r="L573" i="1" s="1"/>
  <c r="AE297" i="5"/>
  <c r="L326" i="1" s="1"/>
  <c r="AK348" i="5"/>
  <c r="N38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V297" i="5"/>
  <c r="I326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AK148" i="5"/>
  <c r="N156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AH494" i="5"/>
  <c r="M556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AE569" i="5"/>
  <c r="L638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S246" i="5"/>
  <c r="H269" i="1" s="1"/>
  <c r="Y146" i="5"/>
  <c r="J158" i="1" s="1"/>
  <c r="AE135" i="5"/>
  <c r="L147" i="1" s="1"/>
  <c r="AK619" i="5"/>
  <c r="N698" i="1" s="1"/>
  <c r="AK135" i="5"/>
  <c r="N147" i="1" s="1"/>
  <c r="AH282" i="5"/>
  <c r="M315" i="1" s="1"/>
  <c r="V255" i="5"/>
  <c r="I279" i="1" s="1"/>
  <c r="J610" i="5"/>
  <c r="E687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AB560" i="5"/>
  <c r="K629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B239" i="5"/>
  <c r="K273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E196" i="5"/>
  <c r="L21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S130" i="5"/>
  <c r="H142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Y414" i="5"/>
  <c r="J461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H237" i="5"/>
  <c r="M261" i="1" s="1"/>
  <c r="AK339" i="5"/>
  <c r="N377" i="1" s="1"/>
  <c r="Y625" i="5"/>
  <c r="J704" i="1" s="1"/>
  <c r="AE239" i="5"/>
  <c r="L273" i="1" s="1"/>
  <c r="Y671" i="5"/>
  <c r="J749" i="1" s="1"/>
  <c r="AB441" i="5"/>
  <c r="K496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S194" i="5"/>
  <c r="H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AK341" i="5"/>
  <c r="N380" i="1" s="1"/>
  <c r="M365" i="5"/>
  <c r="F403" i="1" s="1"/>
  <c r="AB517" i="5"/>
  <c r="K582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AB349" i="5"/>
  <c r="K388" i="1" s="1"/>
  <c r="V493" i="5"/>
  <c r="I557" i="1" s="1"/>
  <c r="AE146" i="5"/>
  <c r="L158" i="1" s="1"/>
  <c r="AB409" i="5"/>
  <c r="K456" i="1" s="1"/>
  <c r="S602" i="5"/>
  <c r="H679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AB146" i="5"/>
  <c r="K158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AK656" i="5"/>
  <c r="N739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V135" i="5"/>
  <c r="I147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AK132" i="5"/>
  <c r="N143" i="1" s="1"/>
  <c r="J304" i="5"/>
  <c r="E338" i="1" s="1"/>
  <c r="AE495" i="5"/>
  <c r="L558" i="1" s="1"/>
  <c r="P350" i="5"/>
  <c r="G389" i="1" s="1"/>
  <c r="V138" i="5"/>
  <c r="I145" i="1" s="1"/>
  <c r="S256" i="5"/>
  <c r="H280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AK357" i="5"/>
  <c r="N395" i="1" s="1"/>
  <c r="M229" i="5"/>
  <c r="F252" i="1" s="1"/>
  <c r="AK173" i="5"/>
  <c r="N191" i="1" s="1"/>
  <c r="S189" i="5"/>
  <c r="H206" i="1" s="1"/>
  <c r="Y619" i="5"/>
  <c r="J698" i="1" s="1"/>
  <c r="AH256" i="5"/>
  <c r="M280" i="1" s="1"/>
  <c r="AB569" i="5"/>
  <c r="K638" i="1" s="1"/>
  <c r="M672" i="5"/>
  <c r="F758" i="1" s="1"/>
  <c r="P246" i="5"/>
  <c r="G269" i="1" s="1"/>
  <c r="M441" i="5"/>
  <c r="F496" i="1" s="1"/>
  <c r="P132" i="5"/>
  <c r="G143" i="1" s="1"/>
  <c r="V406" i="5"/>
  <c r="I450" i="1" s="1"/>
  <c r="J400" i="5"/>
  <c r="E446" i="1" s="1"/>
  <c r="V553" i="5"/>
  <c r="I623" i="1" s="1"/>
  <c r="AH663" i="5"/>
  <c r="M746" i="1" s="1"/>
  <c r="AH130" i="5"/>
  <c r="M142" i="1" s="1"/>
  <c r="Y443" i="5"/>
  <c r="J498" i="1" s="1"/>
  <c r="S610" i="5"/>
  <c r="H687" i="1" s="1"/>
  <c r="AH398" i="5"/>
  <c r="M441" i="1" s="1"/>
  <c r="AK240" i="5"/>
  <c r="N262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1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V628" i="5"/>
  <c r="I705" i="1" s="1"/>
  <c r="AB553" i="5"/>
  <c r="K623" i="1" s="1"/>
  <c r="S511" i="5"/>
  <c r="H576" i="1" s="1"/>
  <c r="AB357" i="5"/>
  <c r="K395" i="1" s="1"/>
  <c r="AB296" i="5"/>
  <c r="K334" i="1" s="1"/>
  <c r="Y180" i="5"/>
  <c r="J197" i="1" s="1"/>
  <c r="Y197" i="5"/>
  <c r="J214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232" i="5"/>
  <c r="F256" i="1" s="1"/>
  <c r="M197" i="5"/>
  <c r="F214" i="1" s="1"/>
  <c r="P677" i="5"/>
  <c r="G761" i="1" s="1"/>
  <c r="AK123" i="5"/>
  <c r="N133" i="1" s="1"/>
  <c r="J307" i="5"/>
  <c r="E340" i="1" s="1"/>
  <c r="V518" i="5"/>
  <c r="I580" i="1" s="1"/>
  <c r="AB182" i="5"/>
  <c r="K198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Y680" i="5"/>
  <c r="J763" i="1" s="1"/>
  <c r="M348" i="5"/>
  <c r="F386" i="1" s="1"/>
  <c r="Y248" i="5"/>
  <c r="J270" i="1" s="1"/>
  <c r="AK417" i="5"/>
  <c r="N464" i="1" s="1"/>
  <c r="AK612" i="5"/>
  <c r="N701" i="1" s="1"/>
  <c r="AK673" i="5"/>
  <c r="N757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Y299" i="5"/>
  <c r="J333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J241" i="5"/>
  <c r="E263" i="1" s="1"/>
  <c r="AE393" i="5"/>
  <c r="L440" i="1" s="1"/>
  <c r="P613" i="5"/>
  <c r="G689" i="1" s="1"/>
  <c r="P452" i="5"/>
  <c r="G508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AH280" i="5"/>
  <c r="M313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J280" i="5"/>
  <c r="E313" i="1" s="1"/>
  <c r="V554" i="5"/>
  <c r="I624" i="1" s="1"/>
  <c r="AH417" i="5"/>
  <c r="M464" i="1" s="1"/>
  <c r="J256" i="5"/>
  <c r="E280" i="1" s="1"/>
  <c r="V351" i="5"/>
  <c r="I393" i="1" s="1"/>
  <c r="P342" i="5"/>
  <c r="G381" i="1" s="1"/>
  <c r="AK502" i="5"/>
  <c r="N566" i="1" s="1"/>
  <c r="J614" i="5"/>
  <c r="E691" i="1" s="1"/>
  <c r="AB468" i="5"/>
  <c r="K523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V401" i="5"/>
  <c r="I449" i="1" s="1"/>
  <c r="AH146" i="5"/>
  <c r="M158" i="1" s="1"/>
  <c r="M342" i="5"/>
  <c r="F381" i="1" s="1"/>
  <c r="P339" i="5"/>
  <c r="G377" i="1" s="1"/>
  <c r="J605" i="5"/>
  <c r="E685" i="1" s="1"/>
  <c r="AE342" i="5"/>
  <c r="L381" i="1" s="1"/>
  <c r="AE249" i="5"/>
  <c r="L272" i="1" s="1"/>
  <c r="AB253" i="5"/>
  <c r="K277" i="1" s="1"/>
  <c r="S570" i="5"/>
  <c r="H639" i="1" s="1"/>
  <c r="J146" i="5"/>
  <c r="E158" i="1" s="1"/>
  <c r="Y602" i="5"/>
  <c r="J679" i="1" s="1"/>
  <c r="AB191" i="5"/>
  <c r="K207" i="1" s="1"/>
  <c r="Y570" i="5"/>
  <c r="J639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H358" i="5"/>
  <c r="M396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R17" i="5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AG13" i="5"/>
  <c r="Y292" i="5"/>
  <c r="J323" i="1" s="1"/>
  <c r="V669" i="5"/>
  <c r="I754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J20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I14" i="5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AG21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B622" i="5"/>
  <c r="K697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X10" i="5"/>
  <c r="S630" i="5"/>
  <c r="H707" i="1" s="1"/>
  <c r="P299" i="5"/>
  <c r="G333" i="1" s="1"/>
  <c r="AK335" i="5"/>
  <c r="N373" i="1" s="1"/>
  <c r="AK282" i="5"/>
  <c r="N315" i="1" s="1"/>
  <c r="J342" i="5"/>
  <c r="E381" i="1" s="1"/>
  <c r="Y495" i="5"/>
  <c r="J558" i="1" s="1"/>
  <c r="AK292" i="5"/>
  <c r="N323" i="1" s="1"/>
  <c r="AA22" i="5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L17" i="5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B461" i="5"/>
  <c r="K517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AB131" i="5"/>
  <c r="K141" i="1" s="1"/>
  <c r="Y145" i="5"/>
  <c r="J157" i="1" s="1"/>
  <c r="AA35" i="5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L10" i="5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P123" i="5"/>
  <c r="G133" i="1" s="1"/>
  <c r="L23" i="5"/>
  <c r="R15" i="5"/>
  <c r="J460" i="5"/>
  <c r="E512" i="1" s="1"/>
  <c r="V292" i="5"/>
  <c r="I323" i="1" s="1"/>
  <c r="M280" i="5"/>
  <c r="F313" i="1" s="1"/>
  <c r="L27" i="5"/>
  <c r="V284" i="5"/>
  <c r="I317" i="1" s="1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A34" i="5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V630" i="5"/>
  <c r="I707" i="1" s="1"/>
  <c r="AB393" i="5"/>
  <c r="K440" i="1" s="1"/>
  <c r="M249" i="5"/>
  <c r="F272" i="1" s="1"/>
  <c r="S512" i="5"/>
  <c r="H567" i="1" s="1"/>
  <c r="AJ16" i="5"/>
  <c r="V198" i="5"/>
  <c r="I215" i="1" s="1"/>
  <c r="AG34" i="5"/>
  <c r="O41" i="5"/>
  <c r="P562" i="5"/>
  <c r="G631" i="1" s="1"/>
  <c r="D248" i="5"/>
  <c r="H219" i="3" s="1"/>
  <c r="AE461" i="5"/>
  <c r="L517" i="1" s="1"/>
  <c r="L32" i="5"/>
  <c r="AK622" i="5"/>
  <c r="N697" i="1" s="1"/>
  <c r="M547" i="5"/>
  <c r="F618" i="1" s="1"/>
  <c r="AG31" i="5"/>
  <c r="AH563" i="5"/>
  <c r="M634" i="1" s="1"/>
  <c r="AA37" i="5"/>
  <c r="AB504" i="5"/>
  <c r="K572" i="1" s="1"/>
  <c r="AD25" i="5"/>
  <c r="AB630" i="5"/>
  <c r="K707" i="1" s="1"/>
  <c r="O39" i="5"/>
  <c r="AJ33" i="5"/>
  <c r="AB410" i="5"/>
  <c r="K457" i="1" s="1"/>
  <c r="I21" i="5"/>
  <c r="D241" i="5"/>
  <c r="H212" i="3" s="1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AA418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D198" i="5"/>
  <c r="H179" i="3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U20" i="5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S258" i="5"/>
  <c r="H28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O10" i="5"/>
  <c r="I13" i="5"/>
  <c r="U30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U4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D280" i="5"/>
  <c r="H248" i="3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O36" i="5"/>
  <c r="AE406" i="5"/>
  <c r="L450" i="1" s="1"/>
  <c r="M139" i="5"/>
  <c r="F149" i="1" s="1"/>
  <c r="S665" i="5"/>
  <c r="H748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X28" i="5"/>
  <c r="Y663" i="5"/>
  <c r="J746" i="1" s="1"/>
  <c r="AB123" i="5"/>
  <c r="K133" i="1" s="1"/>
  <c r="V123" i="5"/>
  <c r="I133" i="1" s="1"/>
  <c r="AK445" i="5"/>
  <c r="N500" i="1" s="1"/>
  <c r="L41" i="5"/>
  <c r="M512" i="5"/>
  <c r="F567" i="1" s="1"/>
  <c r="L37" i="5"/>
  <c r="Y249" i="5"/>
  <c r="J272" i="1" s="1"/>
  <c r="U16" i="5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D258" i="5"/>
  <c r="H230" i="3" s="1"/>
  <c r="AB204" i="5"/>
  <c r="K220" i="1" s="1"/>
  <c r="X19" i="5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K257" i="5"/>
  <c r="N282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O24" i="5"/>
  <c r="D147" i="5"/>
  <c r="H133" i="3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C653" i="5" l="1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17" i="5" s="1"/>
  <c r="S71" i="5"/>
  <c r="H77" i="1" s="1"/>
  <c r="K36" i="5"/>
  <c r="M36" i="5" s="1"/>
  <c r="M90" i="5"/>
  <c r="F97" i="1" s="1"/>
  <c r="D71" i="5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91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20" i="5" s="1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F41" i="5"/>
  <c r="AK386" i="5"/>
  <c r="N433" i="1" s="1"/>
  <c r="J622" i="5"/>
  <c r="E697" i="1" s="1"/>
  <c r="D139" i="5"/>
  <c r="H128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AH21" i="5" s="1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6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8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0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J63" i="5"/>
  <c r="H9" i="5"/>
  <c r="H28" i="5"/>
  <c r="J28" i="5" s="1"/>
  <c r="J82" i="5"/>
  <c r="E87" i="1" s="1"/>
  <c r="Q27" i="5"/>
  <c r="S81" i="5"/>
  <c r="H88" i="1" s="1"/>
  <c r="V461" i="5"/>
  <c r="I517" i="1" s="1"/>
  <c r="T18" i="5"/>
  <c r="V18" i="5" s="1"/>
  <c r="V72" i="5"/>
  <c r="I78" i="1" s="1"/>
  <c r="J74" i="5"/>
  <c r="E80" i="1" s="1"/>
  <c r="H20" i="5"/>
  <c r="J20" i="5" s="1"/>
  <c r="J84" i="5"/>
  <c r="E92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AD97" i="5"/>
  <c r="AD9" i="5"/>
  <c r="O38" i="5"/>
  <c r="K10" i="5"/>
  <c r="M10" i="5" s="1"/>
  <c r="M64" i="5"/>
  <c r="F70" i="1" s="1"/>
  <c r="AE95" i="5"/>
  <c r="L99" i="1" s="1"/>
  <c r="AC41" i="5"/>
  <c r="T35" i="5"/>
  <c r="V89" i="5"/>
  <c r="I95" i="1" s="1"/>
  <c r="D67" i="5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Y19" i="5" s="1"/>
  <c r="AB614" i="5"/>
  <c r="K691" i="1" s="1"/>
  <c r="R22" i="5"/>
  <c r="AJ27" i="5"/>
  <c r="P76" i="5"/>
  <c r="G84" i="1" s="1"/>
  <c r="N22" i="5"/>
  <c r="K13" i="5"/>
  <c r="M67" i="5"/>
  <c r="F73" i="1" s="1"/>
  <c r="D84" i="5"/>
  <c r="H70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Y28" i="5" s="1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5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6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S599" i="5"/>
  <c r="J387" i="5"/>
  <c r="E434" i="1" s="1"/>
  <c r="D470" i="5"/>
  <c r="H418" i="3" s="1"/>
  <c r="M548" i="5"/>
  <c r="F617" i="1" s="1"/>
  <c r="V352" i="5"/>
  <c r="I387" i="1" s="1"/>
  <c r="T471" i="5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P35" i="5" s="1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76" i="5"/>
  <c r="M84" i="1" s="1"/>
  <c r="D83" i="5"/>
  <c r="F29" i="5"/>
  <c r="AC38" i="5"/>
  <c r="AE38" i="5" s="1"/>
  <c r="AE92" i="5"/>
  <c r="L98" i="1" s="1"/>
  <c r="H15" i="5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Y469" i="5"/>
  <c r="J525" i="1" s="1"/>
  <c r="AC686" i="5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G333" i="5"/>
  <c r="C333" i="5"/>
  <c r="P237" i="5"/>
  <c r="G261" i="1" s="1"/>
  <c r="D231" i="5"/>
  <c r="H204" i="3" s="1"/>
  <c r="G239" i="5"/>
  <c r="D273" i="1" s="1"/>
  <c r="C239" i="5"/>
  <c r="D120" i="5"/>
  <c r="H107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S25" i="5" s="1"/>
  <c r="AF30" i="5"/>
  <c r="AH84" i="5"/>
  <c r="M92" i="1" s="1"/>
  <c r="D90" i="5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P34" i="5" s="1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AB39" i="5" s="1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66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10" i="3" s="1"/>
  <c r="Y611" i="5"/>
  <c r="J688" i="1" s="1"/>
  <c r="AE348" i="5"/>
  <c r="L386" i="1" s="1"/>
  <c r="AE245" i="5"/>
  <c r="L267" i="1" s="1"/>
  <c r="AE281" i="5"/>
  <c r="L314" i="1" s="1"/>
  <c r="AE172" i="5"/>
  <c r="AC205" i="5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7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N314" i="5" s="1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79" i="5"/>
  <c r="H76" i="3" s="1"/>
  <c r="G67" i="5"/>
  <c r="D73" i="1" s="1"/>
  <c r="E13" i="5"/>
  <c r="C67" i="5"/>
  <c r="D233" i="5"/>
  <c r="H206" i="3" s="1"/>
  <c r="Y547" i="5"/>
  <c r="J618" i="1" s="1"/>
  <c r="D92" i="5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F21" i="5"/>
  <c r="AJ19" i="5"/>
  <c r="D88" i="5"/>
  <c r="H67" i="3" s="1"/>
  <c r="F34" i="5"/>
  <c r="N20" i="5"/>
  <c r="P74" i="5"/>
  <c r="G80" i="1" s="1"/>
  <c r="AA32" i="5"/>
  <c r="F12" i="5"/>
  <c r="D66" i="5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AC10" i="5"/>
  <c r="AE10" i="5" s="1"/>
  <c r="AE64" i="5"/>
  <c r="L70" i="1" s="1"/>
  <c r="AD21" i="5"/>
  <c r="J78" i="5"/>
  <c r="E83" i="1" s="1"/>
  <c r="H24" i="5"/>
  <c r="J24" i="5" s="1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AI689" i="5" s="1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W14" i="5"/>
  <c r="Y14" i="5" s="1"/>
  <c r="C292" i="5"/>
  <c r="G292" i="5"/>
  <c r="D323" i="1" s="1"/>
  <c r="D80" i="5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8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73" i="5"/>
  <c r="N79" i="1" s="1"/>
  <c r="AF24" i="5"/>
  <c r="AH24" i="5" s="1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18" i="5" s="1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29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Y438" i="5"/>
  <c r="X259" i="5"/>
  <c r="U259" i="5"/>
  <c r="AB615" i="5"/>
  <c r="K693" i="1" s="1"/>
  <c r="AG471" i="5"/>
  <c r="Y251" i="5"/>
  <c r="J275" i="1" s="1"/>
  <c r="D226" i="5"/>
  <c r="F259" i="5"/>
  <c r="E471" i="5"/>
  <c r="E474" i="5" s="1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S463" i="5"/>
  <c r="H519" i="1" s="1"/>
  <c r="AB226" i="5"/>
  <c r="Z259" i="5"/>
  <c r="Z262" i="5" s="1"/>
  <c r="AH226" i="5"/>
  <c r="AF259" i="5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84" i="5"/>
  <c r="L92" i="1" s="1"/>
  <c r="J90" i="5"/>
  <c r="E97" i="1" s="1"/>
  <c r="H36" i="5"/>
  <c r="J36" i="5" s="1"/>
  <c r="V64" i="5"/>
  <c r="I70" i="1" s="1"/>
  <c r="T10" i="5"/>
  <c r="V10" i="5" s="1"/>
  <c r="Q22" i="5"/>
  <c r="S76" i="5"/>
  <c r="H84" i="1" s="1"/>
  <c r="AG19" i="5"/>
  <c r="AK85" i="5"/>
  <c r="N90" i="1" s="1"/>
  <c r="AI31" i="5"/>
  <c r="J653" i="5"/>
  <c r="H686" i="5"/>
  <c r="AI39" i="5"/>
  <c r="AK93" i="5"/>
  <c r="N100" i="1" s="1"/>
  <c r="C233" i="5"/>
  <c r="G233" i="5"/>
  <c r="D257" i="1" s="1"/>
  <c r="S496" i="5"/>
  <c r="H559" i="1" s="1"/>
  <c r="W32" i="5"/>
  <c r="Y32" i="5" s="1"/>
  <c r="Y86" i="5"/>
  <c r="J93" i="1" s="1"/>
  <c r="AI10" i="5"/>
  <c r="AK10" i="5" s="1"/>
  <c r="AK64" i="5"/>
  <c r="N70" i="1" s="1"/>
  <c r="AK68" i="5"/>
  <c r="N74" i="1" s="1"/>
  <c r="AI14" i="5"/>
  <c r="AK14" i="5" s="1"/>
  <c r="F18" i="5"/>
  <c r="D72" i="5"/>
  <c r="AK90" i="5"/>
  <c r="N97" i="1" s="1"/>
  <c r="AI36" i="5"/>
  <c r="AK36" i="5" s="1"/>
  <c r="Q31" i="5"/>
  <c r="S31" i="5" s="1"/>
  <c r="S85" i="5"/>
  <c r="H9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F32" i="5"/>
  <c r="S657" i="5"/>
  <c r="H740" i="1" s="1"/>
  <c r="I38" i="5"/>
  <c r="D77" i="5"/>
  <c r="H79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AB664" i="5"/>
  <c r="K747" i="1" s="1"/>
  <c r="AK140" i="5"/>
  <c r="N150" i="1" s="1"/>
  <c r="D613" i="5"/>
  <c r="H540" i="3" s="1"/>
  <c r="D123" i="5"/>
  <c r="H109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27" i="5" s="1"/>
  <c r="Y81" i="5"/>
  <c r="J88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4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290" i="5"/>
  <c r="AI205" i="5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12" i="5"/>
  <c r="AK252" i="5"/>
  <c r="N274" i="1" s="1"/>
  <c r="D396" i="5"/>
  <c r="H352" i="3" s="1"/>
  <c r="D302" i="5"/>
  <c r="H270" i="3" s="1"/>
  <c r="D227" i="5"/>
  <c r="H200" i="3" s="1"/>
  <c r="D149" i="5"/>
  <c r="H135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Z635" i="5" s="1"/>
  <c r="C403" i="5"/>
  <c r="G403" i="5"/>
  <c r="D454" i="1" s="1"/>
  <c r="G199" i="5"/>
  <c r="D217" i="1" s="1"/>
  <c r="C199" i="5"/>
  <c r="V599" i="5"/>
  <c r="T632" i="5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S394" i="5"/>
  <c r="H443" i="1" s="1"/>
  <c r="G614" i="5"/>
  <c r="D691" i="1" s="1"/>
  <c r="C614" i="5"/>
  <c r="AJ23" i="5"/>
  <c r="H38" i="5"/>
  <c r="J92" i="5"/>
  <c r="E98" i="1" s="1"/>
  <c r="F33" i="5"/>
  <c r="D87" i="5"/>
  <c r="H68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H25" i="5"/>
  <c r="J25" i="5" s="1"/>
  <c r="M555" i="5"/>
  <c r="F625" i="1" s="1"/>
  <c r="W41" i="5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AF28" i="5"/>
  <c r="AH82" i="5"/>
  <c r="M87" i="1" s="1"/>
  <c r="D453" i="5"/>
  <c r="H401" i="3" s="1"/>
  <c r="J80" i="5"/>
  <c r="E86" i="1" s="1"/>
  <c r="H26" i="5"/>
  <c r="D127" i="5"/>
  <c r="H114" i="3" s="1"/>
  <c r="C248" i="5"/>
  <c r="G248" i="5"/>
  <c r="D270" i="1" s="1"/>
  <c r="E35" i="5"/>
  <c r="G89" i="5"/>
  <c r="D95" i="1" s="1"/>
  <c r="C89" i="5"/>
  <c r="M68" i="5"/>
  <c r="F74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V88" i="5"/>
  <c r="I9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50" i="5"/>
  <c r="C282" i="5"/>
  <c r="G282" i="5"/>
  <c r="D315" i="1" s="1"/>
  <c r="Y561" i="5"/>
  <c r="J630" i="1" s="1"/>
  <c r="P306" i="5"/>
  <c r="G339" i="1" s="1"/>
  <c r="G254" i="5"/>
  <c r="D278" i="1" s="1"/>
  <c r="C254" i="5"/>
  <c r="S172" i="5"/>
  <c r="Q205" i="5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8" i="3" s="1"/>
  <c r="H366" i="5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5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C474" i="5" s="1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H314" i="5" s="1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AI13" i="5"/>
  <c r="AK13" i="5" s="1"/>
  <c r="AK67" i="5"/>
  <c r="N73" i="1" s="1"/>
  <c r="P75" i="5"/>
  <c r="G82" i="1" s="1"/>
  <c r="N21" i="5"/>
  <c r="S70" i="5"/>
  <c r="H75" i="1" s="1"/>
  <c r="Q16" i="5"/>
  <c r="V92" i="5"/>
  <c r="I98" i="1" s="1"/>
  <c r="T38" i="5"/>
  <c r="AF33" i="5"/>
  <c r="AH33" i="5" s="1"/>
  <c r="AH87" i="5"/>
  <c r="M91" i="1" s="1"/>
  <c r="AE93" i="5"/>
  <c r="L100" i="1" s="1"/>
  <c r="AC39" i="5"/>
  <c r="AE39" i="5" s="1"/>
  <c r="J70" i="5"/>
  <c r="E75" i="1" s="1"/>
  <c r="H16" i="5"/>
  <c r="J16" i="5" s="1"/>
  <c r="AE86" i="5"/>
  <c r="L93" i="1" s="1"/>
  <c r="AC32" i="5"/>
  <c r="AE32" i="5" s="1"/>
  <c r="V69" i="5"/>
  <c r="I76" i="1" s="1"/>
  <c r="T15" i="5"/>
  <c r="C90" i="5"/>
  <c r="E36" i="5"/>
  <c r="G90" i="5"/>
  <c r="D97" i="1" s="1"/>
  <c r="AI27" i="5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AH292" i="5"/>
  <c r="M323" i="1" s="1"/>
  <c r="V186" i="5"/>
  <c r="I201" i="1" s="1"/>
  <c r="AE73" i="5"/>
  <c r="L79" i="1" s="1"/>
  <c r="AC19" i="5"/>
  <c r="AE19" i="5" s="1"/>
  <c r="AJ35" i="5"/>
  <c r="T39" i="5"/>
  <c r="V39" i="5" s="1"/>
  <c r="V93" i="5"/>
  <c r="I100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C147" i="5"/>
  <c r="G147" i="5"/>
  <c r="D160" i="1" s="1"/>
  <c r="N38" i="5"/>
  <c r="P38" i="5" s="1"/>
  <c r="P92" i="5"/>
  <c r="G98" i="1" s="1"/>
  <c r="W18" i="5"/>
  <c r="Y18" i="5" s="1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39" i="5" s="1"/>
  <c r="D93" i="5"/>
  <c r="H62" i="3" s="1"/>
  <c r="S64" i="5"/>
  <c r="H70" i="1" s="1"/>
  <c r="Q10" i="5"/>
  <c r="I40" i="5"/>
  <c r="J75" i="5"/>
  <c r="E82" i="1" s="1"/>
  <c r="H21" i="5"/>
  <c r="J21" i="5" s="1"/>
  <c r="I19" i="5"/>
  <c r="AJ9" i="5"/>
  <c r="AJ97" i="5"/>
  <c r="AE308" i="5"/>
  <c r="L342" i="1" s="1"/>
  <c r="I33" i="5"/>
  <c r="AB80" i="5"/>
  <c r="K86" i="1" s="1"/>
  <c r="Z26" i="5"/>
  <c r="AB26" i="5" s="1"/>
  <c r="G69" i="5"/>
  <c r="D76" i="1" s="1"/>
  <c r="C69" i="5"/>
  <c r="E15" i="5"/>
  <c r="Y672" i="5"/>
  <c r="J758" i="1" s="1"/>
  <c r="G198" i="5"/>
  <c r="D215" i="1" s="1"/>
  <c r="C198" i="5"/>
  <c r="AJ21" i="5"/>
  <c r="C140" i="5"/>
  <c r="G140" i="5"/>
  <c r="D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398" i="5"/>
  <c r="AF25" i="5"/>
  <c r="AH25" i="5" s="1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64" i="5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G621" i="5"/>
  <c r="D690" i="1" s="1"/>
  <c r="C621" i="5"/>
  <c r="D504" i="5"/>
  <c r="H455" i="3" s="1"/>
  <c r="U35" i="5"/>
  <c r="D74" i="5"/>
  <c r="F20" i="5"/>
  <c r="M622" i="5"/>
  <c r="F697" i="1" s="1"/>
  <c r="AB621" i="5"/>
  <c r="K690" i="1" s="1"/>
  <c r="P77" i="5"/>
  <c r="G8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6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AB237" i="5"/>
  <c r="K261" i="1" s="1"/>
  <c r="AB342" i="5"/>
  <c r="K381" i="1" s="1"/>
  <c r="Y554" i="5"/>
  <c r="J624" i="1" s="1"/>
  <c r="J510" i="5"/>
  <c r="E574" i="1" s="1"/>
  <c r="S385" i="5"/>
  <c r="Q418" i="5"/>
  <c r="Q421" i="5" s="1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672" i="5"/>
  <c r="Y233" i="5"/>
  <c r="J257" i="1" s="1"/>
  <c r="C291" i="5"/>
  <c r="G291" i="5"/>
  <c r="D330" i="1" s="1"/>
  <c r="C240" i="5"/>
  <c r="G240" i="5"/>
  <c r="D262" i="1" s="1"/>
  <c r="X418" i="5"/>
  <c r="D132" i="5"/>
  <c r="H121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2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Y138" i="5"/>
  <c r="J145" i="1" s="1"/>
  <c r="AK138" i="5"/>
  <c r="N145" i="1" s="1"/>
  <c r="D406" i="5"/>
  <c r="H358" i="3" s="1"/>
  <c r="M172" i="5"/>
  <c r="K205" i="5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670" i="5"/>
  <c r="G464" i="5"/>
  <c r="D518" i="1" s="1"/>
  <c r="C464" i="5"/>
  <c r="AH604" i="5"/>
  <c r="M681" i="1" s="1"/>
  <c r="AE121" i="5"/>
  <c r="L132" i="1" s="1"/>
  <c r="AH238" i="5"/>
  <c r="M266" i="1" s="1"/>
  <c r="Y172" i="5"/>
  <c r="W205" i="5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21" i="5"/>
  <c r="D558" i="5"/>
  <c r="H505" i="3" s="1"/>
  <c r="K311" i="5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V354" i="5"/>
  <c r="I390" i="1" s="1"/>
  <c r="M549" i="5"/>
  <c r="F619" i="1" s="1"/>
  <c r="C573" i="5"/>
  <c r="G573" i="5"/>
  <c r="D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32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Z474" i="5" s="1"/>
  <c r="AB438" i="5"/>
  <c r="AE285" i="5"/>
  <c r="L318" i="1" s="1"/>
  <c r="V37" i="5" l="1"/>
  <c r="H88" i="3"/>
  <c r="H71" i="3"/>
  <c r="H85" i="3"/>
  <c r="H34" i="3" s="1"/>
  <c r="H92" i="3"/>
  <c r="H75" i="3"/>
  <c r="H24" i="3" s="1"/>
  <c r="H63" i="3"/>
  <c r="H84" i="3"/>
  <c r="H33" i="3" s="1"/>
  <c r="H65" i="3"/>
  <c r="H14" i="3" s="1"/>
  <c r="H74" i="3"/>
  <c r="H23" i="3" s="1"/>
  <c r="T262" i="5"/>
  <c r="E262" i="5"/>
  <c r="K208" i="5"/>
  <c r="AK27" i="5"/>
  <c r="H81" i="3"/>
  <c r="H72" i="3"/>
  <c r="Z100" i="5"/>
  <c r="AK22" i="5"/>
  <c r="H89" i="3"/>
  <c r="H64" i="3"/>
  <c r="H13" i="3" s="1"/>
  <c r="H87" i="3"/>
  <c r="H36" i="3" s="1"/>
  <c r="H77" i="3"/>
  <c r="H26" i="3" s="1"/>
  <c r="H82" i="3"/>
  <c r="H31" i="3" s="1"/>
  <c r="H73" i="3"/>
  <c r="H83" i="3"/>
  <c r="H32" i="3" s="1"/>
  <c r="H86" i="3"/>
  <c r="H35" i="3" s="1"/>
  <c r="H61" i="3"/>
  <c r="H10" i="3" s="1"/>
  <c r="H69" i="3"/>
  <c r="H18" i="3" s="1"/>
  <c r="H80" i="3"/>
  <c r="H29" i="3" s="1"/>
  <c r="AK19" i="5"/>
  <c r="H60" i="3"/>
  <c r="E31" i="1"/>
  <c r="Y11" i="5"/>
  <c r="J29" i="1"/>
  <c r="AE41" i="5"/>
  <c r="C446" i="1"/>
  <c r="L19" i="1"/>
  <c r="K314" i="5"/>
  <c r="H369" i="5"/>
  <c r="Y37" i="5"/>
  <c r="C261" i="1"/>
  <c r="Y41" i="5"/>
  <c r="AH22" i="5"/>
  <c r="C558" i="1"/>
  <c r="C643" i="1"/>
  <c r="C579" i="1"/>
  <c r="C753" i="1"/>
  <c r="E23" i="1"/>
  <c r="F41" i="1"/>
  <c r="H635" i="5"/>
  <c r="Q635" i="5"/>
  <c r="J26" i="5"/>
  <c r="AF635" i="5"/>
  <c r="N154" i="5"/>
  <c r="S27" i="5"/>
  <c r="P20" i="5"/>
  <c r="J38" i="5"/>
  <c r="AI208" i="5"/>
  <c r="AC262" i="5"/>
  <c r="AC261" i="5" s="1"/>
  <c r="AE22" i="5"/>
  <c r="Y36" i="5"/>
  <c r="C445" i="1"/>
  <c r="C394" i="1"/>
  <c r="H33" i="1"/>
  <c r="C215" i="1"/>
  <c r="H30" i="1"/>
  <c r="C707" i="1"/>
  <c r="W474" i="5"/>
  <c r="W473" i="5" s="1"/>
  <c r="D12" i="5"/>
  <c r="C567" i="1"/>
  <c r="C759" i="1"/>
  <c r="C461" i="1"/>
  <c r="AK39" i="5"/>
  <c r="C256" i="1"/>
  <c r="S35" i="5"/>
  <c r="P16" i="5"/>
  <c r="H689" i="5"/>
  <c r="H688" i="5" s="1"/>
  <c r="AB38" i="5"/>
  <c r="AH30" i="5"/>
  <c r="C518" i="1"/>
  <c r="AE27" i="5"/>
  <c r="I27" i="1"/>
  <c r="T635" i="5"/>
  <c r="T634" i="5" s="1"/>
  <c r="T154" i="5"/>
  <c r="T153" i="5" s="1"/>
  <c r="S41" i="5"/>
  <c r="T689" i="5"/>
  <c r="T688" i="5" s="1"/>
  <c r="Z208" i="5"/>
  <c r="Z207" i="5" s="1"/>
  <c r="N474" i="5"/>
  <c r="N473" i="5" s="1"/>
  <c r="AC154" i="5"/>
  <c r="AC153" i="5" s="1"/>
  <c r="W208" i="5"/>
  <c r="W207" i="5" s="1"/>
  <c r="S22" i="5"/>
  <c r="C555" i="1"/>
  <c r="N14" i="1"/>
  <c r="C752" i="1"/>
  <c r="C392" i="1"/>
  <c r="C152" i="1"/>
  <c r="C336" i="1"/>
  <c r="L33" i="1"/>
  <c r="C584" i="1"/>
  <c r="E16" i="1"/>
  <c r="C621" i="1"/>
  <c r="C449" i="1"/>
  <c r="C460" i="1"/>
  <c r="J12" i="1"/>
  <c r="C641" i="1"/>
  <c r="D22" i="5"/>
  <c r="F12" i="1"/>
  <c r="C254" i="1"/>
  <c r="I41" i="1"/>
  <c r="AE30" i="5"/>
  <c r="H10" i="1"/>
  <c r="J33" i="1"/>
  <c r="V22" i="5"/>
  <c r="AB20" i="5"/>
  <c r="J41" i="5"/>
  <c r="S10" i="5"/>
  <c r="C160" i="1"/>
  <c r="AF262" i="5"/>
  <c r="C509" i="1"/>
  <c r="T208" i="5"/>
  <c r="T207" i="5" s="1"/>
  <c r="C750" i="1"/>
  <c r="C389" i="1"/>
  <c r="C637" i="1"/>
  <c r="AF208" i="5"/>
  <c r="AF207" i="5" s="1"/>
  <c r="AC689" i="5"/>
  <c r="AC688" i="5" s="1"/>
  <c r="C683" i="1"/>
  <c r="AC208" i="5"/>
  <c r="AC207" i="5" s="1"/>
  <c r="C328" i="1"/>
  <c r="H40" i="1"/>
  <c r="C560" i="1"/>
  <c r="C644" i="1"/>
  <c r="C206" i="1"/>
  <c r="H31" i="1"/>
  <c r="C512" i="1"/>
  <c r="D10" i="5"/>
  <c r="G21" i="1"/>
  <c r="F38" i="1"/>
  <c r="Z369" i="5"/>
  <c r="Z368" i="5" s="1"/>
  <c r="AB15" i="5"/>
  <c r="F13" i="1"/>
  <c r="AE28" i="5"/>
  <c r="C281" i="1"/>
  <c r="K15" i="1"/>
  <c r="V15" i="5"/>
  <c r="C159" i="1"/>
  <c r="K36" i="1"/>
  <c r="N27" i="1"/>
  <c r="C197" i="1"/>
  <c r="G16" i="1"/>
  <c r="C696" i="1"/>
  <c r="C691" i="1"/>
  <c r="C638" i="1"/>
  <c r="K31" i="1"/>
  <c r="V38" i="5"/>
  <c r="AC421" i="5"/>
  <c r="L28" i="1"/>
  <c r="J15" i="5"/>
  <c r="W635" i="5"/>
  <c r="W634" i="5" s="1"/>
  <c r="H262" i="5"/>
  <c r="H261" i="5" s="1"/>
  <c r="C150" i="1"/>
  <c r="C645" i="1"/>
  <c r="C441" i="1"/>
  <c r="C382" i="1"/>
  <c r="D25" i="5"/>
  <c r="AB17" i="5"/>
  <c r="K24" i="1"/>
  <c r="C331" i="1"/>
  <c r="C262" i="1"/>
  <c r="C324" i="1"/>
  <c r="I38" i="1"/>
  <c r="C386" i="1"/>
  <c r="N33" i="1"/>
  <c r="S16" i="5"/>
  <c r="C520" i="1"/>
  <c r="I34" i="1"/>
  <c r="AF154" i="5"/>
  <c r="AF153" i="5" s="1"/>
  <c r="C622" i="1"/>
  <c r="H38" i="1"/>
  <c r="E369" i="5"/>
  <c r="E368" i="5" s="1"/>
  <c r="P18" i="5"/>
  <c r="AH16" i="5"/>
  <c r="H100" i="5"/>
  <c r="H99" i="5" s="1"/>
  <c r="J22" i="5"/>
  <c r="N10" i="1"/>
  <c r="D20" i="5"/>
  <c r="N635" i="5"/>
  <c r="N634" i="5" s="1"/>
  <c r="H20" i="3"/>
  <c r="E41" i="1"/>
  <c r="C459" i="1"/>
  <c r="C504" i="1"/>
  <c r="K35" i="1"/>
  <c r="I39" i="1"/>
  <c r="C274" i="1"/>
  <c r="C339" i="1"/>
  <c r="J18" i="5"/>
  <c r="AH28" i="5"/>
  <c r="E25" i="1"/>
  <c r="AE26" i="5"/>
  <c r="T474" i="5"/>
  <c r="T473" i="5" s="1"/>
  <c r="T314" i="5"/>
  <c r="T313" i="5" s="1"/>
  <c r="J13" i="1"/>
  <c r="C315" i="1"/>
  <c r="K553" i="1"/>
  <c r="J20" i="8" s="1"/>
  <c r="C330" i="1"/>
  <c r="C632" i="1"/>
  <c r="C625" i="1"/>
  <c r="C758" i="1"/>
  <c r="AK32" i="5"/>
  <c r="C221" i="1"/>
  <c r="C388" i="1"/>
  <c r="I12" i="1"/>
  <c r="C642" i="1"/>
  <c r="Y13" i="5"/>
  <c r="Y24" i="5"/>
  <c r="J36" i="1"/>
  <c r="Y29" i="5"/>
  <c r="C204" i="1"/>
  <c r="AJ42" i="5"/>
  <c r="Q208" i="5"/>
  <c r="Q207" i="5" s="1"/>
  <c r="J34" i="1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7" i="3"/>
  <c r="J137" i="3" s="1"/>
  <c r="C40" i="9"/>
  <c r="D165" i="4"/>
  <c r="AL150" i="5"/>
  <c r="K154" i="5"/>
  <c r="K153" i="5" s="1"/>
  <c r="C436" i="1"/>
  <c r="D713" i="4"/>
  <c r="G536" i="3"/>
  <c r="J536" i="3" s="1"/>
  <c r="O17" i="9"/>
  <c r="C623" i="1"/>
  <c r="C207" i="1"/>
  <c r="AC368" i="5"/>
  <c r="AK9" i="5"/>
  <c r="AI42" i="5"/>
  <c r="N735" i="1"/>
  <c r="M25" i="8" s="1"/>
  <c r="P14" i="5"/>
  <c r="C13" i="5"/>
  <c r="G13" i="5"/>
  <c r="K40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7" i="4"/>
  <c r="AL92" i="5"/>
  <c r="G63" i="3"/>
  <c r="B37" i="9"/>
  <c r="H36" i="1"/>
  <c r="M21" i="1"/>
  <c r="F22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T526" i="5" s="1"/>
  <c r="V524" i="5"/>
  <c r="D650" i="4"/>
  <c r="N19" i="9"/>
  <c r="G491" i="3"/>
  <c r="J491" i="3" s="1"/>
  <c r="C252" i="1"/>
  <c r="D792" i="4"/>
  <c r="G597" i="3"/>
  <c r="J597" i="3" s="1"/>
  <c r="P33" i="9"/>
  <c r="AL121" i="5"/>
  <c r="D138" i="4"/>
  <c r="C11" i="9"/>
  <c r="G110" i="3"/>
  <c r="J110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H13" i="1"/>
  <c r="L19" i="9"/>
  <c r="D587" i="4"/>
  <c r="G445" i="3"/>
  <c r="J445" i="3" s="1"/>
  <c r="G41" i="1"/>
  <c r="L32" i="1"/>
  <c r="AE17" i="5"/>
  <c r="K27" i="1"/>
  <c r="G87" i="3"/>
  <c r="AL66" i="5"/>
  <c r="B11" i="9"/>
  <c r="D73" i="4"/>
  <c r="F26" i="1"/>
  <c r="S23" i="5"/>
  <c r="L23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3" i="1"/>
  <c r="L34" i="1"/>
  <c r="D15" i="5"/>
  <c r="C97" i="5"/>
  <c r="G90" i="3"/>
  <c r="D70" i="4"/>
  <c r="AL63" i="5"/>
  <c r="B8" i="9"/>
  <c r="F20" i="1"/>
  <c r="G11" i="1"/>
  <c r="K100" i="5"/>
  <c r="K99" i="5" s="1"/>
  <c r="B22" i="9"/>
  <c r="AL77" i="5"/>
  <c r="G79" i="3"/>
  <c r="D85" i="4"/>
  <c r="C374" i="1"/>
  <c r="G577" i="3"/>
  <c r="J577" i="3" s="1"/>
  <c r="D771" i="4"/>
  <c r="P13" i="9"/>
  <c r="C751" i="1"/>
  <c r="AF314" i="5"/>
  <c r="AF313" i="5" s="1"/>
  <c r="AI154" i="5"/>
  <c r="AI153" i="5" s="1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3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D13" i="1"/>
  <c r="C74" i="1"/>
  <c r="AH26" i="5"/>
  <c r="AL74" i="5"/>
  <c r="G82" i="3"/>
  <c r="D81" i="4"/>
  <c r="B19" i="9"/>
  <c r="I40" i="1"/>
  <c r="C17" i="5"/>
  <c r="G17" i="5"/>
  <c r="M29" i="5"/>
  <c r="AH39" i="5"/>
  <c r="AA42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3" i="1"/>
  <c r="G38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2" i="1"/>
  <c r="B14" i="9"/>
  <c r="G83" i="3"/>
  <c r="D77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2" i="1"/>
  <c r="J23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C161" i="1"/>
  <c r="J27" i="9"/>
  <c r="G359" i="3"/>
  <c r="J359" i="3" s="1"/>
  <c r="D469" i="4"/>
  <c r="M524" i="5"/>
  <c r="K527" i="5"/>
  <c r="K526" i="5" s="1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39" i="1"/>
  <c r="N32" i="1"/>
  <c r="C323" i="1"/>
  <c r="N18" i="1"/>
  <c r="D791" i="4"/>
  <c r="G599" i="3"/>
  <c r="J599" i="3" s="1"/>
  <c r="P34" i="9"/>
  <c r="M20" i="1"/>
  <c r="L13" i="1"/>
  <c r="K69" i="1"/>
  <c r="AB97" i="5"/>
  <c r="G13" i="1"/>
  <c r="I24" i="1"/>
  <c r="C73" i="1"/>
  <c r="D14" i="1"/>
  <c r="AB41" i="5"/>
  <c r="H28" i="1"/>
  <c r="G40" i="1"/>
  <c r="AC314" i="5"/>
  <c r="D783" i="4"/>
  <c r="P25" i="9"/>
  <c r="G591" i="3"/>
  <c r="J591" i="3" s="1"/>
  <c r="C569" i="1"/>
  <c r="Y524" i="5"/>
  <c r="W527" i="5"/>
  <c r="W526" i="5" s="1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2" i="3"/>
  <c r="J122" i="3" s="1"/>
  <c r="D150" i="4"/>
  <c r="G114" i="3"/>
  <c r="J114" i="3" s="1"/>
  <c r="C18" i="9"/>
  <c r="D142" i="4"/>
  <c r="AL127" i="5"/>
  <c r="H19" i="1"/>
  <c r="G578" i="5"/>
  <c r="E581" i="5"/>
  <c r="M686" i="5"/>
  <c r="F736" i="1"/>
  <c r="F735" i="1" s="1"/>
  <c r="E25" i="8" s="1"/>
  <c r="J26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3" i="3"/>
  <c r="AL82" i="5"/>
  <c r="H25" i="1"/>
  <c r="K635" i="5"/>
  <c r="K634" i="5" s="1"/>
  <c r="C502" i="1"/>
  <c r="G309" i="3"/>
  <c r="J309" i="3" s="1"/>
  <c r="H29" i="9"/>
  <c r="D403" i="4"/>
  <c r="W314" i="5"/>
  <c r="W313" i="5" s="1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67" i="3"/>
  <c r="AL88" i="5"/>
  <c r="B32" i="9"/>
  <c r="D94" i="4"/>
  <c r="S14" i="5"/>
  <c r="W42" i="5"/>
  <c r="Y9" i="5"/>
  <c r="D466" i="4"/>
  <c r="J24" i="9"/>
  <c r="G356" i="3"/>
  <c r="J356" i="3" s="1"/>
  <c r="M16" i="1"/>
  <c r="L17" i="1"/>
  <c r="N37" i="1"/>
  <c r="D12" i="1"/>
  <c r="C72" i="1"/>
  <c r="D29" i="5"/>
  <c r="H21" i="1"/>
  <c r="AE21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Q420" i="5"/>
  <c r="C647" i="1"/>
  <c r="J27" i="1"/>
  <c r="E32" i="1"/>
  <c r="E30" i="1"/>
  <c r="I31" i="1"/>
  <c r="M12" i="1"/>
  <c r="AE34" i="5"/>
  <c r="I21" i="1"/>
  <c r="L40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M13" i="1"/>
  <c r="L36" i="1"/>
  <c r="J32" i="1"/>
  <c r="G27" i="1"/>
  <c r="AB23" i="5"/>
  <c r="S21" i="5"/>
  <c r="AB27" i="5"/>
  <c r="C333" i="1"/>
  <c r="AB40" i="5"/>
  <c r="C14" i="5"/>
  <c r="G14" i="5"/>
  <c r="M26" i="1"/>
  <c r="M10" i="1"/>
  <c r="K33" i="1"/>
  <c r="I32" i="1"/>
  <c r="B15" i="9"/>
  <c r="AL71" i="5"/>
  <c r="G86" i="3"/>
  <c r="D78" i="4"/>
  <c r="C84" i="1"/>
  <c r="D24" i="1"/>
  <c r="I25" i="1"/>
  <c r="H22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D152" i="4"/>
  <c r="C29" i="9"/>
  <c r="G124" i="3"/>
  <c r="J124" i="3" s="1"/>
  <c r="D524" i="4"/>
  <c r="K19" i="9"/>
  <c r="G398" i="3"/>
  <c r="J398" i="3" s="1"/>
  <c r="C402" i="1"/>
  <c r="G211" i="3"/>
  <c r="J211" i="3" s="1"/>
  <c r="D272" i="4"/>
  <c r="F22" i="9"/>
  <c r="C338" i="1"/>
  <c r="M25" i="1"/>
  <c r="D649" i="4"/>
  <c r="G490" i="3"/>
  <c r="J490" i="3" s="1"/>
  <c r="N17" i="9"/>
  <c r="H41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6" i="3"/>
  <c r="J116" i="3" s="1"/>
  <c r="AL126" i="5"/>
  <c r="D144" i="4"/>
  <c r="D154" i="4"/>
  <c r="G126" i="3"/>
  <c r="J126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6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D400" i="4"/>
  <c r="G306" i="3"/>
  <c r="J306" i="3" s="1"/>
  <c r="H20" i="9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E21" i="1"/>
  <c r="E736" i="1"/>
  <c r="E735" i="1" s="1"/>
  <c r="D25" i="8" s="1"/>
  <c r="J686" i="5"/>
  <c r="H20" i="1"/>
  <c r="B25" i="9"/>
  <c r="G70" i="3"/>
  <c r="AL84" i="5"/>
  <c r="D91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K688" i="5" s="1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G203" i="3"/>
  <c r="J203" i="3" s="1"/>
  <c r="D264" i="4"/>
  <c r="Y578" i="5"/>
  <c r="W581" i="5"/>
  <c r="G293" i="3"/>
  <c r="D387" i="4"/>
  <c r="C366" i="5"/>
  <c r="H8" i="9"/>
  <c r="C760" i="1"/>
  <c r="Q581" i="5"/>
  <c r="Q580" i="5" s="1"/>
  <c r="S578" i="5"/>
  <c r="H480" i="3"/>
  <c r="H513" i="3" s="1"/>
  <c r="D578" i="5"/>
  <c r="T369" i="5"/>
  <c r="T368" i="5" s="1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39" i="1"/>
  <c r="C79" i="1"/>
  <c r="D19" i="1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I13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4" i="1"/>
  <c r="G30" i="1"/>
  <c r="M23" i="1"/>
  <c r="C258" i="1"/>
  <c r="E421" i="5"/>
  <c r="E420" i="5" s="1"/>
  <c r="D41" i="5"/>
  <c r="AH14" i="5"/>
  <c r="P28" i="5"/>
  <c r="K21" i="1"/>
  <c r="H23" i="1"/>
  <c r="AE35" i="5"/>
  <c r="C96" i="1"/>
  <c r="D37" i="1"/>
  <c r="AH19" i="5"/>
  <c r="K29" i="1"/>
  <c r="K41" i="1"/>
  <c r="I42" i="5"/>
  <c r="D17" i="5"/>
  <c r="J24" i="1"/>
  <c r="L15" i="1"/>
  <c r="AB32" i="5"/>
  <c r="K25" i="1"/>
  <c r="C77" i="1"/>
  <c r="D17" i="1"/>
  <c r="L25" i="1"/>
  <c r="B21" i="9"/>
  <c r="AL76" i="5"/>
  <c r="D82" i="4"/>
  <c r="G78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C15" i="5"/>
  <c r="G15" i="5"/>
  <c r="C33" i="5"/>
  <c r="G33" i="5"/>
  <c r="J38" i="1"/>
  <c r="D22" i="1"/>
  <c r="C83" i="1"/>
  <c r="N29" i="1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H368" i="5"/>
  <c r="AG42" i="5"/>
  <c r="B35" i="9"/>
  <c r="G71" i="3"/>
  <c r="AL89" i="5"/>
  <c r="D93" i="4"/>
  <c r="F33" i="1"/>
  <c r="P40" i="9"/>
  <c r="G604" i="3"/>
  <c r="J604" i="3" s="1"/>
  <c r="D798" i="4"/>
  <c r="L432" i="1"/>
  <c r="L431" i="1" s="1"/>
  <c r="K18" i="8" s="1"/>
  <c r="AE418" i="5"/>
  <c r="G62" i="3"/>
  <c r="D102" i="4"/>
  <c r="AL93" i="5"/>
  <c r="B39" i="9"/>
  <c r="H38" i="3"/>
  <c r="C142" i="1"/>
  <c r="F37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4" i="4"/>
  <c r="G136" i="3"/>
  <c r="J136" i="3" s="1"/>
  <c r="G10" i="5"/>
  <c r="C10" i="5"/>
  <c r="K14" i="1"/>
  <c r="N36" i="1"/>
  <c r="AK31" i="5"/>
  <c r="E36" i="1"/>
  <c r="E261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6" i="1"/>
  <c r="D149" i="4"/>
  <c r="G121" i="3"/>
  <c r="J121" i="3" s="1"/>
  <c r="C22" i="9"/>
  <c r="AL132" i="5"/>
  <c r="S11" i="5"/>
  <c r="C565" i="1"/>
  <c r="N421" i="5"/>
  <c r="E34" i="1"/>
  <c r="M28" i="5"/>
  <c r="K39" i="1"/>
  <c r="H90" i="3"/>
  <c r="H39" i="3" s="1"/>
  <c r="D97" i="5"/>
  <c r="N31" i="1"/>
  <c r="F18" i="1"/>
  <c r="D90" i="4"/>
  <c r="G75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AF634" i="5"/>
  <c r="M259" i="5"/>
  <c r="F250" i="1"/>
  <c r="F249" i="1" s="1"/>
  <c r="E13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5" i="1"/>
  <c r="G34" i="5"/>
  <c r="C34" i="5"/>
  <c r="K369" i="5"/>
  <c r="K368" i="5" s="1"/>
  <c r="K13" i="1"/>
  <c r="H41" i="1"/>
  <c r="AE686" i="5"/>
  <c r="L736" i="1"/>
  <c r="L735" i="1" s="1"/>
  <c r="K25" i="8" s="1"/>
  <c r="C398" i="1"/>
  <c r="D393" i="4"/>
  <c r="G299" i="3"/>
  <c r="J299" i="3" s="1"/>
  <c r="H16" i="9"/>
  <c r="H39" i="1"/>
  <c r="K22" i="1"/>
  <c r="M24" i="1"/>
  <c r="G452" i="3"/>
  <c r="J452" i="3" s="1"/>
  <c r="D594" i="4"/>
  <c r="L24" i="9"/>
  <c r="Q634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M418" i="5"/>
  <c r="K25" i="9"/>
  <c r="G408" i="3"/>
  <c r="J408" i="3" s="1"/>
  <c r="D534" i="4"/>
  <c r="D289" i="4"/>
  <c r="G228" i="3"/>
  <c r="J228" i="3" s="1"/>
  <c r="F37" i="9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4" i="1"/>
  <c r="H30" i="3"/>
  <c r="AH29" i="5"/>
  <c r="E33" i="1"/>
  <c r="C25" i="9"/>
  <c r="D156" i="4"/>
  <c r="G128" i="3"/>
  <c r="J128" i="3" s="1"/>
  <c r="AL139" i="5"/>
  <c r="H16" i="3"/>
  <c r="W154" i="5"/>
  <c r="C756" i="1"/>
  <c r="C765" i="1"/>
  <c r="C742" i="1"/>
  <c r="C702" i="1"/>
  <c r="C192" i="1"/>
  <c r="C212" i="1"/>
  <c r="C17" i="9"/>
  <c r="AL128" i="5"/>
  <c r="G115" i="3"/>
  <c r="J115" i="3" s="1"/>
  <c r="D143" i="4"/>
  <c r="E614" i="1"/>
  <c r="D23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C418" i="5"/>
  <c r="D450" i="4"/>
  <c r="J8" i="9"/>
  <c r="G340" i="3"/>
  <c r="C13" i="9"/>
  <c r="AL123" i="5"/>
  <c r="D137" i="4"/>
  <c r="G109" i="3"/>
  <c r="J109" i="3" s="1"/>
  <c r="H40" i="3"/>
  <c r="AH18" i="5"/>
  <c r="C679" i="1"/>
  <c r="AH32" i="5"/>
  <c r="I20" i="1"/>
  <c r="L35" i="1"/>
  <c r="B36" i="9"/>
  <c r="G65" i="3"/>
  <c r="D99" i="4"/>
  <c r="AL91" i="5"/>
  <c r="M19" i="1"/>
  <c r="E17" i="1"/>
  <c r="E39" i="1"/>
  <c r="N11" i="1"/>
  <c r="H17" i="3"/>
  <c r="Y22" i="5"/>
  <c r="AE15" i="5"/>
  <c r="K37" i="1"/>
  <c r="G14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5" i="3"/>
  <c r="J135" i="3" s="1"/>
  <c r="C38" i="9"/>
  <c r="D163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5" i="1"/>
  <c r="G349" i="3"/>
  <c r="J349" i="3" s="1"/>
  <c r="J21" i="9"/>
  <c r="D459" i="4"/>
  <c r="G36" i="1"/>
  <c r="B16" i="9"/>
  <c r="G84" i="3"/>
  <c r="D76" i="4"/>
  <c r="AL69" i="5"/>
  <c r="V31" i="5"/>
  <c r="D32" i="1"/>
  <c r="C91" i="1"/>
  <c r="C37" i="9"/>
  <c r="D161" i="4"/>
  <c r="G133" i="3"/>
  <c r="J133" i="3" s="1"/>
  <c r="AL147" i="5"/>
  <c r="AL78" i="5"/>
  <c r="D83" i="4"/>
  <c r="G77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27" i="1"/>
  <c r="N12" i="1"/>
  <c r="G39" i="5"/>
  <c r="C39" i="5"/>
  <c r="D33" i="5"/>
  <c r="D37" i="5"/>
  <c r="AL130" i="5"/>
  <c r="C20" i="9"/>
  <c r="G119" i="3"/>
  <c r="J119" i="3" s="1"/>
  <c r="D147" i="4"/>
  <c r="I37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D462" i="4"/>
  <c r="G352" i="3"/>
  <c r="J352" i="3" s="1"/>
  <c r="D16" i="9"/>
  <c r="D203" i="4"/>
  <c r="G159" i="3"/>
  <c r="J159" i="3" s="1"/>
  <c r="C574" i="1"/>
  <c r="N614" i="1"/>
  <c r="M23" i="8" s="1"/>
  <c r="C745" i="1"/>
  <c r="L26" i="1"/>
  <c r="G125" i="3"/>
  <c r="J125" i="3" s="1"/>
  <c r="C27" i="9"/>
  <c r="AL138" i="5"/>
  <c r="D153" i="4"/>
  <c r="N35" i="9"/>
  <c r="D665" i="4"/>
  <c r="G506" i="3"/>
  <c r="J506" i="3" s="1"/>
  <c r="C208" i="1"/>
  <c r="C199" i="1"/>
  <c r="C70" i="1"/>
  <c r="D10" i="1"/>
  <c r="L12" i="1"/>
  <c r="N30" i="1"/>
  <c r="L31" i="1"/>
  <c r="M250" i="1"/>
  <c r="M249" i="1" s="1"/>
  <c r="L13" i="8" s="1"/>
  <c r="AH259" i="5"/>
  <c r="D259" i="5"/>
  <c r="H199" i="3"/>
  <c r="H232" i="3" s="1"/>
  <c r="Z473" i="5"/>
  <c r="K28" i="9"/>
  <c r="D529" i="4"/>
  <c r="G403" i="3"/>
  <c r="J403" i="3" s="1"/>
  <c r="D643" i="4"/>
  <c r="G484" i="3"/>
  <c r="J484" i="3" s="1"/>
  <c r="N12" i="9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6" i="4"/>
  <c r="C39" i="9"/>
  <c r="G138" i="3"/>
  <c r="J138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74" i="3"/>
  <c r="B27" i="9"/>
  <c r="D89" i="4"/>
  <c r="AL83" i="5"/>
  <c r="C689" i="1"/>
  <c r="N38" i="1"/>
  <c r="E22" i="1"/>
  <c r="C456" i="1"/>
  <c r="J16" i="1"/>
  <c r="V97" i="5"/>
  <c r="I69" i="1"/>
  <c r="N313" i="5"/>
  <c r="D676" i="1"/>
  <c r="G632" i="5"/>
  <c r="O15" i="9"/>
  <c r="G534" i="3"/>
  <c r="J534" i="3" s="1"/>
  <c r="D710" i="4"/>
  <c r="H13" i="9"/>
  <c r="G298" i="3"/>
  <c r="J298" i="3" s="1"/>
  <c r="D392" i="4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2" i="1"/>
  <c r="C218" i="1"/>
  <c r="G120" i="3"/>
  <c r="J120" i="3" s="1"/>
  <c r="D148" i="4"/>
  <c r="C23" i="9"/>
  <c r="AL133" i="5"/>
  <c r="K262" i="5"/>
  <c r="K261" i="5" s="1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AL94" i="5"/>
  <c r="B38" i="9"/>
  <c r="G61" i="3"/>
  <c r="D100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Z261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6" i="4"/>
  <c r="G108" i="3"/>
  <c r="J108" i="3" s="1"/>
  <c r="C738" i="1"/>
  <c r="C573" i="1"/>
  <c r="C681" i="1"/>
  <c r="K421" i="5"/>
  <c r="C279" i="1"/>
  <c r="AL73" i="5"/>
  <c r="B17" i="9"/>
  <c r="D80" i="4"/>
  <c r="G85" i="3"/>
  <c r="C82" i="1"/>
  <c r="D23" i="1"/>
  <c r="C498" i="1"/>
  <c r="B18" i="9"/>
  <c r="AL72" i="5"/>
  <c r="D79" i="4"/>
  <c r="G81" i="3"/>
  <c r="AF689" i="5"/>
  <c r="AF688" i="5" s="1"/>
  <c r="F39" i="1"/>
  <c r="K32" i="1"/>
  <c r="F14" i="1"/>
  <c r="J19" i="1"/>
  <c r="D13" i="5"/>
  <c r="C149" i="1"/>
  <c r="D16" i="5"/>
  <c r="E27" i="1"/>
  <c r="F30" i="1"/>
  <c r="P259" i="5"/>
  <c r="G250" i="1"/>
  <c r="G249" i="1" s="1"/>
  <c r="F13" i="8" s="1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1" i="3"/>
  <c r="J131" i="3" s="1"/>
  <c r="D159" i="4"/>
  <c r="C219" i="1"/>
  <c r="D27" i="5"/>
  <c r="C280" i="1"/>
  <c r="C385" i="1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0" i="1"/>
  <c r="H18" i="1"/>
  <c r="I26" i="1"/>
  <c r="C41" i="5"/>
  <c r="G41" i="5"/>
  <c r="I14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D519" i="4"/>
  <c r="K16" i="9"/>
  <c r="G393" i="3"/>
  <c r="J393" i="3" s="1"/>
  <c r="D15" i="1"/>
  <c r="C76" i="1"/>
  <c r="I30" i="1"/>
  <c r="AL87" i="5"/>
  <c r="D95" i="4"/>
  <c r="B33" i="9"/>
  <c r="G68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32" i="3"/>
  <c r="J132" i="3" s="1"/>
  <c r="AL141" i="5"/>
  <c r="D160" i="4"/>
  <c r="D151" i="5"/>
  <c r="H106" i="3"/>
  <c r="H139" i="3" s="1"/>
  <c r="C503" i="1"/>
  <c r="D135" i="4"/>
  <c r="AL120" i="5"/>
  <c r="C10" i="9"/>
  <c r="G107" i="3"/>
  <c r="J107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G35" i="5"/>
  <c r="C35" i="5"/>
  <c r="C443" i="1"/>
  <c r="J40" i="1"/>
  <c r="C464" i="1"/>
  <c r="C86" i="1"/>
  <c r="D26" i="1"/>
  <c r="C100" i="1"/>
  <c r="D39" i="1"/>
  <c r="E38" i="1"/>
  <c r="AF100" i="5"/>
  <c r="K473" i="5"/>
  <c r="Q473" i="5"/>
  <c r="G362" i="3"/>
  <c r="J362" i="3" s="1"/>
  <c r="D472" i="4"/>
  <c r="J30" i="9"/>
  <c r="D725" i="4"/>
  <c r="O28" i="9"/>
  <c r="G541" i="3"/>
  <c r="J541" i="3" s="1"/>
  <c r="N153" i="5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3" i="1"/>
  <c r="G92" i="3"/>
  <c r="AL64" i="5"/>
  <c r="D71" i="4"/>
  <c r="B9" i="9"/>
  <c r="D32" i="5"/>
  <c r="L42" i="5"/>
  <c r="D18" i="5"/>
  <c r="C257" i="1"/>
  <c r="H27" i="1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C576" i="1"/>
  <c r="K18" i="1"/>
  <c r="M22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C154" i="1"/>
  <c r="C376" i="1"/>
  <c r="N553" i="1"/>
  <c r="M20" i="8" s="1"/>
  <c r="J16" i="9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C639" i="1"/>
  <c r="M11" i="1"/>
  <c r="L69" i="1"/>
  <c r="AE97" i="5"/>
  <c r="F34" i="1"/>
  <c r="E13" i="1"/>
  <c r="AL86" i="5"/>
  <c r="B31" i="9"/>
  <c r="D96" i="4"/>
  <c r="G69" i="3"/>
  <c r="D29" i="1"/>
  <c r="C88" i="1"/>
  <c r="P32" i="5"/>
  <c r="Y40" i="5"/>
  <c r="H37" i="3"/>
  <c r="C144" i="1"/>
  <c r="F9" i="9"/>
  <c r="D261" i="4"/>
  <c r="G200" i="3"/>
  <c r="J200" i="3" s="1"/>
  <c r="AC473" i="5"/>
  <c r="Q262" i="5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5" i="1"/>
  <c r="P686" i="5"/>
  <c r="G736" i="1"/>
  <c r="G735" i="1" s="1"/>
  <c r="F25" i="8" s="1"/>
  <c r="G18" i="1"/>
  <c r="N35" i="1"/>
  <c r="N17" i="1"/>
  <c r="D14" i="5"/>
  <c r="D41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4" i="4"/>
  <c r="G80" i="3"/>
  <c r="C764" i="1"/>
  <c r="AC420" i="5"/>
  <c r="AE24" i="5"/>
  <c r="G252" i="3"/>
  <c r="J252" i="3" s="1"/>
  <c r="G16" i="9"/>
  <c r="D329" i="4"/>
  <c r="AE40" i="5"/>
  <c r="N41" i="1"/>
  <c r="M13" i="5"/>
  <c r="AD42" i="5"/>
  <c r="C9" i="5"/>
  <c r="E42" i="5"/>
  <c r="G9" i="5"/>
  <c r="E40" i="1"/>
  <c r="J35" i="1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G229" i="3"/>
  <c r="J229" i="3" s="1"/>
  <c r="D290" i="4"/>
  <c r="F39" i="9"/>
  <c r="H22" i="9"/>
  <c r="D401" i="4"/>
  <c r="G307" i="3"/>
  <c r="J307" i="3" s="1"/>
  <c r="J17" i="1"/>
  <c r="M14" i="1"/>
  <c r="G69" i="1"/>
  <c r="P97" i="5"/>
  <c r="R42" i="5"/>
  <c r="G26" i="1"/>
  <c r="M35" i="1"/>
  <c r="K38" i="9"/>
  <c r="D545" i="4"/>
  <c r="G419" i="3"/>
  <c r="J419" i="3" s="1"/>
  <c r="M38" i="1"/>
  <c r="J30" i="1"/>
  <c r="P29" i="5"/>
  <c r="M11" i="5"/>
  <c r="D28" i="5"/>
  <c r="B40" i="9"/>
  <c r="AL95" i="5"/>
  <c r="D101" i="4"/>
  <c r="G60" i="3"/>
  <c r="E689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G354" i="3"/>
  <c r="J354" i="3" s="1"/>
  <c r="G594" i="3"/>
  <c r="J594" i="3" s="1"/>
  <c r="D786" i="4"/>
  <c r="P29" i="9"/>
  <c r="C499" i="1"/>
  <c r="B10" i="9"/>
  <c r="G91" i="3"/>
  <c r="D72" i="4"/>
  <c r="AL65" i="5"/>
  <c r="D155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2" i="3"/>
  <c r="B24" i="9"/>
  <c r="AL80" i="5"/>
  <c r="D87" i="4"/>
  <c r="F15" i="1"/>
  <c r="J37" i="1"/>
  <c r="E12" i="1"/>
  <c r="AH97" i="5"/>
  <c r="M69" i="1"/>
  <c r="Z634" i="5"/>
  <c r="C516" i="1"/>
  <c r="C501" i="1"/>
  <c r="AL124" i="5"/>
  <c r="C16" i="9"/>
  <c r="G112" i="3"/>
  <c r="J112" i="3" s="1"/>
  <c r="D140" i="4"/>
  <c r="D664" i="4"/>
  <c r="G505" i="3"/>
  <c r="J505" i="3" s="1"/>
  <c r="N21" i="9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I19" i="1"/>
  <c r="D267" i="4"/>
  <c r="G206" i="3"/>
  <c r="J206" i="3" s="1"/>
  <c r="F14" i="9"/>
  <c r="H24" i="1"/>
  <c r="L14" i="1"/>
  <c r="K250" i="1"/>
  <c r="K249" i="1" s="1"/>
  <c r="J13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1" i="3"/>
  <c r="N69" i="1"/>
  <c r="AK97" i="5"/>
  <c r="Q42" i="5"/>
  <c r="S9" i="5"/>
  <c r="L10" i="1"/>
  <c r="K11" i="1"/>
  <c r="G32" i="1"/>
  <c r="J10" i="1"/>
  <c r="L24" i="1"/>
  <c r="H634" i="5"/>
  <c r="C583" i="1"/>
  <c r="C335" i="1"/>
  <c r="C677" i="1"/>
  <c r="G129" i="3"/>
  <c r="J129" i="3" s="1"/>
  <c r="C32" i="9"/>
  <c r="AL143" i="5"/>
  <c r="D157" i="4"/>
  <c r="AI527" i="5"/>
  <c r="AI526" i="5" s="1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8" i="1"/>
  <c r="L37" i="1"/>
  <c r="G12" i="1"/>
  <c r="AB19" i="5"/>
  <c r="G25" i="1"/>
  <c r="V36" i="5"/>
  <c r="D33" i="1"/>
  <c r="C93" i="1"/>
  <c r="K10" i="1"/>
  <c r="G33" i="1"/>
  <c r="J41" i="1"/>
  <c r="M31" i="1"/>
  <c r="AF261" i="5"/>
  <c r="C251" i="1"/>
  <c r="D129" i="1"/>
  <c r="G151" i="5"/>
  <c r="C744" i="1"/>
  <c r="F21" i="9"/>
  <c r="D283" i="4"/>
  <c r="G222" i="3"/>
  <c r="J222" i="3" s="1"/>
  <c r="N23" i="9"/>
  <c r="D653" i="4"/>
  <c r="G494" i="3"/>
  <c r="J494" i="3" s="1"/>
  <c r="W369" i="5"/>
  <c r="C201" i="1"/>
  <c r="N689" i="5"/>
  <c r="AK35" i="5"/>
  <c r="I22" i="1"/>
  <c r="E37" i="1"/>
  <c r="H15" i="1"/>
  <c r="I28" i="1"/>
  <c r="C40" i="5"/>
  <c r="G40" i="5"/>
  <c r="H26" i="1"/>
  <c r="AK21" i="5"/>
  <c r="G35" i="1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2" i="1"/>
  <c r="C317" i="1"/>
  <c r="AK23" i="5"/>
  <c r="L41" i="1"/>
  <c r="AK40" i="5"/>
  <c r="P22" i="5"/>
  <c r="I35" i="1"/>
  <c r="AC99" i="5"/>
  <c r="D69" i="1"/>
  <c r="G97" i="5"/>
  <c r="Y35" i="5"/>
  <c r="C746" i="1"/>
  <c r="J31" i="1"/>
  <c r="H37" i="1"/>
  <c r="E20" i="1"/>
  <c r="H42" i="5"/>
  <c r="J9" i="5"/>
  <c r="C318" i="1"/>
  <c r="C511" i="1"/>
  <c r="C383" i="1"/>
  <c r="G319" i="3"/>
  <c r="J319" i="3" s="1"/>
  <c r="D413" i="4"/>
  <c r="H34" i="9"/>
  <c r="J10" i="9"/>
  <c r="D452" i="4"/>
  <c r="G342" i="3"/>
  <c r="J342" i="3" s="1"/>
  <c r="G343" i="3"/>
  <c r="J343" i="3" s="1"/>
  <c r="J12" i="9"/>
  <c r="D453" i="4"/>
  <c r="C253" i="1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P9" i="5"/>
  <c r="C508" i="1"/>
  <c r="N40" i="1"/>
  <c r="C31" i="5"/>
  <c r="G31" i="5"/>
  <c r="M16" i="5"/>
  <c r="W99" i="5"/>
  <c r="M37" i="1"/>
  <c r="H17" i="1"/>
  <c r="I33" i="1"/>
  <c r="C80" i="1"/>
  <c r="D20" i="1"/>
  <c r="Y31" i="5"/>
  <c r="D24" i="5"/>
  <c r="F11" i="1"/>
  <c r="H27" i="3"/>
  <c r="K28" i="1"/>
  <c r="C99" i="1"/>
  <c r="D40" i="1"/>
  <c r="D736" i="1"/>
  <c r="G686" i="5"/>
  <c r="E314" i="5"/>
  <c r="E313" i="5" s="1"/>
  <c r="D463" i="4"/>
  <c r="G353" i="3"/>
  <c r="J353" i="3" s="1"/>
  <c r="J20" i="9"/>
  <c r="C524" i="5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D311" i="1"/>
  <c r="G311" i="5"/>
  <c r="G589" i="3"/>
  <c r="J589" i="3" s="1"/>
  <c r="P22" i="9"/>
  <c r="D780" i="4"/>
  <c r="C766" i="1"/>
  <c r="D214" i="4"/>
  <c r="G170" i="3"/>
  <c r="J170" i="3" s="1"/>
  <c r="D24" i="9"/>
  <c r="G310" i="3"/>
  <c r="J310" i="3" s="1"/>
  <c r="H28" i="9"/>
  <c r="D404" i="4"/>
  <c r="C71" i="1"/>
  <c r="D11" i="1"/>
  <c r="K26" i="1"/>
  <c r="D35" i="5"/>
  <c r="J18" i="1"/>
  <c r="G510" i="3"/>
  <c r="J510" i="3" s="1"/>
  <c r="N39" i="9"/>
  <c r="D669" i="4"/>
  <c r="G37" i="1"/>
  <c r="D98" i="4"/>
  <c r="AL90" i="5"/>
  <c r="G64" i="3"/>
  <c r="B34" i="9"/>
  <c r="L39" i="1"/>
  <c r="G23" i="1"/>
  <c r="C568" i="1"/>
  <c r="Z527" i="5"/>
  <c r="AB524" i="5"/>
  <c r="N25" i="9"/>
  <c r="D659" i="4"/>
  <c r="G500" i="3"/>
  <c r="J500" i="3" s="1"/>
  <c r="G414" i="3"/>
  <c r="J414" i="3" s="1"/>
  <c r="K34" i="9"/>
  <c r="D540" i="4"/>
  <c r="G27" i="9"/>
  <c r="D340" i="4"/>
  <c r="G263" i="3"/>
  <c r="J263" i="3" s="1"/>
  <c r="G553" i="1"/>
  <c r="F20" i="8" s="1"/>
  <c r="C450" i="1"/>
  <c r="F26" i="9"/>
  <c r="G219" i="3"/>
  <c r="J219" i="3" s="1"/>
  <c r="D280" i="4"/>
  <c r="J14" i="1"/>
  <c r="W421" i="5"/>
  <c r="C26" i="5"/>
  <c r="G26" i="5"/>
  <c r="F40" i="1"/>
  <c r="AH9" i="5"/>
  <c r="AF42" i="5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D604" i="4"/>
  <c r="G462" i="3"/>
  <c r="J462" i="3" s="1"/>
  <c r="L36" i="9"/>
  <c r="O31" i="9"/>
  <c r="G545" i="3"/>
  <c r="J545" i="3" s="1"/>
  <c r="D726" i="4"/>
  <c r="N26" i="9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13" i="1"/>
  <c r="N39" i="1"/>
  <c r="K38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D646" i="4"/>
  <c r="G487" i="3"/>
  <c r="J487" i="3" s="1"/>
  <c r="C510" i="1"/>
  <c r="D334" i="4"/>
  <c r="G19" i="9"/>
  <c r="G257" i="3"/>
  <c r="J257" i="3" s="1"/>
  <c r="G205" i="3"/>
  <c r="J205" i="3" s="1"/>
  <c r="F16" i="9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G88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4" i="1"/>
  <c r="K19" i="1"/>
  <c r="I36" i="1"/>
  <c r="C507" i="1"/>
  <c r="C457" i="1"/>
  <c r="L16" i="1"/>
  <c r="L30" i="1"/>
  <c r="H35" i="1"/>
  <c r="C87" i="1"/>
  <c r="D27" i="1"/>
  <c r="E14" i="1"/>
  <c r="D471" i="5"/>
  <c r="H387" i="3"/>
  <c r="H420" i="3" s="1"/>
  <c r="AI474" i="5"/>
  <c r="AI473" i="5" s="1"/>
  <c r="E154" i="5"/>
  <c r="C626" i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AA687" i="5"/>
  <c r="F25" i="1"/>
  <c r="C566" i="1"/>
  <c r="K20" i="1"/>
  <c r="V29" i="5"/>
  <c r="J28" i="1"/>
  <c r="L38" i="1"/>
  <c r="N23" i="1"/>
  <c r="C575" i="1"/>
  <c r="D211" i="4"/>
  <c r="G167" i="3"/>
  <c r="J167" i="3" s="1"/>
  <c r="D20" i="9"/>
  <c r="C686" i="1"/>
  <c r="C494" i="1"/>
  <c r="K129" i="1"/>
  <c r="K128" i="1" s="1"/>
  <c r="J9" i="8" s="1"/>
  <c r="AB151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V21" i="5"/>
  <c r="N21" i="1"/>
  <c r="G15" i="1"/>
  <c r="G24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41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D773" i="4"/>
  <c r="P15" i="9"/>
  <c r="G579" i="3"/>
  <c r="J579" i="3" s="1"/>
  <c r="N368" i="5"/>
  <c r="O19" i="9"/>
  <c r="G537" i="3"/>
  <c r="J537" i="3" s="1"/>
  <c r="D714" i="4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D282" i="4"/>
  <c r="G221" i="3"/>
  <c r="J221" i="3" s="1"/>
  <c r="D720" i="4"/>
  <c r="G548" i="3"/>
  <c r="J548" i="3" s="1"/>
  <c r="O25" i="9"/>
  <c r="F21" i="1"/>
  <c r="U42" i="5"/>
  <c r="N100" i="5"/>
  <c r="E24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2" i="4"/>
  <c r="B26" i="9"/>
  <c r="G66" i="3"/>
  <c r="F16" i="1"/>
  <c r="X42" i="5"/>
  <c r="D19" i="5"/>
  <c r="D75" i="4"/>
  <c r="AL68" i="5"/>
  <c r="B13" i="9"/>
  <c r="G89" i="3"/>
  <c r="V32" i="5"/>
  <c r="C20" i="5"/>
  <c r="G20" i="5"/>
  <c r="H22" i="3"/>
  <c r="E28" i="1"/>
  <c r="F28" i="1"/>
  <c r="M39" i="1"/>
  <c r="AB29" i="5"/>
  <c r="Z99" i="5"/>
  <c r="P8" i="9"/>
  <c r="D766" i="4"/>
  <c r="G572" i="3"/>
  <c r="C686" i="5"/>
  <c r="C689" i="5" l="1"/>
  <c r="R687" i="5"/>
  <c r="Q45" i="5"/>
  <c r="U687" i="5"/>
  <c r="I31" i="9"/>
  <c r="C421" i="5"/>
  <c r="H422" i="5" s="1"/>
  <c r="Q40" i="9"/>
  <c r="I35" i="9"/>
  <c r="C635" i="5"/>
  <c r="Q636" i="5" s="1"/>
  <c r="E45" i="5"/>
  <c r="E44" i="5" s="1"/>
  <c r="Q690" i="5"/>
  <c r="I10" i="9"/>
  <c r="L687" i="5"/>
  <c r="Q14" i="9"/>
  <c r="E40" i="9"/>
  <c r="E26" i="9"/>
  <c r="M20" i="9"/>
  <c r="M19" i="9"/>
  <c r="I15" i="9"/>
  <c r="N45" i="5"/>
  <c r="N44" i="5" s="1"/>
  <c r="Z45" i="5"/>
  <c r="Z44" i="5" s="1"/>
  <c r="M23" i="9"/>
  <c r="C527" i="5"/>
  <c r="Q528" i="5" s="1"/>
  <c r="M10" i="9"/>
  <c r="Q23" i="9"/>
  <c r="M40" i="9"/>
  <c r="B211" i="4"/>
  <c r="D21" i="8"/>
  <c r="M37" i="9"/>
  <c r="I11" i="9"/>
  <c r="E12" i="9"/>
  <c r="M15" i="9"/>
  <c r="AH42" i="5"/>
  <c r="Q33" i="9"/>
  <c r="E38" i="9"/>
  <c r="Q18" i="9"/>
  <c r="Q26" i="9"/>
  <c r="Q39" i="9"/>
  <c r="E26" i="8"/>
  <c r="Q21" i="9"/>
  <c r="A555" i="1"/>
  <c r="M18" i="9"/>
  <c r="A567" i="1"/>
  <c r="A645" i="1"/>
  <c r="D16" i="8"/>
  <c r="D26" i="8"/>
  <c r="E21" i="8"/>
  <c r="G26" i="8"/>
  <c r="M35" i="9"/>
  <c r="E34" i="9"/>
  <c r="M12" i="9"/>
  <c r="E33" i="9"/>
  <c r="A632" i="1"/>
  <c r="J16" i="8"/>
  <c r="I26" i="9"/>
  <c r="I17" i="9"/>
  <c r="C262" i="5"/>
  <c r="Q263" i="5" s="1"/>
  <c r="C40" i="1"/>
  <c r="Q29" i="9"/>
  <c r="I12" i="9"/>
  <c r="C27" i="1"/>
  <c r="E31" i="9"/>
  <c r="I18" i="9"/>
  <c r="E13" i="9"/>
  <c r="M16" i="9"/>
  <c r="M17" i="9"/>
  <c r="E18" i="9"/>
  <c r="E16" i="8"/>
  <c r="I13" i="9"/>
  <c r="Q12" i="9"/>
  <c r="I37" i="9"/>
  <c r="Z526" i="5"/>
  <c r="I16" i="9"/>
  <c r="C11" i="1"/>
  <c r="AF45" i="5"/>
  <c r="AF44" i="5" s="1"/>
  <c r="Q35" i="9"/>
  <c r="H45" i="5"/>
  <c r="H44" i="5" s="1"/>
  <c r="I21" i="9"/>
  <c r="O687" i="5"/>
  <c r="D202" i="3"/>
  <c r="C202" i="3"/>
  <c r="B390" i="4"/>
  <c r="D575" i="3"/>
  <c r="C575" i="3"/>
  <c r="P41" i="9"/>
  <c r="AL20" i="5"/>
  <c r="P20" i="1"/>
  <c r="C402" i="3"/>
  <c r="D402" i="3"/>
  <c r="B399" i="4"/>
  <c r="B769" i="4"/>
  <c r="B262" i="4"/>
  <c r="C318" i="3"/>
  <c r="D318" i="3"/>
  <c r="D260" i="3"/>
  <c r="C260" i="3"/>
  <c r="G13" i="3"/>
  <c r="J13" i="3" s="1"/>
  <c r="J88" i="3"/>
  <c r="B647" i="4"/>
  <c r="B334" i="4"/>
  <c r="M11" i="9"/>
  <c r="B657" i="4"/>
  <c r="C259" i="3"/>
  <c r="D259" i="3"/>
  <c r="B214" i="4"/>
  <c r="C589" i="3"/>
  <c r="D589" i="3"/>
  <c r="C585" i="3"/>
  <c r="D585" i="3"/>
  <c r="J434" i="3"/>
  <c r="I450" i="3" s="1"/>
  <c r="G467" i="3"/>
  <c r="C348" i="3"/>
  <c r="D348" i="3"/>
  <c r="B413" i="4"/>
  <c r="B648" i="4"/>
  <c r="H153" i="5"/>
  <c r="B208" i="4"/>
  <c r="B157" i="4"/>
  <c r="N9" i="1"/>
  <c r="N8" i="1" s="1"/>
  <c r="N68" i="1"/>
  <c r="M8" i="8" s="1"/>
  <c r="M11" i="8" s="1"/>
  <c r="C247" i="3"/>
  <c r="D247" i="3"/>
  <c r="I14" i="9"/>
  <c r="D160" i="3"/>
  <c r="C160" i="3"/>
  <c r="B664" i="4"/>
  <c r="E24" i="9"/>
  <c r="A635" i="1"/>
  <c r="B218" i="4"/>
  <c r="E10" i="9"/>
  <c r="C594" i="3"/>
  <c r="D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C557" i="3"/>
  <c r="D557" i="3"/>
  <c r="D603" i="3"/>
  <c r="C603" i="3"/>
  <c r="D541" i="3"/>
  <c r="C541" i="3"/>
  <c r="B288" i="4"/>
  <c r="C36" i="1"/>
  <c r="B519" i="4"/>
  <c r="Q37" i="9"/>
  <c r="G232" i="3"/>
  <c r="J199" i="3"/>
  <c r="I206" i="3" s="1"/>
  <c r="B728" i="4"/>
  <c r="D16" i="4"/>
  <c r="B79" i="4"/>
  <c r="E17" i="9"/>
  <c r="B136" i="4"/>
  <c r="C267" i="3"/>
  <c r="D267" i="3"/>
  <c r="G25" i="3"/>
  <c r="J25" i="3" s="1"/>
  <c r="J76" i="3"/>
  <c r="D527" i="3"/>
  <c r="C527" i="3"/>
  <c r="P29" i="1"/>
  <c r="AL27" i="5"/>
  <c r="B588" i="4"/>
  <c r="B467" i="4"/>
  <c r="A580" i="1"/>
  <c r="C486" i="3"/>
  <c r="D486" i="3"/>
  <c r="C10" i="1"/>
  <c r="A574" i="1"/>
  <c r="B274" i="4"/>
  <c r="M34" i="9"/>
  <c r="D397" i="3"/>
  <c r="C397" i="3"/>
  <c r="D20" i="4"/>
  <c r="B83" i="4"/>
  <c r="D349" i="3"/>
  <c r="C349" i="3"/>
  <c r="I19" i="9"/>
  <c r="B599" i="4"/>
  <c r="D168" i="3"/>
  <c r="C168" i="3"/>
  <c r="C207" i="3"/>
  <c r="D207" i="3"/>
  <c r="C183" i="3"/>
  <c r="D183" i="3"/>
  <c r="C392" i="3"/>
  <c r="D392" i="3"/>
  <c r="B289" i="4"/>
  <c r="B393" i="4"/>
  <c r="D370" i="1"/>
  <c r="C15" i="8" s="1"/>
  <c r="B15" i="8" s="1"/>
  <c r="C371" i="1"/>
  <c r="A377" i="1" s="1"/>
  <c r="B158" i="4"/>
  <c r="M29" i="9"/>
  <c r="E30" i="9"/>
  <c r="B273" i="4"/>
  <c r="Q24" i="9"/>
  <c r="D180" i="3"/>
  <c r="C180" i="3"/>
  <c r="D172" i="3"/>
  <c r="C172" i="3"/>
  <c r="B775" i="4"/>
  <c r="B602" i="4"/>
  <c r="M26" i="9"/>
  <c r="B666" i="4"/>
  <c r="AL33" i="5"/>
  <c r="P32" i="1"/>
  <c r="B350" i="4"/>
  <c r="D179" i="3"/>
  <c r="C179" i="3"/>
  <c r="B772" i="4"/>
  <c r="C322" i="3"/>
  <c r="D322" i="3"/>
  <c r="W580" i="5"/>
  <c r="B522" i="4"/>
  <c r="C495" i="3"/>
  <c r="D495" i="3"/>
  <c r="A557" i="1"/>
  <c r="C306" i="3"/>
  <c r="D306" i="3"/>
  <c r="J153" i="3"/>
  <c r="I171" i="3" s="1"/>
  <c r="G186" i="3"/>
  <c r="C166" i="3"/>
  <c r="D166" i="3"/>
  <c r="D116" i="3"/>
  <c r="C116" i="3"/>
  <c r="B660" i="4"/>
  <c r="AI99" i="5"/>
  <c r="C211" i="3"/>
  <c r="D211" i="3"/>
  <c r="D368" i="3"/>
  <c r="C368" i="3"/>
  <c r="A560" i="1"/>
  <c r="B78" i="4"/>
  <c r="D15" i="4"/>
  <c r="A563" i="1"/>
  <c r="A647" i="1"/>
  <c r="B481" i="4"/>
  <c r="M24" i="9"/>
  <c r="J67" i="3"/>
  <c r="G33" i="3"/>
  <c r="J33" i="3" s="1"/>
  <c r="C309" i="3"/>
  <c r="D309" i="3"/>
  <c r="D25" i="4"/>
  <c r="B88" i="4"/>
  <c r="D294" i="3"/>
  <c r="C294" i="3"/>
  <c r="B783" i="4"/>
  <c r="B215" i="4"/>
  <c r="B333" i="4"/>
  <c r="A558" i="1"/>
  <c r="G21" i="8"/>
  <c r="D493" i="3"/>
  <c r="C493" i="3"/>
  <c r="E19" i="9"/>
  <c r="C533" i="3"/>
  <c r="D533" i="3"/>
  <c r="B707" i="4"/>
  <c r="G24" i="3"/>
  <c r="J24" i="3" s="1"/>
  <c r="J79" i="3"/>
  <c r="D103" i="4"/>
  <c r="E97" i="4" s="1"/>
  <c r="D7" i="4"/>
  <c r="B70" i="4"/>
  <c r="B671" i="4"/>
  <c r="J21" i="8"/>
  <c r="B542" i="4"/>
  <c r="B770" i="4"/>
  <c r="I25" i="9"/>
  <c r="B527" i="4"/>
  <c r="B145" i="4"/>
  <c r="B590" i="4"/>
  <c r="A623" i="1"/>
  <c r="D536" i="3"/>
  <c r="C536" i="3"/>
  <c r="B457" i="4"/>
  <c r="B733" i="4"/>
  <c r="D544" i="3"/>
  <c r="C544" i="3"/>
  <c r="X687" i="5"/>
  <c r="B278" i="4"/>
  <c r="D29" i="4"/>
  <c r="B92" i="4"/>
  <c r="J66" i="3"/>
  <c r="G31" i="3"/>
  <c r="J31" i="3" s="1"/>
  <c r="B773" i="4"/>
  <c r="D305" i="3"/>
  <c r="C305" i="3"/>
  <c r="D325" i="3"/>
  <c r="C325" i="3"/>
  <c r="D488" i="3"/>
  <c r="C488" i="3"/>
  <c r="D204" i="3"/>
  <c r="C204" i="3"/>
  <c r="B521" i="4"/>
  <c r="AL26" i="5"/>
  <c r="P26" i="1"/>
  <c r="C263" i="3"/>
  <c r="D263" i="3"/>
  <c r="C414" i="3"/>
  <c r="D414" i="3"/>
  <c r="B669" i="4"/>
  <c r="B404" i="4"/>
  <c r="B453" i="4"/>
  <c r="C319" i="3"/>
  <c r="D319" i="3"/>
  <c r="D600" i="3"/>
  <c r="C600" i="3"/>
  <c r="Z153" i="5"/>
  <c r="D222" i="3"/>
  <c r="C222" i="3"/>
  <c r="C458" i="3"/>
  <c r="D458" i="3"/>
  <c r="B324" i="4"/>
  <c r="C206" i="3"/>
  <c r="D206" i="3"/>
  <c r="A559" i="1"/>
  <c r="B204" i="4"/>
  <c r="B140" i="4"/>
  <c r="M9" i="1"/>
  <c r="M8" i="1" s="1"/>
  <c r="M68" i="1"/>
  <c r="L8" i="8" s="1"/>
  <c r="L11" i="8" s="1"/>
  <c r="J72" i="3"/>
  <c r="G26" i="3"/>
  <c r="J26" i="3" s="1"/>
  <c r="B343" i="4"/>
  <c r="C497" i="3"/>
  <c r="D497" i="3"/>
  <c r="D547" i="3"/>
  <c r="C547" i="3"/>
  <c r="B328" i="4"/>
  <c r="J80" i="3"/>
  <c r="G23" i="3"/>
  <c r="J23" i="3" s="1"/>
  <c r="C225" i="3"/>
  <c r="D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2" i="1"/>
  <c r="AL24" i="5"/>
  <c r="C15" i="1"/>
  <c r="B668" i="4"/>
  <c r="D293" i="4"/>
  <c r="E291" i="4" s="1"/>
  <c r="B260" i="4"/>
  <c r="H420" i="5"/>
  <c r="C554" i="3"/>
  <c r="D554" i="3"/>
  <c r="B415" i="4"/>
  <c r="D23" i="4"/>
  <c r="B86" i="4"/>
  <c r="B148" i="4"/>
  <c r="B710" i="4"/>
  <c r="I9" i="1"/>
  <c r="I8" i="1" s="1"/>
  <c r="I68" i="1"/>
  <c r="H8" i="8" s="1"/>
  <c r="H11" i="8" s="1"/>
  <c r="B593" i="4"/>
  <c r="C138" i="3"/>
  <c r="D138" i="3"/>
  <c r="B645" i="4"/>
  <c r="D484" i="3"/>
  <c r="C484" i="3"/>
  <c r="D159" i="3"/>
  <c r="C159" i="3"/>
  <c r="I28" i="9"/>
  <c r="B461" i="4"/>
  <c r="B480" i="4"/>
  <c r="B271" i="4"/>
  <c r="D457" i="3"/>
  <c r="C457" i="3"/>
  <c r="P24" i="1"/>
  <c r="AL22" i="5"/>
  <c r="P23" i="1"/>
  <c r="AL21" i="5"/>
  <c r="B708" i="4"/>
  <c r="AC634" i="5"/>
  <c r="B594" i="4"/>
  <c r="D130" i="3"/>
  <c r="C130" i="3"/>
  <c r="C182" i="3"/>
  <c r="D182" i="3"/>
  <c r="J75" i="3"/>
  <c r="G29" i="3"/>
  <c r="J29" i="3" s="1"/>
  <c r="B603" i="4"/>
  <c r="C542" i="3"/>
  <c r="D542" i="3"/>
  <c r="B222" i="4"/>
  <c r="B655" i="4"/>
  <c r="C136" i="3"/>
  <c r="D136" i="3"/>
  <c r="D39" i="4"/>
  <c r="B102" i="4"/>
  <c r="D30" i="4"/>
  <c r="B93" i="4"/>
  <c r="B405" i="4"/>
  <c r="C507" i="3"/>
  <c r="D507" i="3"/>
  <c r="B223" i="4"/>
  <c r="E21" i="9"/>
  <c r="C578" i="3"/>
  <c r="D578" i="3"/>
  <c r="B352" i="4"/>
  <c r="B416" i="4"/>
  <c r="K690" i="5"/>
  <c r="Q28" i="9"/>
  <c r="B582" i="4"/>
  <c r="D134" i="3"/>
  <c r="C134" i="3"/>
  <c r="B723" i="4"/>
  <c r="B400" i="4"/>
  <c r="B197" i="4"/>
  <c r="D230" i="4"/>
  <c r="E211" i="4" s="1"/>
  <c r="D501" i="3"/>
  <c r="C501" i="3"/>
  <c r="Q17" i="9"/>
  <c r="B152" i="4"/>
  <c r="M36" i="9"/>
  <c r="J86" i="3"/>
  <c r="G17" i="3"/>
  <c r="J17" i="3" s="1"/>
  <c r="AL14" i="5"/>
  <c r="P13" i="1"/>
  <c r="B541" i="4"/>
  <c r="D444" i="3"/>
  <c r="C444" i="3"/>
  <c r="C21" i="1"/>
  <c r="B395" i="4"/>
  <c r="B466" i="4"/>
  <c r="D411" i="3"/>
  <c r="C411" i="3"/>
  <c r="I26" i="8"/>
  <c r="A634" i="1"/>
  <c r="B388" i="4"/>
  <c r="B142" i="4"/>
  <c r="D436" i="3"/>
  <c r="C436" i="3"/>
  <c r="AC313" i="5"/>
  <c r="D171" i="3"/>
  <c r="C171" i="3"/>
  <c r="AL30" i="5"/>
  <c r="P31" i="1"/>
  <c r="D256" i="3"/>
  <c r="C256" i="3"/>
  <c r="I29" i="9"/>
  <c r="B77" i="4"/>
  <c r="D14" i="4"/>
  <c r="A636" i="1"/>
  <c r="C553" i="3"/>
  <c r="D553" i="3"/>
  <c r="B229" i="4"/>
  <c r="B789" i="4"/>
  <c r="C441" i="3"/>
  <c r="D441" i="3"/>
  <c r="Q261" i="5"/>
  <c r="B81" i="4"/>
  <c r="D18" i="4"/>
  <c r="B345" i="4"/>
  <c r="D118" i="3"/>
  <c r="C118" i="3"/>
  <c r="G93" i="3"/>
  <c r="G9" i="3"/>
  <c r="J90" i="3"/>
  <c r="D512" i="3"/>
  <c r="C512" i="3"/>
  <c r="B712" i="4"/>
  <c r="D576" i="3"/>
  <c r="C576" i="3"/>
  <c r="D220" i="3"/>
  <c r="C220" i="3"/>
  <c r="C597" i="3"/>
  <c r="D597" i="3"/>
  <c r="AL28" i="5"/>
  <c r="P27" i="1"/>
  <c r="D401" i="3"/>
  <c r="C401" i="3"/>
  <c r="I34" i="9"/>
  <c r="D177" i="3"/>
  <c r="C177" i="3"/>
  <c r="AI45" i="5"/>
  <c r="AK42" i="5"/>
  <c r="B713" i="4"/>
  <c r="D492" i="1"/>
  <c r="C19" i="8" s="1"/>
  <c r="B19" i="8" s="1"/>
  <c r="C493" i="1"/>
  <c r="A506" i="1" s="1"/>
  <c r="M14" i="9"/>
  <c r="D558" i="3"/>
  <c r="C558" i="3"/>
  <c r="B325" i="4"/>
  <c r="D539" i="3"/>
  <c r="C539" i="3"/>
  <c r="C358" i="3"/>
  <c r="D358" i="3"/>
  <c r="I30" i="9"/>
  <c r="B732" i="4"/>
  <c r="E68" i="1"/>
  <c r="D8" i="8" s="1"/>
  <c r="D11" i="8" s="1"/>
  <c r="E9" i="1"/>
  <c r="E8" i="1" s="1"/>
  <c r="A629" i="1"/>
  <c r="J89" i="3"/>
  <c r="G14" i="3"/>
  <c r="J14" i="3" s="1"/>
  <c r="B528" i="4"/>
  <c r="A572" i="1"/>
  <c r="D167" i="3"/>
  <c r="C167" i="3"/>
  <c r="A566" i="1"/>
  <c r="B199" i="4"/>
  <c r="A626" i="1"/>
  <c r="B704" i="4"/>
  <c r="Q15" i="9"/>
  <c r="D487" i="3"/>
  <c r="C487" i="3"/>
  <c r="B726" i="4"/>
  <c r="B265" i="4"/>
  <c r="D395" i="3"/>
  <c r="C395" i="3"/>
  <c r="B340" i="4"/>
  <c r="C500" i="3"/>
  <c r="D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616" i="1"/>
  <c r="B514" i="4"/>
  <c r="B283" i="4"/>
  <c r="B600" i="4"/>
  <c r="B267" i="4"/>
  <c r="A581" i="1"/>
  <c r="D112" i="3"/>
  <c r="C112" i="3"/>
  <c r="B410" i="4"/>
  <c r="B656" i="4"/>
  <c r="D354" i="3"/>
  <c r="C354" i="3"/>
  <c r="E688" i="5"/>
  <c r="E690" i="5"/>
  <c r="I39" i="9"/>
  <c r="B84" i="4"/>
  <c r="D21" i="4"/>
  <c r="I33" i="9"/>
  <c r="B476" i="4"/>
  <c r="I32" i="9"/>
  <c r="C390" i="3"/>
  <c r="D390" i="3"/>
  <c r="B774" i="4"/>
  <c r="B456" i="4"/>
  <c r="B717" i="4"/>
  <c r="C261" i="3"/>
  <c r="D261" i="3"/>
  <c r="D8" i="4"/>
  <c r="B71" i="4"/>
  <c r="B670" i="4"/>
  <c r="B725" i="4"/>
  <c r="C39" i="1"/>
  <c r="D355" i="3"/>
  <c r="C355" i="3"/>
  <c r="B544" i="4"/>
  <c r="B662" i="4"/>
  <c r="C308" i="3"/>
  <c r="D308" i="3"/>
  <c r="I8" i="9"/>
  <c r="F41" i="9"/>
  <c r="C394" i="3"/>
  <c r="D394" i="3"/>
  <c r="P40" i="1"/>
  <c r="AL41" i="5"/>
  <c r="C321" i="3"/>
  <c r="D321" i="3"/>
  <c r="A570" i="1"/>
  <c r="AC690" i="5"/>
  <c r="D120" i="3"/>
  <c r="C120" i="3"/>
  <c r="AL32" i="5"/>
  <c r="P33" i="1"/>
  <c r="AE42" i="5"/>
  <c r="C504" i="3"/>
  <c r="D504" i="3"/>
  <c r="C534" i="3"/>
  <c r="D534" i="3"/>
  <c r="D26" i="4"/>
  <c r="B89" i="4"/>
  <c r="B643" i="4"/>
  <c r="L16" i="8"/>
  <c r="C125" i="3"/>
  <c r="D125" i="3"/>
  <c r="B203" i="4"/>
  <c r="D213" i="3"/>
  <c r="C213" i="3"/>
  <c r="AL39" i="5"/>
  <c r="P39" i="1"/>
  <c r="C351" i="3"/>
  <c r="D351" i="3"/>
  <c r="M38" i="9"/>
  <c r="B523" i="4"/>
  <c r="D13" i="4"/>
  <c r="B76" i="4"/>
  <c r="C210" i="3"/>
  <c r="D210" i="3"/>
  <c r="B323" i="4"/>
  <c r="D356" i="4"/>
  <c r="E338" i="4" s="1"/>
  <c r="J340" i="3"/>
  <c r="I363" i="3" s="1"/>
  <c r="G373" i="3"/>
  <c r="B779" i="4"/>
  <c r="B227" i="4"/>
  <c r="C531" i="3"/>
  <c r="D531" i="3"/>
  <c r="AI313" i="5"/>
  <c r="C452" i="3"/>
  <c r="D452" i="3"/>
  <c r="P25" i="1"/>
  <c r="AL25" i="5"/>
  <c r="B226" i="4"/>
  <c r="B90" i="4"/>
  <c r="D27" i="4"/>
  <c r="N420" i="5"/>
  <c r="B719" i="4"/>
  <c r="C28" i="1"/>
  <c r="D178" i="3"/>
  <c r="C178" i="3"/>
  <c r="K26" i="8"/>
  <c r="B224" i="4"/>
  <c r="B164" i="4"/>
  <c r="B216" i="4"/>
  <c r="N580" i="5"/>
  <c r="D460" i="3"/>
  <c r="C460" i="3"/>
  <c r="G41" i="3"/>
  <c r="J41" i="3" s="1"/>
  <c r="J62" i="3"/>
  <c r="Q34" i="9"/>
  <c r="P15" i="1"/>
  <c r="AL15" i="5"/>
  <c r="B795" i="4"/>
  <c r="D320" i="3"/>
  <c r="C320" i="3"/>
  <c r="B264" i="4"/>
  <c r="C614" i="1"/>
  <c r="O623" i="1" s="1"/>
  <c r="A615" i="1"/>
  <c r="D363" i="3"/>
  <c r="C363" i="3"/>
  <c r="C209" i="3"/>
  <c r="D209" i="3"/>
  <c r="F26" i="8"/>
  <c r="C16" i="1"/>
  <c r="D556" i="3"/>
  <c r="C556" i="3"/>
  <c r="D41" i="9"/>
  <c r="B515" i="4"/>
  <c r="C490" i="3"/>
  <c r="D490" i="3"/>
  <c r="B478" i="4"/>
  <c r="H16" i="8"/>
  <c r="B586" i="4"/>
  <c r="D297" i="3"/>
  <c r="C297" i="3"/>
  <c r="D301" i="3"/>
  <c r="C301" i="3"/>
  <c r="Y42" i="5"/>
  <c r="B537" i="4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B277" i="4"/>
  <c r="AF636" i="5"/>
  <c r="G16" i="3"/>
  <c r="J16" i="3" s="1"/>
  <c r="J83" i="3"/>
  <c r="B583" i="4"/>
  <c r="G20" i="3"/>
  <c r="J20" i="3" s="1"/>
  <c r="J82" i="3"/>
  <c r="D268" i="3"/>
  <c r="C268" i="3"/>
  <c r="D303" i="3"/>
  <c r="C303" i="3"/>
  <c r="D443" i="3"/>
  <c r="C443" i="3"/>
  <c r="E22" i="9"/>
  <c r="C100" i="5"/>
  <c r="AI101" i="5" s="1"/>
  <c r="Q38" i="9"/>
  <c r="D399" i="3"/>
  <c r="C399" i="3"/>
  <c r="B73" i="4"/>
  <c r="D10" i="4"/>
  <c r="D445" i="3"/>
  <c r="C445" i="3"/>
  <c r="AG687" i="5"/>
  <c r="B792" i="4"/>
  <c r="B134" i="4"/>
  <c r="D167" i="4"/>
  <c r="E150" i="4" s="1"/>
  <c r="B287" i="4"/>
  <c r="B221" i="4"/>
  <c r="B718" i="4"/>
  <c r="B468" i="4"/>
  <c r="B266" i="4"/>
  <c r="B646" i="4"/>
  <c r="A577" i="1"/>
  <c r="D545" i="3"/>
  <c r="C545" i="3"/>
  <c r="B659" i="4"/>
  <c r="C510" i="3"/>
  <c r="D510" i="3"/>
  <c r="D310" i="3"/>
  <c r="C310" i="3"/>
  <c r="C602" i="3"/>
  <c r="D602" i="3"/>
  <c r="C343" i="3"/>
  <c r="D343" i="3"/>
  <c r="N690" i="5"/>
  <c r="B411" i="4"/>
  <c r="D169" i="3"/>
  <c r="C169" i="3"/>
  <c r="D129" i="3"/>
  <c r="C129" i="3"/>
  <c r="A646" i="1"/>
  <c r="B353" i="4"/>
  <c r="B482" i="4"/>
  <c r="B284" i="4"/>
  <c r="D127" i="3"/>
  <c r="C127" i="3"/>
  <c r="A638" i="1"/>
  <c r="J60" i="3"/>
  <c r="G40" i="3"/>
  <c r="J40" i="3" s="1"/>
  <c r="B290" i="4"/>
  <c r="G42" i="5"/>
  <c r="B329" i="4"/>
  <c r="D215" i="3"/>
  <c r="C215" i="3"/>
  <c r="D366" i="3"/>
  <c r="C366" i="3"/>
  <c r="C224" i="3"/>
  <c r="D224" i="3"/>
  <c r="C25" i="1"/>
  <c r="B209" i="4"/>
  <c r="C184" i="3"/>
  <c r="D184" i="3"/>
  <c r="C346" i="3"/>
  <c r="D346" i="3"/>
  <c r="C466" i="3"/>
  <c r="D466" i="3"/>
  <c r="D410" i="3"/>
  <c r="C410" i="3"/>
  <c r="M30" i="9"/>
  <c r="M22" i="9"/>
  <c r="B160" i="4"/>
  <c r="J68" i="3"/>
  <c r="G34" i="3"/>
  <c r="J34" i="3" s="1"/>
  <c r="C503" i="3"/>
  <c r="D503" i="3"/>
  <c r="B402" i="4"/>
  <c r="B607" i="4"/>
  <c r="C530" i="3"/>
  <c r="D530" i="3"/>
  <c r="F16" i="8"/>
  <c r="K420" i="5"/>
  <c r="B339" i="4"/>
  <c r="AC45" i="5"/>
  <c r="Q32" i="9"/>
  <c r="E27" i="9"/>
  <c r="D451" i="3"/>
  <c r="C451" i="3"/>
  <c r="B166" i="4"/>
  <c r="D403" i="3"/>
  <c r="C403" i="3"/>
  <c r="C370" i="3"/>
  <c r="D370" i="3"/>
  <c r="C173" i="3"/>
  <c r="D173" i="3"/>
  <c r="C133" i="3"/>
  <c r="D133" i="3"/>
  <c r="G15" i="3"/>
  <c r="J15" i="3" s="1"/>
  <c r="J84" i="3"/>
  <c r="C265" i="3"/>
  <c r="D265" i="3"/>
  <c r="C271" i="3"/>
  <c r="D271" i="3"/>
  <c r="J246" i="3"/>
  <c r="I249" i="3" s="1"/>
  <c r="G279" i="3"/>
  <c r="M8" i="9"/>
  <c r="J41" i="9"/>
  <c r="D584" i="3"/>
  <c r="C584" i="3"/>
  <c r="D128" i="3"/>
  <c r="C128" i="3"/>
  <c r="AL19" i="5"/>
  <c r="P19" i="1"/>
  <c r="B534" i="4"/>
  <c r="A571" i="1"/>
  <c r="AI261" i="5"/>
  <c r="A565" i="1"/>
  <c r="D121" i="3"/>
  <c r="C121" i="3"/>
  <c r="G559" i="3"/>
  <c r="J526" i="3"/>
  <c r="I527" i="3" s="1"/>
  <c r="B141" i="4"/>
  <c r="C483" i="3"/>
  <c r="D483" i="3"/>
  <c r="B532" i="4"/>
  <c r="A619" i="1"/>
  <c r="B591" i="4"/>
  <c r="G32" i="3"/>
  <c r="J32" i="3" s="1"/>
  <c r="J71" i="3"/>
  <c r="D311" i="3"/>
  <c r="C311" i="3"/>
  <c r="B202" i="4"/>
  <c r="C22" i="1"/>
  <c r="H526" i="5"/>
  <c r="C17" i="1"/>
  <c r="D176" i="3"/>
  <c r="C176" i="3"/>
  <c r="D601" i="3"/>
  <c r="C601" i="3"/>
  <c r="AL18" i="5"/>
  <c r="P18" i="1"/>
  <c r="B596" i="4"/>
  <c r="B414" i="4"/>
  <c r="C34" i="1"/>
  <c r="C203" i="3"/>
  <c r="D203" i="3"/>
  <c r="B658" i="4"/>
  <c r="B23" i="8"/>
  <c r="B473" i="4"/>
  <c r="D440" i="3"/>
  <c r="C440" i="3"/>
  <c r="B270" i="4"/>
  <c r="AB42" i="5"/>
  <c r="B162" i="4"/>
  <c r="C543" i="3"/>
  <c r="D543" i="3"/>
  <c r="B734" i="4"/>
  <c r="C126" i="3"/>
  <c r="D126" i="3"/>
  <c r="D389" i="3"/>
  <c r="C389" i="3"/>
  <c r="B649" i="4"/>
  <c r="D586" i="3"/>
  <c r="C586" i="3"/>
  <c r="A620" i="1"/>
  <c r="B667" i="4"/>
  <c r="W420" i="5"/>
  <c r="E15" i="9"/>
  <c r="C415" i="3"/>
  <c r="D415" i="3"/>
  <c r="B391" i="4"/>
  <c r="M42" i="5"/>
  <c r="D407" i="3"/>
  <c r="C407" i="3"/>
  <c r="C12" i="1"/>
  <c r="W45" i="5"/>
  <c r="N99" i="5"/>
  <c r="C114" i="3"/>
  <c r="D114" i="3"/>
  <c r="W528" i="5"/>
  <c r="C502" i="3"/>
  <c r="D502" i="3"/>
  <c r="B469" i="4"/>
  <c r="J387" i="3"/>
  <c r="I409" i="3" s="1"/>
  <c r="G420" i="3"/>
  <c r="C231" i="3"/>
  <c r="D231" i="3"/>
  <c r="C216" i="3"/>
  <c r="D216" i="3"/>
  <c r="E14" i="9"/>
  <c r="D188" i="1"/>
  <c r="C10" i="8" s="1"/>
  <c r="B10" i="8" s="1"/>
  <c r="C189" i="1"/>
  <c r="A213" i="1" s="1"/>
  <c r="B201" i="4"/>
  <c r="D185" i="3"/>
  <c r="C185" i="3"/>
  <c r="B397" i="4"/>
  <c r="B585" i="4"/>
  <c r="A564" i="1"/>
  <c r="B771" i="4"/>
  <c r="M9" i="9"/>
  <c r="C598" i="3"/>
  <c r="D598" i="3"/>
  <c r="B525" i="4"/>
  <c r="E11" i="9"/>
  <c r="B587" i="4"/>
  <c r="G139" i="3"/>
  <c r="J106" i="3"/>
  <c r="I130" i="3" s="1"/>
  <c r="E37" i="9"/>
  <c r="C226" i="3"/>
  <c r="D226" i="3"/>
  <c r="B595" i="4"/>
  <c r="A633" i="1"/>
  <c r="C248" i="3"/>
  <c r="D248" i="3"/>
  <c r="D249" i="3"/>
  <c r="C249" i="3"/>
  <c r="C459" i="3"/>
  <c r="D459" i="3"/>
  <c r="I21" i="8"/>
  <c r="M25" i="9"/>
  <c r="C420" i="5"/>
  <c r="C447" i="3"/>
  <c r="D447" i="3"/>
  <c r="B714" i="4"/>
  <c r="B579" i="4"/>
  <c r="C528" i="3"/>
  <c r="D528" i="3"/>
  <c r="B581" i="4"/>
  <c r="D590" i="3"/>
  <c r="C590" i="3"/>
  <c r="B280" i="4"/>
  <c r="Q25" i="9"/>
  <c r="C455" i="3"/>
  <c r="D455" i="3"/>
  <c r="D342" i="3"/>
  <c r="C342" i="3"/>
  <c r="C388" i="3"/>
  <c r="D388" i="3"/>
  <c r="C38" i="1"/>
  <c r="D317" i="3"/>
  <c r="C317" i="3"/>
  <c r="C372" i="3"/>
  <c r="D372" i="3"/>
  <c r="C316" i="3"/>
  <c r="D316" i="3"/>
  <c r="B155" i="4"/>
  <c r="B464" i="4"/>
  <c r="B101" i="4"/>
  <c r="D38" i="4"/>
  <c r="C419" i="3"/>
  <c r="D419" i="3"/>
  <c r="G68" i="1"/>
  <c r="F8" i="8" s="1"/>
  <c r="F11" i="8" s="1"/>
  <c r="G9" i="1"/>
  <c r="G8" i="1" s="1"/>
  <c r="C229" i="3"/>
  <c r="D229" i="3"/>
  <c r="E20" i="9"/>
  <c r="B276" i="4"/>
  <c r="C41" i="1"/>
  <c r="D580" i="3"/>
  <c r="C580" i="3"/>
  <c r="B228" i="4"/>
  <c r="D540" i="3"/>
  <c r="C540" i="3"/>
  <c r="Z690" i="5"/>
  <c r="A561" i="1"/>
  <c r="J92" i="3"/>
  <c r="G10" i="3"/>
  <c r="J10" i="3" s="1"/>
  <c r="D511" i="3"/>
  <c r="C511" i="3"/>
  <c r="A640" i="1"/>
  <c r="B472" i="4"/>
  <c r="C26" i="1"/>
  <c r="B465" i="4"/>
  <c r="D107" i="3"/>
  <c r="C107" i="3"/>
  <c r="D465" i="3"/>
  <c r="C465" i="3"/>
  <c r="B520" i="4"/>
  <c r="B706" i="4"/>
  <c r="C23" i="1"/>
  <c r="C262" i="3"/>
  <c r="D262" i="3"/>
  <c r="M21" i="8"/>
  <c r="G16" i="8"/>
  <c r="B663" i="4"/>
  <c r="J74" i="3"/>
  <c r="G28" i="3"/>
  <c r="J28" i="3" s="1"/>
  <c r="B577" i="4"/>
  <c r="B529" i="4"/>
  <c r="C506" i="3"/>
  <c r="D506" i="3"/>
  <c r="B147" i="4"/>
  <c r="C35" i="1"/>
  <c r="B217" i="4"/>
  <c r="B161" i="4"/>
  <c r="E16" i="9"/>
  <c r="B20" i="8"/>
  <c r="G41" i="9"/>
  <c r="D483" i="4"/>
  <c r="E464" i="4" s="1"/>
  <c r="B450" i="4"/>
  <c r="H26" i="8"/>
  <c r="B156" i="4"/>
  <c r="D408" i="3"/>
  <c r="C408" i="3"/>
  <c r="I16" i="8"/>
  <c r="B149" i="4"/>
  <c r="H207" i="5"/>
  <c r="D113" i="3"/>
  <c r="C113" i="3"/>
  <c r="M33" i="9"/>
  <c r="Q10" i="9"/>
  <c r="C230" i="3"/>
  <c r="D230" i="3"/>
  <c r="C406" i="3"/>
  <c r="D406" i="3"/>
  <c r="A641" i="1"/>
  <c r="K21" i="8"/>
  <c r="E35" i="9"/>
  <c r="D324" i="3"/>
  <c r="C324" i="3"/>
  <c r="C250" i="1"/>
  <c r="A278" i="1" s="1"/>
  <c r="D249" i="1"/>
  <c r="C13" i="8" s="1"/>
  <c r="N526" i="5"/>
  <c r="W688" i="5"/>
  <c r="W690" i="5"/>
  <c r="B220" i="4"/>
  <c r="AL23" i="5"/>
  <c r="P21" i="1"/>
  <c r="L21" i="8"/>
  <c r="T420" i="5"/>
  <c r="T422" i="5"/>
  <c r="D454" i="3"/>
  <c r="C454" i="3"/>
  <c r="H41" i="9"/>
  <c r="C255" i="3"/>
  <c r="D255" i="3"/>
  <c r="C499" i="3"/>
  <c r="D499" i="3"/>
  <c r="AJ687" i="5"/>
  <c r="M31" i="9"/>
  <c r="A631" i="1"/>
  <c r="I24" i="9"/>
  <c r="B91" i="4"/>
  <c r="D28" i="4"/>
  <c r="A582" i="1"/>
  <c r="B139" i="4"/>
  <c r="B327" i="4"/>
  <c r="B154" i="4"/>
  <c r="D398" i="3"/>
  <c r="C398" i="3"/>
  <c r="Q36" i="9"/>
  <c r="M13" i="9"/>
  <c r="C492" i="3"/>
  <c r="D492" i="3"/>
  <c r="A617" i="1"/>
  <c r="K45" i="5"/>
  <c r="K44" i="5" s="1"/>
  <c r="H21" i="8"/>
  <c r="D42" i="5"/>
  <c r="B150" i="4"/>
  <c r="Q31" i="9"/>
  <c r="D359" i="3"/>
  <c r="C359" i="3"/>
  <c r="K41" i="9"/>
  <c r="B292" i="4"/>
  <c r="B408" i="4"/>
  <c r="B151" i="4"/>
  <c r="B269" i="4"/>
  <c r="D157" i="3"/>
  <c r="C157" i="3"/>
  <c r="D463" i="3"/>
  <c r="C463" i="3"/>
  <c r="B398" i="4"/>
  <c r="Q13" i="9"/>
  <c r="P11" i="1"/>
  <c r="AL11" i="5"/>
  <c r="C30" i="1"/>
  <c r="B389" i="4"/>
  <c r="A556" i="1"/>
  <c r="B606" i="4"/>
  <c r="C577" i="3"/>
  <c r="D577" i="3"/>
  <c r="D341" i="3"/>
  <c r="C341" i="3"/>
  <c r="I27" i="9"/>
  <c r="D110" i="3"/>
  <c r="C110" i="3"/>
  <c r="C491" i="3"/>
  <c r="D491" i="3"/>
  <c r="C154" i="5"/>
  <c r="E155" i="5" s="1"/>
  <c r="N41" i="9"/>
  <c r="Q8" i="9"/>
  <c r="G36" i="3"/>
  <c r="J36" i="3" s="1"/>
  <c r="J63" i="3"/>
  <c r="L26" i="8"/>
  <c r="P14" i="1"/>
  <c r="AL13" i="5"/>
  <c r="A637" i="1"/>
  <c r="C31" i="1"/>
  <c r="B601" i="4"/>
  <c r="B407" i="4"/>
  <c r="B589" i="4"/>
  <c r="B419" i="4"/>
  <c r="E153" i="5"/>
  <c r="B354" i="4"/>
  <c r="D537" i="3"/>
  <c r="C537" i="3"/>
  <c r="D12" i="4"/>
  <c r="B75" i="4"/>
  <c r="C277" i="3"/>
  <c r="D277" i="3"/>
  <c r="B720" i="4"/>
  <c r="B330" i="4"/>
  <c r="B776" i="4"/>
  <c r="Q9" i="9"/>
  <c r="P38" i="1"/>
  <c r="AL38" i="5"/>
  <c r="D205" i="3"/>
  <c r="C205" i="3"/>
  <c r="C162" i="3"/>
  <c r="D162" i="3"/>
  <c r="C439" i="3"/>
  <c r="D439" i="3"/>
  <c r="B788" i="4"/>
  <c r="D219" i="3"/>
  <c r="C219" i="3"/>
  <c r="G37" i="3"/>
  <c r="J37" i="3" s="1"/>
  <c r="J64" i="3"/>
  <c r="B796" i="4"/>
  <c r="C353" i="3"/>
  <c r="D353" i="3"/>
  <c r="P42" i="5"/>
  <c r="B711" i="4"/>
  <c r="B452" i="4"/>
  <c r="C409" i="3"/>
  <c r="D409" i="3"/>
  <c r="P41" i="1"/>
  <c r="AL40" i="5"/>
  <c r="W368" i="5"/>
  <c r="B213" i="4"/>
  <c r="S42" i="5"/>
  <c r="B530" i="4"/>
  <c r="C413" i="3"/>
  <c r="D413" i="3"/>
  <c r="B198" i="4"/>
  <c r="C276" i="3"/>
  <c r="D276" i="3"/>
  <c r="B777" i="4"/>
  <c r="D274" i="3"/>
  <c r="C274" i="3"/>
  <c r="D223" i="3"/>
  <c r="C223" i="3"/>
  <c r="AL36" i="5"/>
  <c r="P36" i="1"/>
  <c r="B545" i="4"/>
  <c r="B531" i="4"/>
  <c r="AL9" i="5"/>
  <c r="C42" i="5"/>
  <c r="P9" i="1"/>
  <c r="C252" i="3"/>
  <c r="D252" i="3"/>
  <c r="I20" i="9"/>
  <c r="B409" i="4"/>
  <c r="D165" i="3"/>
  <c r="C165" i="3"/>
  <c r="C350" i="3"/>
  <c r="D350" i="3"/>
  <c r="D200" i="3"/>
  <c r="C200" i="3"/>
  <c r="C29" i="1"/>
  <c r="L68" i="1"/>
  <c r="K8" i="8" s="1"/>
  <c r="K11" i="8" s="1"/>
  <c r="L9" i="1"/>
  <c r="L8" i="1" s="1"/>
  <c r="B727" i="4"/>
  <c r="C362" i="3"/>
  <c r="D362" i="3"/>
  <c r="J26" i="8"/>
  <c r="D132" i="3"/>
  <c r="C132" i="3"/>
  <c r="D32" i="4"/>
  <c r="B95" i="4"/>
  <c r="D156" i="3"/>
  <c r="C156" i="3"/>
  <c r="A573" i="1"/>
  <c r="B100" i="4"/>
  <c r="D37" i="4"/>
  <c r="F21" i="8"/>
  <c r="B392" i="4"/>
  <c r="D675" i="1"/>
  <c r="C24" i="8" s="1"/>
  <c r="B24" i="8" s="1"/>
  <c r="C676" i="1"/>
  <c r="A699" i="1" s="1"/>
  <c r="A618" i="1"/>
  <c r="D442" i="3"/>
  <c r="C442" i="3"/>
  <c r="B665" i="4"/>
  <c r="D352" i="3"/>
  <c r="C352" i="3"/>
  <c r="D119" i="3"/>
  <c r="C119" i="3"/>
  <c r="AI634" i="5"/>
  <c r="AI636" i="5"/>
  <c r="B342" i="4"/>
  <c r="A554" i="1"/>
  <c r="C553" i="1"/>
  <c r="O554" i="1" s="1"/>
  <c r="B163" i="4"/>
  <c r="B348" i="4"/>
  <c r="C314" i="5"/>
  <c r="AI315" i="5" s="1"/>
  <c r="D36" i="4"/>
  <c r="B99" i="4"/>
  <c r="C18" i="1"/>
  <c r="B767" i="4"/>
  <c r="A562" i="1"/>
  <c r="O41" i="9"/>
  <c r="B474" i="4"/>
  <c r="B642" i="4"/>
  <c r="B291" i="4"/>
  <c r="C163" i="3"/>
  <c r="D163" i="3"/>
  <c r="C449" i="3"/>
  <c r="D449" i="3"/>
  <c r="B798" i="4"/>
  <c r="C526" i="5"/>
  <c r="C158" i="3"/>
  <c r="D158" i="3"/>
  <c r="B722" i="4"/>
  <c r="B418" i="4"/>
  <c r="B785" i="4"/>
  <c r="Q11" i="9"/>
  <c r="F9" i="1"/>
  <c r="F8" i="1" s="1"/>
  <c r="F68" i="1"/>
  <c r="E8" i="8" s="1"/>
  <c r="E11" i="8" s="1"/>
  <c r="AD687" i="5"/>
  <c r="AI368" i="5"/>
  <c r="B341" i="4"/>
  <c r="AL12" i="5"/>
  <c r="P12" i="1"/>
  <c r="C369" i="5"/>
  <c r="W370" i="5" s="1"/>
  <c r="B332" i="4"/>
  <c r="Q30" i="9"/>
  <c r="B349" i="4"/>
  <c r="B784" i="4"/>
  <c r="C551" i="3"/>
  <c r="D551" i="3"/>
  <c r="B275" i="4"/>
  <c r="B394" i="4"/>
  <c r="B225" i="4"/>
  <c r="B580" i="4"/>
  <c r="D250" i="3"/>
  <c r="C250" i="3"/>
  <c r="E526" i="5"/>
  <c r="B782" i="4"/>
  <c r="C508" i="3"/>
  <c r="D508" i="3"/>
  <c r="D345" i="3"/>
  <c r="C345" i="3"/>
  <c r="B651" i="4"/>
  <c r="B778" i="4"/>
  <c r="B396" i="4"/>
  <c r="B533" i="4"/>
  <c r="D31" i="4"/>
  <c r="B94" i="4"/>
  <c r="E580" i="5"/>
  <c r="D122" i="3"/>
  <c r="C122" i="3"/>
  <c r="C391" i="3"/>
  <c r="D391" i="3"/>
  <c r="A569" i="1"/>
  <c r="C14" i="1"/>
  <c r="B661" i="4"/>
  <c r="M27" i="9"/>
  <c r="B513" i="4"/>
  <c r="D546" i="4"/>
  <c r="E521" i="4" s="1"/>
  <c r="C314" i="3"/>
  <c r="D314" i="3"/>
  <c r="C208" i="3"/>
  <c r="D208" i="3"/>
  <c r="D550" i="3"/>
  <c r="C550" i="3"/>
  <c r="B605" i="4"/>
  <c r="C304" i="3"/>
  <c r="D304" i="3"/>
  <c r="B644" i="4"/>
  <c r="A643" i="1"/>
  <c r="C295" i="3"/>
  <c r="D295" i="3"/>
  <c r="B451" i="4"/>
  <c r="B793" i="4"/>
  <c r="C218" i="3"/>
  <c r="D218" i="3"/>
  <c r="D456" i="3"/>
  <c r="C456" i="3"/>
  <c r="G12" i="3"/>
  <c r="J12" i="3" s="1"/>
  <c r="J87" i="3"/>
  <c r="Q19" i="9"/>
  <c r="C41" i="9"/>
  <c r="M32" i="9"/>
  <c r="J480" i="3"/>
  <c r="I490" i="3" s="1"/>
  <c r="G513" i="3"/>
  <c r="C117" i="3"/>
  <c r="D117" i="3"/>
  <c r="B165" i="4"/>
  <c r="C453" i="3"/>
  <c r="D453" i="3"/>
  <c r="D400" i="3"/>
  <c r="C400" i="3"/>
  <c r="B326" i="4"/>
  <c r="C313" i="3"/>
  <c r="D313" i="3"/>
  <c r="B768" i="4"/>
  <c r="B543" i="4"/>
  <c r="D296" i="3"/>
  <c r="C296" i="3"/>
  <c r="B263" i="4"/>
  <c r="B640" i="4"/>
  <c r="A575" i="1"/>
  <c r="J572" i="3"/>
  <c r="I600" i="3" s="1"/>
  <c r="G605" i="3"/>
  <c r="C221" i="3"/>
  <c r="D221" i="3"/>
  <c r="C253" i="3"/>
  <c r="D253" i="3"/>
  <c r="AI690" i="5"/>
  <c r="C257" i="3"/>
  <c r="D257" i="3"/>
  <c r="B454" i="4"/>
  <c r="B206" i="4"/>
  <c r="D462" i="3"/>
  <c r="C462" i="3"/>
  <c r="A578" i="1"/>
  <c r="B780" i="4"/>
  <c r="B787" i="4"/>
  <c r="B576" i="4"/>
  <c r="D609" i="4"/>
  <c r="E598" i="4" s="1"/>
  <c r="B463" i="4"/>
  <c r="D532" i="3"/>
  <c r="C532" i="3"/>
  <c r="J42" i="5"/>
  <c r="D68" i="1"/>
  <c r="C8" i="8" s="1"/>
  <c r="D9" i="1"/>
  <c r="C69" i="1"/>
  <c r="A70" i="1" s="1"/>
  <c r="C494" i="3"/>
  <c r="D494" i="3"/>
  <c r="C129" i="1"/>
  <c r="A136" i="1" s="1"/>
  <c r="D128" i="1"/>
  <c r="C9" i="8" s="1"/>
  <c r="B9" i="8" s="1"/>
  <c r="C33" i="1"/>
  <c r="C164" i="3"/>
  <c r="D164" i="3"/>
  <c r="A583" i="1"/>
  <c r="Q44" i="5"/>
  <c r="D404" i="3"/>
  <c r="C404" i="3"/>
  <c r="B539" i="4"/>
  <c r="C154" i="3"/>
  <c r="D154" i="3"/>
  <c r="B87" i="4"/>
  <c r="D24" i="4"/>
  <c r="D583" i="3"/>
  <c r="C583" i="3"/>
  <c r="C174" i="3"/>
  <c r="D174" i="3"/>
  <c r="B72" i="4"/>
  <c r="D9" i="4"/>
  <c r="D161" i="3"/>
  <c r="C161" i="3"/>
  <c r="A584" i="1"/>
  <c r="D405" i="3"/>
  <c r="C405" i="3"/>
  <c r="B592" i="4"/>
  <c r="D315" i="3"/>
  <c r="C315" i="3"/>
  <c r="B460" i="4"/>
  <c r="B261" i="4"/>
  <c r="J69" i="3"/>
  <c r="G35" i="3"/>
  <c r="J35" i="3" s="1"/>
  <c r="B347" i="4"/>
  <c r="P28" i="1"/>
  <c r="AL29" i="5"/>
  <c r="D552" i="3"/>
  <c r="C552" i="3"/>
  <c r="N688" i="5"/>
  <c r="B797" i="4"/>
  <c r="B479" i="4"/>
  <c r="I36" i="9"/>
  <c r="C393" i="3"/>
  <c r="D393" i="3"/>
  <c r="A579" i="1"/>
  <c r="B538" i="4"/>
  <c r="P37" i="1"/>
  <c r="AL37" i="5"/>
  <c r="B159" i="4"/>
  <c r="B200" i="4"/>
  <c r="AF690" i="5"/>
  <c r="J85" i="3"/>
  <c r="G19" i="3"/>
  <c r="J19" i="3" s="1"/>
  <c r="B344" i="4"/>
  <c r="M16" i="8"/>
  <c r="J61" i="3"/>
  <c r="G39" i="3"/>
  <c r="J39" i="3" s="1"/>
  <c r="D357" i="3"/>
  <c r="C357" i="3"/>
  <c r="D298" i="3"/>
  <c r="C298" i="3"/>
  <c r="C435" i="3"/>
  <c r="D435" i="3"/>
  <c r="B584" i="4"/>
  <c r="M26" i="8"/>
  <c r="B462" i="4"/>
  <c r="B477" i="4"/>
  <c r="AF99" i="5"/>
  <c r="E23" i="9"/>
  <c r="B459" i="4"/>
  <c r="B212" i="4"/>
  <c r="G38" i="3"/>
  <c r="J38" i="3" s="1"/>
  <c r="J65" i="3"/>
  <c r="D109" i="3"/>
  <c r="C109" i="3"/>
  <c r="B143" i="4"/>
  <c r="B518" i="4"/>
  <c r="D574" i="3"/>
  <c r="C574" i="3"/>
  <c r="AI422" i="5"/>
  <c r="D360" i="3"/>
  <c r="C360" i="3"/>
  <c r="H9" i="3"/>
  <c r="H43" i="3" s="1"/>
  <c r="H93" i="3"/>
  <c r="A630" i="1"/>
  <c r="B703" i="4"/>
  <c r="D736" i="4"/>
  <c r="E708" i="4" s="1"/>
  <c r="T45" i="5"/>
  <c r="C364" i="3"/>
  <c r="D364" i="3"/>
  <c r="I23" i="9"/>
  <c r="I40" i="9"/>
  <c r="D581" i="3"/>
  <c r="C581" i="3"/>
  <c r="D604" i="3"/>
  <c r="C604" i="3"/>
  <c r="D361" i="3"/>
  <c r="C361" i="3"/>
  <c r="C546" i="3"/>
  <c r="D546" i="3"/>
  <c r="G21" i="3"/>
  <c r="J21" i="3" s="1"/>
  <c r="J78" i="3"/>
  <c r="C37" i="1"/>
  <c r="A627" i="1"/>
  <c r="C592" i="3"/>
  <c r="D592" i="3"/>
  <c r="B641" i="4"/>
  <c r="D264" i="3"/>
  <c r="C264" i="3"/>
  <c r="B387" i="4"/>
  <c r="D420" i="4"/>
  <c r="E416" i="4" s="1"/>
  <c r="AC526" i="5"/>
  <c r="AC528" i="5"/>
  <c r="C396" i="3"/>
  <c r="D396" i="3"/>
  <c r="E636" i="5"/>
  <c r="C258" i="3"/>
  <c r="D258" i="3"/>
  <c r="AC580" i="5"/>
  <c r="D214" i="3"/>
  <c r="C214" i="3"/>
  <c r="G30" i="3"/>
  <c r="J30" i="3" s="1"/>
  <c r="J70" i="3"/>
  <c r="B417" i="4"/>
  <c r="C181" i="3"/>
  <c r="D181" i="3"/>
  <c r="C438" i="3"/>
  <c r="D438" i="3"/>
  <c r="D111" i="3"/>
  <c r="C111" i="3"/>
  <c r="B144" i="4"/>
  <c r="A642" i="1"/>
  <c r="I22" i="9"/>
  <c r="B524" i="4"/>
  <c r="B219" i="4"/>
  <c r="A628" i="1"/>
  <c r="C24" i="1"/>
  <c r="D431" i="1"/>
  <c r="C18" i="8" s="1"/>
  <c r="C432" i="1"/>
  <c r="A433" i="1" s="1"/>
  <c r="B455" i="4"/>
  <c r="Q22" i="9"/>
  <c r="C587" i="3"/>
  <c r="D587" i="3"/>
  <c r="C302" i="3"/>
  <c r="D302" i="3"/>
  <c r="M39" i="9"/>
  <c r="E32" i="9"/>
  <c r="B790" i="4"/>
  <c r="B403" i="4"/>
  <c r="G27" i="3"/>
  <c r="J27" i="3" s="1"/>
  <c r="J73" i="3"/>
  <c r="B517" i="4"/>
  <c r="C591" i="3"/>
  <c r="D591" i="3"/>
  <c r="D599" i="3"/>
  <c r="C599" i="3"/>
  <c r="H690" i="5"/>
  <c r="B716" i="4"/>
  <c r="E634" i="5"/>
  <c r="C588" i="3"/>
  <c r="D588" i="3"/>
  <c r="B729" i="4"/>
  <c r="A625" i="1"/>
  <c r="C485" i="3"/>
  <c r="D485" i="3"/>
  <c r="B652" i="4"/>
  <c r="P17" i="1"/>
  <c r="AL17" i="5"/>
  <c r="C13" i="1"/>
  <c r="D464" i="3"/>
  <c r="C464" i="3"/>
  <c r="B41" i="9"/>
  <c r="E8" i="9"/>
  <c r="B279" i="4"/>
  <c r="B598" i="4"/>
  <c r="B138" i="4"/>
  <c r="B650" i="4"/>
  <c r="B331" i="4"/>
  <c r="B475" i="4"/>
  <c r="C581" i="5"/>
  <c r="K582" i="5" s="1"/>
  <c r="D34" i="4"/>
  <c r="B97" i="4"/>
  <c r="C448" i="3"/>
  <c r="D448" i="3"/>
  <c r="A622" i="1"/>
  <c r="T690" i="5"/>
  <c r="B721" i="4"/>
  <c r="C312" i="3"/>
  <c r="D312" i="3"/>
  <c r="C573" i="3"/>
  <c r="D573" i="3"/>
  <c r="C417" i="3"/>
  <c r="D417" i="3"/>
  <c r="A585" i="1"/>
  <c r="C481" i="3"/>
  <c r="D481" i="3"/>
  <c r="C155" i="3"/>
  <c r="D155" i="3"/>
  <c r="D548" i="3"/>
  <c r="C548" i="3"/>
  <c r="C437" i="3"/>
  <c r="D437" i="3"/>
  <c r="B346" i="4"/>
  <c r="D799" i="4"/>
  <c r="E785" i="4" s="1"/>
  <c r="B766" i="4"/>
  <c r="B282" i="4"/>
  <c r="C555" i="3"/>
  <c r="D555" i="3"/>
  <c r="D579" i="3"/>
  <c r="C579" i="3"/>
  <c r="D582" i="3"/>
  <c r="C582" i="3"/>
  <c r="C269" i="3"/>
  <c r="D269" i="3"/>
  <c r="C201" i="3"/>
  <c r="D201" i="3"/>
  <c r="B412" i="4"/>
  <c r="B337" i="4"/>
  <c r="B74" i="4"/>
  <c r="D11" i="4"/>
  <c r="AF528" i="5"/>
  <c r="D344" i="3"/>
  <c r="C344" i="3"/>
  <c r="AF580" i="5"/>
  <c r="D498" i="3"/>
  <c r="C498" i="3"/>
  <c r="B604" i="4"/>
  <c r="B336" i="4"/>
  <c r="B540" i="4"/>
  <c r="A568" i="1"/>
  <c r="D35" i="4"/>
  <c r="B98" i="4"/>
  <c r="D170" i="3"/>
  <c r="C170" i="3"/>
  <c r="L41" i="9"/>
  <c r="B794" i="4"/>
  <c r="C489" i="3"/>
  <c r="D489" i="3"/>
  <c r="B535" i="4"/>
  <c r="B653" i="4"/>
  <c r="AI528" i="5"/>
  <c r="C505" i="3"/>
  <c r="D505" i="3"/>
  <c r="C266" i="3"/>
  <c r="D266" i="3"/>
  <c r="B351" i="4"/>
  <c r="J91" i="3"/>
  <c r="G11" i="3"/>
  <c r="J11" i="3" s="1"/>
  <c r="B786" i="4"/>
  <c r="B205" i="4"/>
  <c r="D307" i="3"/>
  <c r="C307" i="3"/>
  <c r="A624" i="1"/>
  <c r="I9" i="9"/>
  <c r="D33" i="4"/>
  <c r="B96" i="4"/>
  <c r="A639" i="1"/>
  <c r="C549" i="3"/>
  <c r="D549" i="3"/>
  <c r="D369" i="3"/>
  <c r="C369" i="3"/>
  <c r="C227" i="3"/>
  <c r="D227" i="3"/>
  <c r="B135" i="4"/>
  <c r="C509" i="3"/>
  <c r="D509" i="3"/>
  <c r="C412" i="3"/>
  <c r="D412" i="3"/>
  <c r="D131" i="3"/>
  <c r="C131" i="3"/>
  <c r="J81" i="3"/>
  <c r="G18" i="3"/>
  <c r="J18" i="3" s="1"/>
  <c r="D17" i="4"/>
  <c r="B80" i="4"/>
  <c r="C108" i="3"/>
  <c r="D108" i="3"/>
  <c r="E28" i="9"/>
  <c r="B705" i="4"/>
  <c r="C446" i="3"/>
  <c r="D446" i="3"/>
  <c r="M28" i="9"/>
  <c r="Q16" i="9"/>
  <c r="B153" i="4"/>
  <c r="C367" i="3"/>
  <c r="D367" i="3"/>
  <c r="G22" i="3"/>
  <c r="J22" i="3" s="1"/>
  <c r="J77" i="3"/>
  <c r="C32" i="1"/>
  <c r="M21" i="9"/>
  <c r="F687" i="5"/>
  <c r="C688" i="5"/>
  <c r="C135" i="3"/>
  <c r="D135" i="3"/>
  <c r="E36" i="9"/>
  <c r="B137" i="4"/>
  <c r="B268" i="4"/>
  <c r="D115" i="3"/>
  <c r="C115" i="3"/>
  <c r="D228" i="3"/>
  <c r="C228" i="3"/>
  <c r="C299" i="3"/>
  <c r="D299" i="3"/>
  <c r="P34" i="1"/>
  <c r="AL34" i="5"/>
  <c r="B470" i="4"/>
  <c r="D461" i="3"/>
  <c r="C461" i="3"/>
  <c r="V42" i="5"/>
  <c r="D212" i="3"/>
  <c r="C212" i="3"/>
  <c r="C496" i="3"/>
  <c r="D496" i="3"/>
  <c r="A621" i="1"/>
  <c r="AL10" i="5"/>
  <c r="P10" i="1"/>
  <c r="B207" i="4"/>
  <c r="E39" i="9"/>
  <c r="B471" i="4"/>
  <c r="D273" i="3"/>
  <c r="C273" i="3"/>
  <c r="D19" i="4"/>
  <c r="B82" i="4"/>
  <c r="E422" i="5"/>
  <c r="C482" i="3"/>
  <c r="D482" i="3"/>
  <c r="D275" i="3"/>
  <c r="C275" i="3"/>
  <c r="C19" i="1"/>
  <c r="J9" i="1"/>
  <c r="J8" i="1" s="1"/>
  <c r="J68" i="1"/>
  <c r="I8" i="8" s="1"/>
  <c r="I11" i="8" s="1"/>
  <c r="G326" i="3"/>
  <c r="J293" i="3"/>
  <c r="I309" i="3" s="1"/>
  <c r="W153" i="5"/>
  <c r="B654" i="4"/>
  <c r="D272" i="3"/>
  <c r="C272" i="3"/>
  <c r="D593" i="3"/>
  <c r="C593" i="3"/>
  <c r="B335" i="4"/>
  <c r="B730" i="4"/>
  <c r="E25" i="9"/>
  <c r="D323" i="3"/>
  <c r="C323" i="3"/>
  <c r="D300" i="3"/>
  <c r="C300" i="3"/>
  <c r="AC422" i="5"/>
  <c r="C208" i="5"/>
  <c r="H209" i="5" s="1"/>
  <c r="B210" i="4"/>
  <c r="Q27" i="9"/>
  <c r="B272" i="4"/>
  <c r="C124" i="3"/>
  <c r="D124" i="3"/>
  <c r="C175" i="3"/>
  <c r="D175" i="3"/>
  <c r="A586" i="1"/>
  <c r="C371" i="3"/>
  <c r="D371" i="3"/>
  <c r="C356" i="3"/>
  <c r="D356" i="3"/>
  <c r="D596" i="3"/>
  <c r="C596" i="3"/>
  <c r="E29" i="9"/>
  <c r="B791" i="4"/>
  <c r="K16" i="8"/>
  <c r="Z580" i="5"/>
  <c r="D538" i="3"/>
  <c r="C538" i="3"/>
  <c r="B781" i="4"/>
  <c r="AF526" i="5"/>
  <c r="B731" i="4"/>
  <c r="C595" i="3"/>
  <c r="D595" i="3"/>
  <c r="Q20" i="9"/>
  <c r="B146" i="4"/>
  <c r="B709" i="4"/>
  <c r="C529" i="3"/>
  <c r="D529" i="3"/>
  <c r="B85" i="4"/>
  <c r="D22" i="4"/>
  <c r="C416" i="3"/>
  <c r="D416" i="3"/>
  <c r="C535" i="3"/>
  <c r="D535" i="3"/>
  <c r="B281" i="4"/>
  <c r="D254" i="3"/>
  <c r="C254" i="3"/>
  <c r="D365" i="3"/>
  <c r="C365" i="3"/>
  <c r="D672" i="4"/>
  <c r="E646" i="4" s="1"/>
  <c r="B639" i="4"/>
  <c r="C137" i="3"/>
  <c r="D137" i="3"/>
  <c r="C347" i="3"/>
  <c r="D347" i="3"/>
  <c r="B526" i="4"/>
  <c r="B406" i="4"/>
  <c r="P16" i="1"/>
  <c r="AL16" i="5"/>
  <c r="D217" i="3"/>
  <c r="C217" i="3"/>
  <c r="K422" i="5" l="1"/>
  <c r="E528" i="5"/>
  <c r="C634" i="5"/>
  <c r="N422" i="5"/>
  <c r="F398" i="3"/>
  <c r="K398" i="3" s="1"/>
  <c r="L398" i="3" s="1"/>
  <c r="E200" i="4"/>
  <c r="N636" i="5"/>
  <c r="T636" i="5"/>
  <c r="T528" i="5"/>
  <c r="K528" i="5"/>
  <c r="H528" i="5"/>
  <c r="AC636" i="5"/>
  <c r="N528" i="5"/>
  <c r="H636" i="5"/>
  <c r="K636" i="5"/>
  <c r="F436" i="3"/>
  <c r="K436" i="3" s="1"/>
  <c r="L436" i="3" s="1"/>
  <c r="E290" i="4"/>
  <c r="F395" i="3"/>
  <c r="K395" i="3" s="1"/>
  <c r="L395" i="3" s="1"/>
  <c r="I592" i="3"/>
  <c r="I594" i="3"/>
  <c r="I587" i="3"/>
  <c r="I588" i="3"/>
  <c r="I597" i="3"/>
  <c r="I603" i="3"/>
  <c r="I599" i="3"/>
  <c r="I595" i="3"/>
  <c r="I178" i="3"/>
  <c r="E639" i="4"/>
  <c r="F639" i="4" s="1"/>
  <c r="I601" i="3"/>
  <c r="W422" i="5"/>
  <c r="I574" i="3"/>
  <c r="I582" i="3"/>
  <c r="I219" i="3"/>
  <c r="A196" i="1"/>
  <c r="N263" i="5"/>
  <c r="I218" i="3"/>
  <c r="I590" i="3"/>
  <c r="I573" i="3"/>
  <c r="I579" i="3"/>
  <c r="I591" i="3"/>
  <c r="H475" i="5"/>
  <c r="I576" i="3"/>
  <c r="I585" i="3"/>
  <c r="I229" i="3"/>
  <c r="I577" i="3"/>
  <c r="I589" i="3"/>
  <c r="Q27" i="1"/>
  <c r="Z582" i="5"/>
  <c r="I604" i="3"/>
  <c r="I596" i="3"/>
  <c r="I602" i="3"/>
  <c r="I583" i="3"/>
  <c r="I580" i="3"/>
  <c r="I584" i="3"/>
  <c r="I264" i="3"/>
  <c r="I581" i="3"/>
  <c r="I578" i="3"/>
  <c r="I575" i="3"/>
  <c r="I586" i="3"/>
  <c r="I537" i="3"/>
  <c r="I593" i="3"/>
  <c r="I598" i="3"/>
  <c r="I211" i="3"/>
  <c r="I157" i="3"/>
  <c r="A701" i="1"/>
  <c r="E479" i="4"/>
  <c r="F228" i="3"/>
  <c r="K228" i="3" s="1"/>
  <c r="L228" i="3" s="1"/>
  <c r="I165" i="3"/>
  <c r="K263" i="5"/>
  <c r="I156" i="3"/>
  <c r="F368" i="3"/>
  <c r="K368" i="3" s="1"/>
  <c r="L368" i="3" s="1"/>
  <c r="F399" i="3"/>
  <c r="K399" i="3" s="1"/>
  <c r="L399" i="3" s="1"/>
  <c r="E263" i="5"/>
  <c r="E284" i="4"/>
  <c r="H263" i="5"/>
  <c r="I176" i="3"/>
  <c r="Z636" i="5"/>
  <c r="T263" i="5"/>
  <c r="W263" i="5"/>
  <c r="AC263" i="5"/>
  <c r="I164" i="3"/>
  <c r="I161" i="3"/>
  <c r="AI263" i="5"/>
  <c r="I181" i="3"/>
  <c r="E315" i="5"/>
  <c r="C473" i="5"/>
  <c r="E156" i="4"/>
  <c r="E270" i="4"/>
  <c r="C261" i="5"/>
  <c r="W636" i="5"/>
  <c r="AF422" i="5"/>
  <c r="Q422" i="5"/>
  <c r="Z422" i="5"/>
  <c r="I548" i="3"/>
  <c r="I266" i="3"/>
  <c r="F579" i="3"/>
  <c r="K579" i="3" s="1"/>
  <c r="L579" i="3" s="1"/>
  <c r="I258" i="3"/>
  <c r="F487" i="3"/>
  <c r="K487" i="3" s="1"/>
  <c r="L487" i="3" s="1"/>
  <c r="I539" i="3"/>
  <c r="I273" i="3"/>
  <c r="I551" i="3"/>
  <c r="I275" i="3"/>
  <c r="I272" i="3"/>
  <c r="I253" i="3"/>
  <c r="I269" i="3"/>
  <c r="E387" i="4"/>
  <c r="F387" i="4" s="1"/>
  <c r="I257" i="3"/>
  <c r="I254" i="3"/>
  <c r="I547" i="3"/>
  <c r="F249" i="3"/>
  <c r="K249" i="3" s="1"/>
  <c r="L249" i="3" s="1"/>
  <c r="O627" i="1"/>
  <c r="E462" i="4"/>
  <c r="E139" i="4"/>
  <c r="O640" i="1"/>
  <c r="A219" i="1"/>
  <c r="E137" i="4"/>
  <c r="I163" i="3"/>
  <c r="F405" i="3"/>
  <c r="K405" i="3" s="1"/>
  <c r="L405" i="3" s="1"/>
  <c r="A343" i="1"/>
  <c r="I557" i="3"/>
  <c r="E791" i="4"/>
  <c r="E794" i="4"/>
  <c r="I356" i="3"/>
  <c r="I155" i="3"/>
  <c r="I174" i="3"/>
  <c r="E576" i="4"/>
  <c r="F576" i="4" s="1"/>
  <c r="F310" i="3"/>
  <c r="K310" i="3" s="1"/>
  <c r="L310" i="3" s="1"/>
  <c r="E782" i="4"/>
  <c r="E465" i="4"/>
  <c r="E471" i="4"/>
  <c r="E272" i="4"/>
  <c r="A695" i="1"/>
  <c r="E280" i="4"/>
  <c r="F227" i="3"/>
  <c r="K227" i="3" s="1"/>
  <c r="L227" i="3" s="1"/>
  <c r="I550" i="3"/>
  <c r="I549" i="3"/>
  <c r="I529" i="3"/>
  <c r="I552" i="3"/>
  <c r="I534" i="3"/>
  <c r="O639" i="1"/>
  <c r="F300" i="3"/>
  <c r="K300" i="3" s="1"/>
  <c r="L300" i="3" s="1"/>
  <c r="A251" i="1"/>
  <c r="I185" i="3"/>
  <c r="I558" i="3"/>
  <c r="O568" i="1"/>
  <c r="I553" i="3"/>
  <c r="I555" i="3"/>
  <c r="I554" i="3"/>
  <c r="O630" i="1"/>
  <c r="Q36" i="1"/>
  <c r="O586" i="1"/>
  <c r="E460" i="4"/>
  <c r="I546" i="3"/>
  <c r="A680" i="1"/>
  <c r="A282" i="1"/>
  <c r="I177" i="3"/>
  <c r="I175" i="3"/>
  <c r="I170" i="3"/>
  <c r="E790" i="4"/>
  <c r="I154" i="3"/>
  <c r="I545" i="3"/>
  <c r="I182" i="3"/>
  <c r="O628" i="1"/>
  <c r="I540" i="3"/>
  <c r="A205" i="1"/>
  <c r="I556" i="3"/>
  <c r="E781" i="4"/>
  <c r="E786" i="4"/>
  <c r="A200" i="1"/>
  <c r="I535" i="3"/>
  <c r="I538" i="3"/>
  <c r="A700" i="1"/>
  <c r="E592" i="4"/>
  <c r="I532" i="3"/>
  <c r="I158" i="3"/>
  <c r="I231" i="3"/>
  <c r="I173" i="3"/>
  <c r="I530" i="3"/>
  <c r="A151" i="1"/>
  <c r="I346" i="3"/>
  <c r="R18" i="9"/>
  <c r="E326" i="4"/>
  <c r="A740" i="1"/>
  <c r="F400" i="3"/>
  <c r="K400" i="3" s="1"/>
  <c r="L400" i="3" s="1"/>
  <c r="F442" i="3"/>
  <c r="K442" i="3" s="1"/>
  <c r="L442" i="3" s="1"/>
  <c r="E213" i="4"/>
  <c r="E202" i="4"/>
  <c r="F452" i="3"/>
  <c r="K452" i="3" s="1"/>
  <c r="L452" i="3" s="1"/>
  <c r="I360" i="3"/>
  <c r="E341" i="4"/>
  <c r="E797" i="4"/>
  <c r="I122" i="3"/>
  <c r="E225" i="4"/>
  <c r="I542" i="3"/>
  <c r="E354" i="4"/>
  <c r="I347" i="3"/>
  <c r="E205" i="4"/>
  <c r="A687" i="1"/>
  <c r="AC582" i="5"/>
  <c r="I221" i="3"/>
  <c r="AI475" i="5"/>
  <c r="I213" i="3"/>
  <c r="F447" i="3"/>
  <c r="K447" i="3" s="1"/>
  <c r="L447" i="3" s="1"/>
  <c r="I367" i="3"/>
  <c r="I228" i="3"/>
  <c r="E787" i="4"/>
  <c r="I531" i="3"/>
  <c r="I544" i="3"/>
  <c r="Z528" i="5"/>
  <c r="I438" i="3"/>
  <c r="E336" i="4"/>
  <c r="R40" i="9"/>
  <c r="A739" i="1"/>
  <c r="E224" i="4"/>
  <c r="E344" i="4"/>
  <c r="I137" i="3"/>
  <c r="A97" i="1"/>
  <c r="E780" i="4"/>
  <c r="E201" i="4"/>
  <c r="E287" i="4"/>
  <c r="F268" i="3"/>
  <c r="K268" i="3" s="1"/>
  <c r="L268" i="3" s="1"/>
  <c r="E227" i="4"/>
  <c r="E203" i="4"/>
  <c r="I361" i="3"/>
  <c r="E796" i="4"/>
  <c r="I536" i="3"/>
  <c r="I533" i="3"/>
  <c r="I541" i="3"/>
  <c r="I371" i="3"/>
  <c r="I445" i="3"/>
  <c r="H582" i="5"/>
  <c r="E212" i="4"/>
  <c r="E210" i="4"/>
  <c r="E207" i="4"/>
  <c r="C580" i="5"/>
  <c r="F548" i="3"/>
  <c r="K548" i="3" s="1"/>
  <c r="L548" i="3" s="1"/>
  <c r="I528" i="3"/>
  <c r="I543" i="3"/>
  <c r="I133" i="3"/>
  <c r="F508" i="3"/>
  <c r="K508" i="3" s="1"/>
  <c r="L508" i="3" s="1"/>
  <c r="A138" i="1"/>
  <c r="E198" i="4"/>
  <c r="Q17" i="1"/>
  <c r="A761" i="1"/>
  <c r="F165" i="3"/>
  <c r="K165" i="3" s="1"/>
  <c r="L165" i="3" s="1"/>
  <c r="F506" i="3"/>
  <c r="K506" i="3" s="1"/>
  <c r="L506" i="3" s="1"/>
  <c r="A744" i="1"/>
  <c r="I216" i="3"/>
  <c r="A746" i="1"/>
  <c r="R12" i="9"/>
  <c r="F408" i="3"/>
  <c r="K408" i="3" s="1"/>
  <c r="L408" i="3" s="1"/>
  <c r="F511" i="3"/>
  <c r="K511" i="3" s="1"/>
  <c r="L511" i="3" s="1"/>
  <c r="F301" i="3"/>
  <c r="K301" i="3" s="1"/>
  <c r="L301" i="3" s="1"/>
  <c r="F512" i="3"/>
  <c r="K512" i="3" s="1"/>
  <c r="L512" i="3" s="1"/>
  <c r="A327" i="1"/>
  <c r="E264" i="4"/>
  <c r="F177" i="3"/>
  <c r="K177" i="3" s="1"/>
  <c r="L177" i="3" s="1"/>
  <c r="F263" i="3"/>
  <c r="K263" i="3" s="1"/>
  <c r="L263" i="3" s="1"/>
  <c r="E540" i="4"/>
  <c r="E529" i="4"/>
  <c r="F307" i="3"/>
  <c r="K307" i="3" s="1"/>
  <c r="L307" i="3" s="1"/>
  <c r="F344" i="3"/>
  <c r="K344" i="3" s="1"/>
  <c r="L344" i="3" s="1"/>
  <c r="O562" i="1"/>
  <c r="F320" i="3"/>
  <c r="K320" i="3" s="1"/>
  <c r="L320" i="3" s="1"/>
  <c r="F125" i="3"/>
  <c r="K125" i="3" s="1"/>
  <c r="L125" i="3" s="1"/>
  <c r="F309" i="3"/>
  <c r="K309" i="3" s="1"/>
  <c r="L309" i="3" s="1"/>
  <c r="I207" i="3"/>
  <c r="E517" i="4"/>
  <c r="R11" i="9"/>
  <c r="A314" i="1"/>
  <c r="E729" i="4"/>
  <c r="A738" i="1"/>
  <c r="A259" i="1"/>
  <c r="E268" i="4"/>
  <c r="E135" i="4"/>
  <c r="E279" i="4"/>
  <c r="I110" i="3"/>
  <c r="F590" i="3"/>
  <c r="K590" i="3" s="1"/>
  <c r="L590" i="3" s="1"/>
  <c r="A760" i="1"/>
  <c r="F584" i="3"/>
  <c r="K584" i="3" s="1"/>
  <c r="L584" i="3" s="1"/>
  <c r="I370" i="3"/>
  <c r="I224" i="3"/>
  <c r="E277" i="4"/>
  <c r="E283" i="4"/>
  <c r="I204" i="3"/>
  <c r="O617" i="1"/>
  <c r="I217" i="3"/>
  <c r="E731" i="4"/>
  <c r="E282" i="4"/>
  <c r="E716" i="4"/>
  <c r="E263" i="4"/>
  <c r="E275" i="4"/>
  <c r="F130" i="3"/>
  <c r="K130" i="3" s="1"/>
  <c r="L130" i="3" s="1"/>
  <c r="I222" i="3"/>
  <c r="I223" i="3"/>
  <c r="A333" i="1"/>
  <c r="D28" i="8"/>
  <c r="E281" i="4"/>
  <c r="A741" i="1"/>
  <c r="F275" i="3"/>
  <c r="K275" i="3" s="1"/>
  <c r="L275" i="3" s="1"/>
  <c r="E705" i="4"/>
  <c r="I208" i="3"/>
  <c r="I200" i="3"/>
  <c r="I205" i="3"/>
  <c r="E269" i="4"/>
  <c r="I230" i="3"/>
  <c r="I226" i="3"/>
  <c r="F503" i="3"/>
  <c r="K503" i="3" s="1"/>
  <c r="L503" i="3" s="1"/>
  <c r="Q15" i="1"/>
  <c r="R35" i="9"/>
  <c r="F546" i="3"/>
  <c r="K546" i="3" s="1"/>
  <c r="L546" i="3" s="1"/>
  <c r="I203" i="3"/>
  <c r="A312" i="1"/>
  <c r="E730" i="4"/>
  <c r="I212" i="3"/>
  <c r="E721" i="4"/>
  <c r="A340" i="1"/>
  <c r="A317" i="1"/>
  <c r="O624" i="1"/>
  <c r="I227" i="3"/>
  <c r="E261" i="4"/>
  <c r="Q16" i="1"/>
  <c r="A749" i="1"/>
  <c r="F257" i="3"/>
  <c r="K257" i="3" s="1"/>
  <c r="L257" i="3" s="1"/>
  <c r="E543" i="4"/>
  <c r="I274" i="3"/>
  <c r="I341" i="3"/>
  <c r="I215" i="3"/>
  <c r="E266" i="4"/>
  <c r="F556" i="3"/>
  <c r="K556" i="3" s="1"/>
  <c r="L556" i="3" s="1"/>
  <c r="F534" i="3"/>
  <c r="K534" i="3" s="1"/>
  <c r="L534" i="3" s="1"/>
  <c r="F603" i="3"/>
  <c r="K603" i="3" s="1"/>
  <c r="L603" i="3" s="1"/>
  <c r="I201" i="3"/>
  <c r="A754" i="1"/>
  <c r="A765" i="1"/>
  <c r="O573" i="1"/>
  <c r="F317" i="3"/>
  <c r="K317" i="3" s="1"/>
  <c r="L317" i="3" s="1"/>
  <c r="I220" i="3"/>
  <c r="F538" i="3"/>
  <c r="K538" i="3" s="1"/>
  <c r="L538" i="3" s="1"/>
  <c r="F437" i="3"/>
  <c r="K437" i="3" s="1"/>
  <c r="L437" i="3" s="1"/>
  <c r="E292" i="4"/>
  <c r="A745" i="1"/>
  <c r="E276" i="4"/>
  <c r="F601" i="3"/>
  <c r="K601" i="3" s="1"/>
  <c r="L601" i="3" s="1"/>
  <c r="A743" i="1"/>
  <c r="F254" i="3"/>
  <c r="K254" i="3" s="1"/>
  <c r="L254" i="3" s="1"/>
  <c r="I464" i="3"/>
  <c r="F162" i="3"/>
  <c r="K162" i="3" s="1"/>
  <c r="L162" i="3" s="1"/>
  <c r="I372" i="3"/>
  <c r="E339" i="4"/>
  <c r="I410" i="3"/>
  <c r="F169" i="3"/>
  <c r="K169" i="3" s="1"/>
  <c r="L169" i="3" s="1"/>
  <c r="F213" i="3"/>
  <c r="K213" i="3" s="1"/>
  <c r="L213" i="3" s="1"/>
  <c r="F325" i="3"/>
  <c r="K325" i="3" s="1"/>
  <c r="L325" i="3" s="1"/>
  <c r="I28" i="8"/>
  <c r="R16" i="9"/>
  <c r="I412" i="3"/>
  <c r="F585" i="3"/>
  <c r="K585" i="3" s="1"/>
  <c r="L585" i="3" s="1"/>
  <c r="I448" i="3"/>
  <c r="I404" i="3"/>
  <c r="I352" i="3"/>
  <c r="I353" i="3"/>
  <c r="F341" i="3"/>
  <c r="K341" i="3" s="1"/>
  <c r="L341" i="3" s="1"/>
  <c r="E577" i="4"/>
  <c r="A337" i="1"/>
  <c r="I389" i="3"/>
  <c r="A334" i="1"/>
  <c r="F322" i="3"/>
  <c r="K322" i="3" s="1"/>
  <c r="L322" i="3" s="1"/>
  <c r="I408" i="3"/>
  <c r="I457" i="3"/>
  <c r="Q38" i="1"/>
  <c r="I398" i="3"/>
  <c r="F347" i="3"/>
  <c r="K347" i="3" s="1"/>
  <c r="L347" i="3" s="1"/>
  <c r="F343" i="3"/>
  <c r="K343" i="3" s="1"/>
  <c r="L343" i="3" s="1"/>
  <c r="E335" i="4"/>
  <c r="I344" i="3"/>
  <c r="E219" i="4"/>
  <c r="I435" i="3"/>
  <c r="E347" i="4"/>
  <c r="I345" i="3"/>
  <c r="A763" i="1"/>
  <c r="A742" i="1"/>
  <c r="I454" i="3"/>
  <c r="F184" i="3"/>
  <c r="K184" i="3" s="1"/>
  <c r="L184" i="3" s="1"/>
  <c r="A316" i="1"/>
  <c r="E221" i="4"/>
  <c r="I443" i="3"/>
  <c r="I416" i="3"/>
  <c r="I362" i="3"/>
  <c r="I388" i="3"/>
  <c r="I417" i="3"/>
  <c r="E518" i="4"/>
  <c r="I400" i="3"/>
  <c r="E330" i="4"/>
  <c r="I406" i="3"/>
  <c r="I342" i="3"/>
  <c r="E209" i="4"/>
  <c r="F509" i="3"/>
  <c r="K509" i="3" s="1"/>
  <c r="L509" i="3" s="1"/>
  <c r="I456" i="3"/>
  <c r="I413" i="3"/>
  <c r="I442" i="3"/>
  <c r="I343" i="3"/>
  <c r="A384" i="1"/>
  <c r="I358" i="3"/>
  <c r="E331" i="4"/>
  <c r="E524" i="4"/>
  <c r="E349" i="4"/>
  <c r="A335" i="1"/>
  <c r="I359" i="3"/>
  <c r="I419" i="3"/>
  <c r="F342" i="3"/>
  <c r="K342" i="3" s="1"/>
  <c r="L342" i="3" s="1"/>
  <c r="E226" i="4"/>
  <c r="E406" i="4"/>
  <c r="F353" i="3"/>
  <c r="K353" i="3" s="1"/>
  <c r="L353" i="3" s="1"/>
  <c r="I369" i="3"/>
  <c r="E403" i="4"/>
  <c r="I453" i="3"/>
  <c r="E327" i="4"/>
  <c r="I451" i="3"/>
  <c r="I460" i="3"/>
  <c r="R19" i="9"/>
  <c r="I461" i="3"/>
  <c r="I455" i="3"/>
  <c r="I441" i="3"/>
  <c r="I436" i="3"/>
  <c r="I458" i="3"/>
  <c r="R26" i="9"/>
  <c r="R29" i="9"/>
  <c r="F271" i="3"/>
  <c r="K271" i="3" s="1"/>
  <c r="L271" i="3" s="1"/>
  <c r="E353" i="4"/>
  <c r="R17" i="9"/>
  <c r="F269" i="3"/>
  <c r="K269" i="3" s="1"/>
  <c r="L269" i="3" s="1"/>
  <c r="I446" i="3"/>
  <c r="F252" i="3"/>
  <c r="K252" i="3" s="1"/>
  <c r="L252" i="3" s="1"/>
  <c r="E337" i="4"/>
  <c r="E709" i="4"/>
  <c r="F273" i="3"/>
  <c r="K273" i="3" s="1"/>
  <c r="L273" i="3" s="1"/>
  <c r="E351" i="4"/>
  <c r="F573" i="3"/>
  <c r="E144" i="4"/>
  <c r="A325" i="1"/>
  <c r="A338" i="1"/>
  <c r="I449" i="3"/>
  <c r="Q11" i="1"/>
  <c r="Q21" i="1"/>
  <c r="E217" i="4"/>
  <c r="F455" i="3"/>
  <c r="K455" i="3" s="1"/>
  <c r="L455" i="3" s="1"/>
  <c r="F415" i="3"/>
  <c r="K415" i="3" s="1"/>
  <c r="L415" i="3" s="1"/>
  <c r="I452" i="3"/>
  <c r="I355" i="3"/>
  <c r="F558" i="3"/>
  <c r="K558" i="3" s="1"/>
  <c r="L558" i="3" s="1"/>
  <c r="F501" i="3"/>
  <c r="K501" i="3" s="1"/>
  <c r="L501" i="3" s="1"/>
  <c r="I466" i="3"/>
  <c r="F371" i="3"/>
  <c r="K371" i="3" s="1"/>
  <c r="L371" i="3" s="1"/>
  <c r="F114" i="3"/>
  <c r="K114" i="3" s="1"/>
  <c r="L114" i="3" s="1"/>
  <c r="A514" i="1"/>
  <c r="F255" i="3"/>
  <c r="K255" i="3" s="1"/>
  <c r="L255" i="3" s="1"/>
  <c r="I364" i="3"/>
  <c r="I391" i="3"/>
  <c r="A341" i="1"/>
  <c r="I365" i="3"/>
  <c r="F596" i="3"/>
  <c r="K596" i="3" s="1"/>
  <c r="L596" i="3" s="1"/>
  <c r="R27" i="9"/>
  <c r="R39" i="9"/>
  <c r="I396" i="3"/>
  <c r="E703" i="4"/>
  <c r="F703" i="4" s="1"/>
  <c r="E206" i="4"/>
  <c r="A321" i="1"/>
  <c r="R10" i="9"/>
  <c r="I465" i="3"/>
  <c r="E228" i="4"/>
  <c r="A766" i="1"/>
  <c r="I366" i="3"/>
  <c r="O646" i="1"/>
  <c r="O615" i="1"/>
  <c r="E216" i="4"/>
  <c r="F355" i="3"/>
  <c r="K355" i="3" s="1"/>
  <c r="L355" i="3" s="1"/>
  <c r="F172" i="3"/>
  <c r="K172" i="3" s="1"/>
  <c r="L172" i="3" s="1"/>
  <c r="F168" i="3"/>
  <c r="K168" i="3" s="1"/>
  <c r="L168" i="3" s="1"/>
  <c r="F412" i="3"/>
  <c r="K412" i="3" s="1"/>
  <c r="L412" i="3" s="1"/>
  <c r="I405" i="3"/>
  <c r="Q40" i="1"/>
  <c r="I462" i="3"/>
  <c r="I357" i="3"/>
  <c r="F295" i="3"/>
  <c r="K295" i="3" s="1"/>
  <c r="L295" i="3" s="1"/>
  <c r="E332" i="4"/>
  <c r="Q34" i="1"/>
  <c r="I437" i="3"/>
  <c r="F111" i="3"/>
  <c r="K111" i="3" s="1"/>
  <c r="L111" i="3" s="1"/>
  <c r="I393" i="3"/>
  <c r="A270" i="1"/>
  <c r="E342" i="4"/>
  <c r="A319" i="1"/>
  <c r="E220" i="4"/>
  <c r="I459" i="3"/>
  <c r="I440" i="3"/>
  <c r="F167" i="3"/>
  <c r="K167" i="3" s="1"/>
  <c r="L167" i="3" s="1"/>
  <c r="E229" i="4"/>
  <c r="E197" i="4"/>
  <c r="F197" i="4" s="1"/>
  <c r="F222" i="3"/>
  <c r="K222" i="3" s="1"/>
  <c r="L222" i="3" s="1"/>
  <c r="F536" i="3"/>
  <c r="K536" i="3" s="1"/>
  <c r="L536" i="3" s="1"/>
  <c r="I350" i="3"/>
  <c r="I439" i="3"/>
  <c r="I463" i="3"/>
  <c r="A218" i="1"/>
  <c r="A313" i="1"/>
  <c r="F354" i="3"/>
  <c r="K354" i="3" s="1"/>
  <c r="L354" i="3" s="1"/>
  <c r="R14" i="9"/>
  <c r="F576" i="3"/>
  <c r="K576" i="3" s="1"/>
  <c r="L576" i="3" s="1"/>
  <c r="A515" i="1"/>
  <c r="A513" i="1"/>
  <c r="I135" i="3"/>
  <c r="E98" i="4"/>
  <c r="A378" i="1"/>
  <c r="E477" i="4"/>
  <c r="F164" i="3"/>
  <c r="K164" i="3" s="1"/>
  <c r="L164" i="3" s="1"/>
  <c r="F304" i="3"/>
  <c r="K304" i="3" s="1"/>
  <c r="L304" i="3" s="1"/>
  <c r="A373" i="1"/>
  <c r="F551" i="3"/>
  <c r="K551" i="3" s="1"/>
  <c r="L551" i="3" s="1"/>
  <c r="A521" i="1"/>
  <c r="I119" i="3"/>
  <c r="A400" i="1"/>
  <c r="O582" i="1"/>
  <c r="E450" i="4"/>
  <c r="F450" i="4" s="1"/>
  <c r="F126" i="3"/>
  <c r="K126" i="3" s="1"/>
  <c r="L126" i="3" s="1"/>
  <c r="F133" i="3"/>
  <c r="K133" i="3" s="1"/>
  <c r="L133" i="3" s="1"/>
  <c r="F351" i="3"/>
  <c r="K351" i="3" s="1"/>
  <c r="L351" i="3" s="1"/>
  <c r="I504" i="3"/>
  <c r="F308" i="3"/>
  <c r="K308" i="3" s="1"/>
  <c r="L308" i="3" s="1"/>
  <c r="F457" i="3"/>
  <c r="K457" i="3" s="1"/>
  <c r="L457" i="3" s="1"/>
  <c r="F179" i="3"/>
  <c r="K179" i="3" s="1"/>
  <c r="L179" i="3" s="1"/>
  <c r="F402" i="3"/>
  <c r="K402" i="3" s="1"/>
  <c r="L402" i="3" s="1"/>
  <c r="F203" i="3"/>
  <c r="K203" i="3" s="1"/>
  <c r="L203" i="3" s="1"/>
  <c r="F490" i="3"/>
  <c r="K490" i="3" s="1"/>
  <c r="L490" i="3" s="1"/>
  <c r="E85" i="4"/>
  <c r="A391" i="1"/>
  <c r="F446" i="3"/>
  <c r="K446" i="3" s="1"/>
  <c r="L446" i="3" s="1"/>
  <c r="A207" i="1"/>
  <c r="I300" i="3"/>
  <c r="A495" i="1"/>
  <c r="E470" i="4"/>
  <c r="I509" i="3"/>
  <c r="I505" i="3"/>
  <c r="F581" i="3"/>
  <c r="K581" i="3" s="1"/>
  <c r="L581" i="3" s="1"/>
  <c r="F574" i="3"/>
  <c r="K574" i="3" s="1"/>
  <c r="L574" i="3" s="1"/>
  <c r="E605" i="4"/>
  <c r="F119" i="3"/>
  <c r="K119" i="3" s="1"/>
  <c r="L119" i="3" s="1"/>
  <c r="E601" i="4"/>
  <c r="F157" i="3"/>
  <c r="K157" i="3" s="1"/>
  <c r="L157" i="3" s="1"/>
  <c r="E525" i="4"/>
  <c r="F407" i="3"/>
  <c r="K407" i="3" s="1"/>
  <c r="L407" i="3" s="1"/>
  <c r="F128" i="3"/>
  <c r="K128" i="3" s="1"/>
  <c r="L128" i="3" s="1"/>
  <c r="A524" i="1"/>
  <c r="A496" i="1"/>
  <c r="A375" i="1"/>
  <c r="A402" i="1"/>
  <c r="I497" i="3"/>
  <c r="I488" i="3"/>
  <c r="F160" i="3"/>
  <c r="K160" i="3" s="1"/>
  <c r="L160" i="3" s="1"/>
  <c r="E74" i="4"/>
  <c r="E84" i="4"/>
  <c r="I501" i="3"/>
  <c r="F166" i="3"/>
  <c r="K166" i="3" s="1"/>
  <c r="L166" i="3" s="1"/>
  <c r="I111" i="3"/>
  <c r="R23" i="9"/>
  <c r="I494" i="3"/>
  <c r="F253" i="3"/>
  <c r="K253" i="3" s="1"/>
  <c r="L253" i="3" s="1"/>
  <c r="E95" i="4"/>
  <c r="F350" i="3"/>
  <c r="K350" i="3" s="1"/>
  <c r="L350" i="3" s="1"/>
  <c r="I492" i="3"/>
  <c r="I511" i="3"/>
  <c r="E162" i="4"/>
  <c r="I483" i="3"/>
  <c r="F215" i="3"/>
  <c r="K215" i="3" s="1"/>
  <c r="L215" i="3" s="1"/>
  <c r="A383" i="1"/>
  <c r="I487" i="3"/>
  <c r="F183" i="3"/>
  <c r="K183" i="3" s="1"/>
  <c r="L183" i="3" s="1"/>
  <c r="I486" i="3"/>
  <c r="F529" i="3"/>
  <c r="K529" i="3" s="1"/>
  <c r="L529" i="3" s="1"/>
  <c r="A516" i="1"/>
  <c r="R30" i="9"/>
  <c r="E151" i="4"/>
  <c r="A498" i="1"/>
  <c r="I510" i="3"/>
  <c r="R34" i="9"/>
  <c r="A393" i="1"/>
  <c r="I508" i="3"/>
  <c r="E91" i="4"/>
  <c r="E161" i="4"/>
  <c r="A130" i="1"/>
  <c r="F364" i="3"/>
  <c r="K364" i="3" s="1"/>
  <c r="L364" i="3" s="1"/>
  <c r="F552" i="3"/>
  <c r="K552" i="3" s="1"/>
  <c r="L552" i="3" s="1"/>
  <c r="W315" i="5"/>
  <c r="E99" i="4"/>
  <c r="A501" i="1"/>
  <c r="I277" i="3"/>
  <c r="A497" i="1"/>
  <c r="F577" i="3"/>
  <c r="K577" i="3" s="1"/>
  <c r="L577" i="3" s="1"/>
  <c r="O631" i="1"/>
  <c r="R33" i="9"/>
  <c r="A201" i="1"/>
  <c r="A519" i="1"/>
  <c r="O633" i="1"/>
  <c r="K101" i="5"/>
  <c r="E141" i="4"/>
  <c r="E329" i="4"/>
  <c r="F510" i="3"/>
  <c r="K510" i="3" s="1"/>
  <c r="L510" i="3" s="1"/>
  <c r="F401" i="3"/>
  <c r="K401" i="3" s="1"/>
  <c r="L401" i="3" s="1"/>
  <c r="E77" i="4"/>
  <c r="I159" i="3"/>
  <c r="F493" i="3"/>
  <c r="K493" i="3" s="1"/>
  <c r="L493" i="3" s="1"/>
  <c r="F486" i="3"/>
  <c r="K486" i="3" s="1"/>
  <c r="L486" i="3" s="1"/>
  <c r="E96" i="4"/>
  <c r="F313" i="3"/>
  <c r="K313" i="3" s="1"/>
  <c r="L313" i="3" s="1"/>
  <c r="F155" i="3"/>
  <c r="K155" i="3" s="1"/>
  <c r="L155" i="3" s="1"/>
  <c r="F598" i="3"/>
  <c r="K598" i="3" s="1"/>
  <c r="L598" i="3" s="1"/>
  <c r="F302" i="3"/>
  <c r="K302" i="3" s="1"/>
  <c r="L302" i="3" s="1"/>
  <c r="E584" i="4"/>
  <c r="A202" i="1"/>
  <c r="A161" i="1"/>
  <c r="A84" i="1"/>
  <c r="E535" i="4"/>
  <c r="A390" i="1"/>
  <c r="I481" i="3"/>
  <c r="F396" i="3"/>
  <c r="K396" i="3" s="1"/>
  <c r="L396" i="3" s="1"/>
  <c r="E143" i="4"/>
  <c r="Q315" i="5"/>
  <c r="E146" i="4"/>
  <c r="A704" i="1"/>
  <c r="Q10" i="1"/>
  <c r="E80" i="4"/>
  <c r="A507" i="1"/>
  <c r="E766" i="4"/>
  <c r="F766" i="4" s="1"/>
  <c r="O585" i="1"/>
  <c r="F599" i="3"/>
  <c r="K599" i="3" s="1"/>
  <c r="L599" i="3" s="1"/>
  <c r="A403" i="1"/>
  <c r="F462" i="3"/>
  <c r="K462" i="3" s="1"/>
  <c r="L462" i="3" s="1"/>
  <c r="F221" i="3"/>
  <c r="K221" i="3" s="1"/>
  <c r="L221" i="3" s="1"/>
  <c r="I250" i="3"/>
  <c r="I132" i="3"/>
  <c r="I276" i="3"/>
  <c r="F409" i="3"/>
  <c r="K409" i="3" s="1"/>
  <c r="L409" i="3" s="1"/>
  <c r="F439" i="3"/>
  <c r="K439" i="3" s="1"/>
  <c r="L439" i="3" s="1"/>
  <c r="E75" i="4"/>
  <c r="I113" i="3"/>
  <c r="A767" i="1"/>
  <c r="F466" i="3"/>
  <c r="K466" i="3" s="1"/>
  <c r="L466" i="3" s="1"/>
  <c r="I169" i="3"/>
  <c r="I209" i="3"/>
  <c r="E323" i="4"/>
  <c r="F323" i="4" s="1"/>
  <c r="I507" i="3"/>
  <c r="F159" i="3"/>
  <c r="K159" i="3" s="1"/>
  <c r="L159" i="3" s="1"/>
  <c r="I493" i="3"/>
  <c r="F207" i="3"/>
  <c r="K207" i="3" s="1"/>
  <c r="L207" i="3" s="1"/>
  <c r="F202" i="3"/>
  <c r="K202" i="3" s="1"/>
  <c r="L202" i="3" s="1"/>
  <c r="E87" i="4"/>
  <c r="E159" i="4"/>
  <c r="E90" i="4"/>
  <c r="E71" i="4"/>
  <c r="C99" i="5"/>
  <c r="A376" i="1"/>
  <c r="F592" i="3"/>
  <c r="K592" i="3" s="1"/>
  <c r="L592" i="3" s="1"/>
  <c r="I512" i="3"/>
  <c r="F555" i="3"/>
  <c r="K555" i="3" s="1"/>
  <c r="L555" i="3" s="1"/>
  <c r="A381" i="1"/>
  <c r="R21" i="9"/>
  <c r="I108" i="3"/>
  <c r="E653" i="4"/>
  <c r="F299" i="3"/>
  <c r="K299" i="3" s="1"/>
  <c r="L299" i="3" s="1"/>
  <c r="E94" i="4"/>
  <c r="A208" i="1"/>
  <c r="R20" i="9"/>
  <c r="F482" i="3"/>
  <c r="K482" i="3" s="1"/>
  <c r="L482" i="3" s="1"/>
  <c r="E475" i="4"/>
  <c r="A73" i="1"/>
  <c r="F438" i="3"/>
  <c r="K438" i="3" s="1"/>
  <c r="L438" i="3" s="1"/>
  <c r="F435" i="3"/>
  <c r="K435" i="3" s="1"/>
  <c r="L435" i="3" s="1"/>
  <c r="E539" i="4"/>
  <c r="F208" i="3"/>
  <c r="K208" i="3" s="1"/>
  <c r="L208" i="3" s="1"/>
  <c r="Q12" i="1"/>
  <c r="E348" i="4"/>
  <c r="A318" i="1"/>
  <c r="I162" i="3"/>
  <c r="F176" i="3"/>
  <c r="K176" i="3" s="1"/>
  <c r="L176" i="3" s="1"/>
  <c r="F403" i="3"/>
  <c r="K403" i="3" s="1"/>
  <c r="L403" i="3" s="1"/>
  <c r="A397" i="1"/>
  <c r="F545" i="3"/>
  <c r="K545" i="3" s="1"/>
  <c r="L545" i="3" s="1"/>
  <c r="F209" i="3"/>
  <c r="K209" i="3" s="1"/>
  <c r="L209" i="3" s="1"/>
  <c r="I354" i="3"/>
  <c r="F256" i="3"/>
  <c r="K256" i="3" s="1"/>
  <c r="L256" i="3" s="1"/>
  <c r="E93" i="4"/>
  <c r="F484" i="3"/>
  <c r="K484" i="3" s="1"/>
  <c r="L484" i="3" s="1"/>
  <c r="A396" i="1"/>
  <c r="F258" i="3"/>
  <c r="K258" i="3" s="1"/>
  <c r="L258" i="3" s="1"/>
  <c r="I109" i="3"/>
  <c r="I489" i="3"/>
  <c r="E604" i="4"/>
  <c r="E455" i="4"/>
  <c r="I124" i="3"/>
  <c r="I482" i="3"/>
  <c r="I496" i="3"/>
  <c r="F369" i="3"/>
  <c r="K369" i="3" s="1"/>
  <c r="L369" i="3" s="1"/>
  <c r="E346" i="4"/>
  <c r="I485" i="3"/>
  <c r="Q28" i="1"/>
  <c r="F161" i="3"/>
  <c r="K161" i="3" s="1"/>
  <c r="L161" i="3" s="1"/>
  <c r="O575" i="1"/>
  <c r="F453" i="3"/>
  <c r="K453" i="3" s="1"/>
  <c r="L453" i="3" s="1"/>
  <c r="A329" i="1"/>
  <c r="E452" i="4"/>
  <c r="A342" i="1"/>
  <c r="E147" i="4"/>
  <c r="F440" i="3"/>
  <c r="K440" i="3" s="1"/>
  <c r="L440" i="3" s="1"/>
  <c r="I121" i="3"/>
  <c r="E73" i="4"/>
  <c r="A505" i="1"/>
  <c r="I210" i="3"/>
  <c r="F539" i="3"/>
  <c r="K539" i="3" s="1"/>
  <c r="L539" i="3" s="1"/>
  <c r="I444" i="3"/>
  <c r="A398" i="1"/>
  <c r="I225" i="3"/>
  <c r="E92" i="4"/>
  <c r="E78" i="4"/>
  <c r="I495" i="3"/>
  <c r="F180" i="3"/>
  <c r="K180" i="3" s="1"/>
  <c r="L180" i="3" s="1"/>
  <c r="F541" i="3"/>
  <c r="K541" i="3" s="1"/>
  <c r="L541" i="3" s="1"/>
  <c r="E88" i="4"/>
  <c r="A401" i="1"/>
  <c r="E153" i="4"/>
  <c r="E454" i="4"/>
  <c r="E165" i="4"/>
  <c r="E451" i="4"/>
  <c r="E163" i="4"/>
  <c r="I499" i="3"/>
  <c r="E101" i="4"/>
  <c r="I502" i="3"/>
  <c r="E89" i="4"/>
  <c r="F444" i="3"/>
  <c r="K444" i="3" s="1"/>
  <c r="L444" i="3" s="1"/>
  <c r="I484" i="3"/>
  <c r="F260" i="3"/>
  <c r="K260" i="3" s="1"/>
  <c r="L260" i="3" s="1"/>
  <c r="F393" i="3"/>
  <c r="K393" i="3" s="1"/>
  <c r="L393" i="3" s="1"/>
  <c r="A380" i="1"/>
  <c r="F497" i="3"/>
  <c r="K497" i="3" s="1"/>
  <c r="L497" i="3" s="1"/>
  <c r="A502" i="1"/>
  <c r="I115" i="3"/>
  <c r="E526" i="4"/>
  <c r="F595" i="3"/>
  <c r="K595" i="3" s="1"/>
  <c r="L595" i="3" s="1"/>
  <c r="F124" i="3"/>
  <c r="K124" i="3" s="1"/>
  <c r="L124" i="3" s="1"/>
  <c r="A96" i="1"/>
  <c r="F115" i="3"/>
  <c r="K115" i="3" s="1"/>
  <c r="L115" i="3" s="1"/>
  <c r="I131" i="3"/>
  <c r="F498" i="3"/>
  <c r="K498" i="3" s="1"/>
  <c r="L498" i="3" s="1"/>
  <c r="A494" i="1"/>
  <c r="A434" i="1"/>
  <c r="F181" i="3"/>
  <c r="K181" i="3" s="1"/>
  <c r="L181" i="3" s="1"/>
  <c r="T370" i="5"/>
  <c r="A137" i="1"/>
  <c r="A220" i="1"/>
  <c r="E538" i="4"/>
  <c r="F404" i="3"/>
  <c r="K404" i="3" s="1"/>
  <c r="L404" i="3" s="1"/>
  <c r="E513" i="4"/>
  <c r="F513" i="4" s="1"/>
  <c r="F586" i="3"/>
  <c r="K586" i="3" s="1"/>
  <c r="L586" i="3" s="1"/>
  <c r="A320" i="1"/>
  <c r="F261" i="3"/>
  <c r="K261" i="3" s="1"/>
  <c r="L261" i="3" s="1"/>
  <c r="I167" i="3"/>
  <c r="F349" i="3"/>
  <c r="K349" i="3" s="1"/>
  <c r="L349" i="3" s="1"/>
  <c r="A523" i="1"/>
  <c r="I498" i="3"/>
  <c r="E72" i="4"/>
  <c r="A374" i="1"/>
  <c r="C45" i="5"/>
  <c r="K46" i="5" s="1"/>
  <c r="I491" i="3"/>
  <c r="A193" i="1"/>
  <c r="I506" i="3"/>
  <c r="I107" i="3"/>
  <c r="E81" i="4"/>
  <c r="E86" i="4"/>
  <c r="E82" i="4"/>
  <c r="F212" i="3"/>
  <c r="K212" i="3" s="1"/>
  <c r="L212" i="3" s="1"/>
  <c r="E138" i="4"/>
  <c r="F361" i="3"/>
  <c r="K361" i="3" s="1"/>
  <c r="L361" i="3" s="1"/>
  <c r="I117" i="3"/>
  <c r="F413" i="3"/>
  <c r="K413" i="3" s="1"/>
  <c r="L413" i="3" s="1"/>
  <c r="I255" i="3"/>
  <c r="F107" i="3"/>
  <c r="K107" i="3" s="1"/>
  <c r="L107" i="3" s="1"/>
  <c r="F580" i="3"/>
  <c r="K580" i="3" s="1"/>
  <c r="L580" i="3" s="1"/>
  <c r="A372" i="1"/>
  <c r="A511" i="1"/>
  <c r="Q25" i="1"/>
  <c r="E76" i="4"/>
  <c r="E102" i="4"/>
  <c r="E70" i="4"/>
  <c r="F70" i="4" s="1"/>
  <c r="F594" i="3"/>
  <c r="K594" i="3" s="1"/>
  <c r="L594" i="3" s="1"/>
  <c r="F318" i="3"/>
  <c r="K318" i="3" s="1"/>
  <c r="L318" i="3" s="1"/>
  <c r="AF263" i="5"/>
  <c r="Z263" i="5"/>
  <c r="A500" i="1"/>
  <c r="E459" i="4"/>
  <c r="E28" i="8"/>
  <c r="E100" i="4"/>
  <c r="E530" i="4"/>
  <c r="E155" i="4"/>
  <c r="A387" i="1"/>
  <c r="A395" i="1"/>
  <c r="F112" i="3"/>
  <c r="K112" i="3" s="1"/>
  <c r="L112" i="3" s="1"/>
  <c r="I500" i="3"/>
  <c r="A517" i="1"/>
  <c r="A379" i="1"/>
  <c r="F360" i="3"/>
  <c r="K360" i="3" s="1"/>
  <c r="L360" i="3" s="1"/>
  <c r="E463" i="4"/>
  <c r="F345" i="3"/>
  <c r="K345" i="3" s="1"/>
  <c r="L345" i="3" s="1"/>
  <c r="E474" i="4"/>
  <c r="A508" i="1"/>
  <c r="I503" i="3"/>
  <c r="F127" i="3"/>
  <c r="K127" i="3" s="1"/>
  <c r="L127" i="3" s="1"/>
  <c r="F123" i="3"/>
  <c r="K123" i="3" s="1"/>
  <c r="L123" i="3" s="1"/>
  <c r="F547" i="3"/>
  <c r="K547" i="3" s="1"/>
  <c r="L547" i="3" s="1"/>
  <c r="F356" i="3"/>
  <c r="F549" i="3"/>
  <c r="F175" i="3"/>
  <c r="C77" i="3"/>
  <c r="I77" i="3"/>
  <c r="D77" i="3"/>
  <c r="A450" i="1"/>
  <c r="B34" i="4"/>
  <c r="F485" i="3"/>
  <c r="E417" i="4"/>
  <c r="I315" i="3"/>
  <c r="C11" i="8"/>
  <c r="B8" i="8"/>
  <c r="B11" i="8" s="1"/>
  <c r="I313" i="3"/>
  <c r="A92" i="1"/>
  <c r="F218" i="3"/>
  <c r="A437" i="1"/>
  <c r="B31" i="4"/>
  <c r="E722" i="4"/>
  <c r="F163" i="3"/>
  <c r="F352" i="3"/>
  <c r="A82" i="1"/>
  <c r="A135" i="1"/>
  <c r="E409" i="4"/>
  <c r="E777" i="4"/>
  <c r="F276" i="3"/>
  <c r="Q41" i="1"/>
  <c r="A435" i="1"/>
  <c r="E407" i="4"/>
  <c r="O556" i="1"/>
  <c r="I324" i="3"/>
  <c r="A702" i="1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A75" i="1"/>
  <c r="E414" i="4"/>
  <c r="C71" i="3"/>
  <c r="D71" i="3"/>
  <c r="I71" i="3"/>
  <c r="E532" i="4"/>
  <c r="O565" i="1"/>
  <c r="Q19" i="1"/>
  <c r="A192" i="1"/>
  <c r="I271" i="3"/>
  <c r="F265" i="3"/>
  <c r="F530" i="3"/>
  <c r="F224" i="3"/>
  <c r="I297" i="3"/>
  <c r="E725" i="4"/>
  <c r="F390" i="3"/>
  <c r="E600" i="4"/>
  <c r="O616" i="1"/>
  <c r="E726" i="4"/>
  <c r="E713" i="4"/>
  <c r="E712" i="4"/>
  <c r="I118" i="3"/>
  <c r="E466" i="4"/>
  <c r="E152" i="4"/>
  <c r="E582" i="4"/>
  <c r="F507" i="3"/>
  <c r="B39" i="4"/>
  <c r="F136" i="3"/>
  <c r="A757" i="1"/>
  <c r="E603" i="4"/>
  <c r="F182" i="3"/>
  <c r="E594" i="4"/>
  <c r="Q24" i="1"/>
  <c r="E480" i="4"/>
  <c r="F138" i="3"/>
  <c r="A143" i="1"/>
  <c r="E668" i="4"/>
  <c r="F418" i="3"/>
  <c r="C72" i="3"/>
  <c r="I72" i="3"/>
  <c r="D72" i="3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N199" i="3" s="1"/>
  <c r="I199" i="3"/>
  <c r="D199" i="3"/>
  <c r="D232" i="3" s="1"/>
  <c r="AF101" i="5"/>
  <c r="I270" i="3"/>
  <c r="A144" i="1"/>
  <c r="F247" i="3"/>
  <c r="A438" i="1"/>
  <c r="E413" i="4"/>
  <c r="F348" i="3"/>
  <c r="E769" i="4"/>
  <c r="F575" i="3"/>
  <c r="F535" i="3"/>
  <c r="F367" i="3"/>
  <c r="F217" i="3"/>
  <c r="F137" i="3"/>
  <c r="F272" i="3"/>
  <c r="F496" i="3"/>
  <c r="B17" i="4"/>
  <c r="A133" i="1"/>
  <c r="AF370" i="5"/>
  <c r="A708" i="1"/>
  <c r="E412" i="4"/>
  <c r="F201" i="3"/>
  <c r="F481" i="3"/>
  <c r="F417" i="3"/>
  <c r="F312" i="3"/>
  <c r="F587" i="3"/>
  <c r="A447" i="1"/>
  <c r="F357" i="3"/>
  <c r="D69" i="3"/>
  <c r="I69" i="3"/>
  <c r="C69" i="3"/>
  <c r="F315" i="3"/>
  <c r="F174" i="3"/>
  <c r="O578" i="1"/>
  <c r="E640" i="4"/>
  <c r="A685" i="1"/>
  <c r="F117" i="3"/>
  <c r="E793" i="4"/>
  <c r="E644" i="4"/>
  <c r="F314" i="3"/>
  <c r="O569" i="1"/>
  <c r="F122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4" i="1"/>
  <c r="AI155" i="5"/>
  <c r="AC155" i="5"/>
  <c r="N155" i="5"/>
  <c r="AF155" i="5"/>
  <c r="T155" i="5"/>
  <c r="F110" i="3"/>
  <c r="R13" i="9"/>
  <c r="F359" i="3"/>
  <c r="R36" i="9"/>
  <c r="E154" i="4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E667" i="4"/>
  <c r="Z315" i="5"/>
  <c r="D526" i="3"/>
  <c r="D559" i="3" s="1"/>
  <c r="C526" i="3"/>
  <c r="I526" i="3"/>
  <c r="J559" i="3"/>
  <c r="M41" i="9"/>
  <c r="C84" i="3"/>
  <c r="D84" i="3"/>
  <c r="I84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89" i="3"/>
  <c r="D89" i="3"/>
  <c r="C89" i="3"/>
  <c r="F220" i="3"/>
  <c r="J93" i="3"/>
  <c r="N72" i="3" s="1"/>
  <c r="C90" i="3"/>
  <c r="D90" i="3"/>
  <c r="I90" i="3"/>
  <c r="F118" i="3"/>
  <c r="Q31" i="1"/>
  <c r="A323" i="1"/>
  <c r="E541" i="4"/>
  <c r="F578" i="3"/>
  <c r="C313" i="5"/>
  <c r="E593" i="4"/>
  <c r="E148" i="4"/>
  <c r="I418" i="3"/>
  <c r="E536" i="4"/>
  <c r="G28" i="8"/>
  <c r="L28" i="8"/>
  <c r="Z155" i="5"/>
  <c r="I319" i="3"/>
  <c r="F305" i="3"/>
  <c r="C66" i="3"/>
  <c r="D66" i="3"/>
  <c r="I66" i="3"/>
  <c r="F544" i="3"/>
  <c r="A132" i="1"/>
  <c r="O647" i="1"/>
  <c r="F116" i="3"/>
  <c r="I184" i="3"/>
  <c r="I153" i="3"/>
  <c r="C153" i="3"/>
  <c r="D153" i="3"/>
  <c r="D186" i="3" s="1"/>
  <c r="J186" i="3"/>
  <c r="F495" i="3"/>
  <c r="A139" i="1"/>
  <c r="E350" i="4"/>
  <c r="F392" i="3"/>
  <c r="E599" i="4"/>
  <c r="E83" i="4"/>
  <c r="E274" i="4"/>
  <c r="E467" i="4"/>
  <c r="F527" i="3"/>
  <c r="F267" i="3"/>
  <c r="A149" i="1"/>
  <c r="A503" i="1"/>
  <c r="F270" i="3"/>
  <c r="E355" i="4"/>
  <c r="E208" i="4"/>
  <c r="A71" i="1"/>
  <c r="E334" i="4"/>
  <c r="A148" i="1"/>
  <c r="C73" i="3"/>
  <c r="D73" i="3"/>
  <c r="I73" i="3"/>
  <c r="R22" i="9"/>
  <c r="I70" i="3"/>
  <c r="C70" i="3"/>
  <c r="D70" i="3"/>
  <c r="A448" i="1"/>
  <c r="I298" i="3"/>
  <c r="B9" i="4"/>
  <c r="B24" i="4"/>
  <c r="F494" i="3"/>
  <c r="E642" i="4"/>
  <c r="O561" i="1"/>
  <c r="O558" i="1"/>
  <c r="O560" i="1"/>
  <c r="O555" i="1"/>
  <c r="O579" i="1"/>
  <c r="O584" i="1"/>
  <c r="O567" i="1"/>
  <c r="B32" i="4"/>
  <c r="A86" i="1"/>
  <c r="A98" i="1"/>
  <c r="A275" i="1"/>
  <c r="R9" i="9"/>
  <c r="B12" i="4"/>
  <c r="E408" i="4"/>
  <c r="A94" i="1"/>
  <c r="A77" i="1"/>
  <c r="C74" i="3"/>
  <c r="D74" i="3"/>
  <c r="I74" i="3"/>
  <c r="A705" i="1"/>
  <c r="F459" i="3"/>
  <c r="E587" i="4"/>
  <c r="O564" i="1"/>
  <c r="E649" i="4"/>
  <c r="I126" i="3"/>
  <c r="A214" i="1"/>
  <c r="E473" i="4"/>
  <c r="E596" i="4"/>
  <c r="A155" i="1"/>
  <c r="A100" i="1"/>
  <c r="A444" i="1"/>
  <c r="I60" i="3"/>
  <c r="D60" i="3"/>
  <c r="C60" i="3"/>
  <c r="E411" i="4"/>
  <c r="O577" i="1"/>
  <c r="I303" i="3"/>
  <c r="D82" i="3"/>
  <c r="C82" i="3"/>
  <c r="I82" i="3"/>
  <c r="D83" i="3"/>
  <c r="I83" i="3"/>
  <c r="C83" i="3"/>
  <c r="A263" i="1"/>
  <c r="I308" i="3"/>
  <c r="I261" i="3"/>
  <c r="E656" i="4"/>
  <c r="E704" i="4"/>
  <c r="A269" i="1"/>
  <c r="O629" i="1"/>
  <c r="G43" i="3"/>
  <c r="J9" i="3"/>
  <c r="I37" i="3" s="1"/>
  <c r="AC315" i="5"/>
  <c r="A277" i="1"/>
  <c r="E395" i="4"/>
  <c r="A451" i="1"/>
  <c r="R28" i="9"/>
  <c r="E405" i="4"/>
  <c r="E655" i="4"/>
  <c r="A260" i="1"/>
  <c r="E461" i="4"/>
  <c r="E645" i="4"/>
  <c r="I278" i="3"/>
  <c r="E669" i="4"/>
  <c r="I263" i="3"/>
  <c r="I325" i="3"/>
  <c r="E145" i="4"/>
  <c r="E333" i="4"/>
  <c r="E783" i="4"/>
  <c r="A146" i="1"/>
  <c r="E522" i="4"/>
  <c r="E775" i="4"/>
  <c r="A332" i="1"/>
  <c r="W155" i="5"/>
  <c r="B20" i="4"/>
  <c r="E136" i="4"/>
  <c r="E728" i="4"/>
  <c r="R37" i="9"/>
  <c r="E288" i="4"/>
  <c r="F450" i="3"/>
  <c r="F251" i="3"/>
  <c r="E664" i="4"/>
  <c r="A198" i="1"/>
  <c r="A694" i="1"/>
  <c r="I260" i="3"/>
  <c r="E262" i="4"/>
  <c r="E399" i="4"/>
  <c r="Q20" i="1"/>
  <c r="W209" i="5"/>
  <c r="AI209" i="5"/>
  <c r="E209" i="5"/>
  <c r="T209" i="5"/>
  <c r="AC209" i="5"/>
  <c r="Q209" i="5"/>
  <c r="Z209" i="5"/>
  <c r="AF209" i="5"/>
  <c r="K209" i="5"/>
  <c r="F323" i="3"/>
  <c r="F593" i="3"/>
  <c r="E654" i="4"/>
  <c r="C207" i="5"/>
  <c r="B19" i="4"/>
  <c r="F461" i="3"/>
  <c r="I299" i="3"/>
  <c r="F135" i="3"/>
  <c r="A131" i="1"/>
  <c r="D81" i="3"/>
  <c r="I81" i="3"/>
  <c r="C81" i="3"/>
  <c r="F266" i="3"/>
  <c r="B11" i="4"/>
  <c r="F582" i="3"/>
  <c r="E652" i="4"/>
  <c r="F588" i="3"/>
  <c r="A157" i="1"/>
  <c r="I302" i="3"/>
  <c r="F109" i="3"/>
  <c r="F298" i="3"/>
  <c r="Q37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B36" i="4"/>
  <c r="E665" i="4"/>
  <c r="A257" i="1"/>
  <c r="I252" i="3"/>
  <c r="E545" i="4"/>
  <c r="E776" i="4"/>
  <c r="E389" i="4"/>
  <c r="E398" i="4"/>
  <c r="R31" i="9"/>
  <c r="F492" i="3"/>
  <c r="B28" i="4"/>
  <c r="F499" i="3"/>
  <c r="F230" i="3"/>
  <c r="E663" i="4"/>
  <c r="F262" i="3"/>
  <c r="E472" i="4"/>
  <c r="C92" i="3"/>
  <c r="D92" i="3"/>
  <c r="I92" i="3"/>
  <c r="F28" i="8"/>
  <c r="F316" i="3"/>
  <c r="A677" i="1"/>
  <c r="A458" i="1"/>
  <c r="A99" i="1"/>
  <c r="E579" i="4"/>
  <c r="F248" i="3"/>
  <c r="A134" i="1"/>
  <c r="O620" i="1"/>
  <c r="A264" i="1"/>
  <c r="A679" i="1"/>
  <c r="F370" i="3"/>
  <c r="T582" i="5"/>
  <c r="E607" i="4"/>
  <c r="F346" i="3"/>
  <c r="I129" i="3"/>
  <c r="F602" i="3"/>
  <c r="F445" i="3"/>
  <c r="F303" i="3"/>
  <c r="A72" i="1"/>
  <c r="E586" i="4"/>
  <c r="F363" i="3"/>
  <c r="E795" i="4"/>
  <c r="N582" i="5"/>
  <c r="A212" i="1"/>
  <c r="A690" i="1"/>
  <c r="I125" i="3"/>
  <c r="F321" i="3"/>
  <c r="F394" i="3"/>
  <c r="A195" i="1"/>
  <c r="E774" i="4"/>
  <c r="C690" i="5"/>
  <c r="A439" i="1"/>
  <c r="O566" i="1"/>
  <c r="E101" i="5"/>
  <c r="AI44" i="5"/>
  <c r="E345" i="4"/>
  <c r="E142" i="4"/>
  <c r="Q13" i="1"/>
  <c r="E352" i="4"/>
  <c r="E223" i="4"/>
  <c r="A217" i="1"/>
  <c r="E222" i="4"/>
  <c r="I75" i="3"/>
  <c r="C75" i="3"/>
  <c r="D75" i="3"/>
  <c r="H28" i="8"/>
  <c r="F554" i="3"/>
  <c r="E608" i="4"/>
  <c r="F278" i="3"/>
  <c r="F225" i="3"/>
  <c r="E140" i="4"/>
  <c r="F458" i="3"/>
  <c r="F319" i="3"/>
  <c r="F204" i="3"/>
  <c r="F488" i="3"/>
  <c r="E773" i="4"/>
  <c r="E770" i="4"/>
  <c r="I67" i="3"/>
  <c r="D67" i="3"/>
  <c r="C67" i="3"/>
  <c r="F211" i="3"/>
  <c r="O557" i="1"/>
  <c r="A258" i="1"/>
  <c r="Q32" i="1"/>
  <c r="I180" i="3"/>
  <c r="E158" i="4"/>
  <c r="E289" i="4"/>
  <c r="O574" i="1"/>
  <c r="E588" i="4"/>
  <c r="I76" i="3"/>
  <c r="C76" i="3"/>
  <c r="D76" i="3"/>
  <c r="D25" i="3" s="1"/>
  <c r="E519" i="4"/>
  <c r="E516" i="4"/>
  <c r="M28" i="8"/>
  <c r="A253" i="1"/>
  <c r="I259" i="3"/>
  <c r="E647" i="4"/>
  <c r="E390" i="4"/>
  <c r="I323" i="3"/>
  <c r="F365" i="3"/>
  <c r="F416" i="3"/>
  <c r="B33" i="4"/>
  <c r="I307" i="3"/>
  <c r="D91" i="3"/>
  <c r="C91" i="3"/>
  <c r="I91" i="3"/>
  <c r="F489" i="3"/>
  <c r="F170" i="3"/>
  <c r="F464" i="3"/>
  <c r="K370" i="5"/>
  <c r="A91" i="1"/>
  <c r="D85" i="3"/>
  <c r="C85" i="3"/>
  <c r="I85" i="3"/>
  <c r="F583" i="3"/>
  <c r="O583" i="1"/>
  <c r="F532" i="3"/>
  <c r="E768" i="4"/>
  <c r="A158" i="1"/>
  <c r="A142" i="1"/>
  <c r="E767" i="4"/>
  <c r="AF315" i="5"/>
  <c r="N315" i="5"/>
  <c r="T315" i="5"/>
  <c r="H315" i="5"/>
  <c r="K315" i="5"/>
  <c r="A456" i="1"/>
  <c r="F156" i="3"/>
  <c r="E727" i="4"/>
  <c r="F200" i="3"/>
  <c r="A93" i="1"/>
  <c r="F219" i="3"/>
  <c r="A140" i="1"/>
  <c r="E419" i="4"/>
  <c r="B13" i="8"/>
  <c r="B16" i="8" s="1"/>
  <c r="C16" i="8"/>
  <c r="E149" i="4"/>
  <c r="A78" i="1"/>
  <c r="A85" i="1"/>
  <c r="I116" i="3"/>
  <c r="J139" i="3"/>
  <c r="D106" i="3"/>
  <c r="D139" i="3" s="1"/>
  <c r="C106" i="3"/>
  <c r="I106" i="3"/>
  <c r="E585" i="4"/>
  <c r="F185" i="3"/>
  <c r="I114" i="3"/>
  <c r="I407" i="3"/>
  <c r="C26" i="8"/>
  <c r="Q18" i="1"/>
  <c r="E591" i="4"/>
  <c r="O571" i="1"/>
  <c r="I128" i="3"/>
  <c r="E166" i="4"/>
  <c r="R32" i="9"/>
  <c r="A101" i="1"/>
  <c r="F366" i="3"/>
  <c r="E482" i="4"/>
  <c r="F129" i="3"/>
  <c r="A80" i="1"/>
  <c r="E134" i="4"/>
  <c r="E583" i="4"/>
  <c r="A455" i="1"/>
  <c r="Q582" i="5"/>
  <c r="C62" i="3"/>
  <c r="I62" i="3"/>
  <c r="D62" i="3"/>
  <c r="I394" i="3"/>
  <c r="E670" i="4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A209" i="1"/>
  <c r="E735" i="4"/>
  <c r="E453" i="4"/>
  <c r="D40" i="4"/>
  <c r="E14" i="4" s="1"/>
  <c r="B7" i="4"/>
  <c r="O563" i="1"/>
  <c r="I368" i="3"/>
  <c r="W582" i="5"/>
  <c r="A79" i="1"/>
  <c r="E286" i="4"/>
  <c r="H155" i="5"/>
  <c r="I447" i="3"/>
  <c r="C434" i="3"/>
  <c r="I434" i="3"/>
  <c r="J467" i="3"/>
  <c r="N434" i="3" s="1"/>
  <c r="D434" i="3"/>
  <c r="D467" i="3" s="1"/>
  <c r="N101" i="5"/>
  <c r="A464" i="1"/>
  <c r="A432" i="1"/>
  <c r="C431" i="1"/>
  <c r="A445" i="1"/>
  <c r="A459" i="1"/>
  <c r="A446" i="1"/>
  <c r="A441" i="1"/>
  <c r="A460" i="1"/>
  <c r="A449" i="1"/>
  <c r="A461" i="1"/>
  <c r="E641" i="4"/>
  <c r="D65" i="3"/>
  <c r="I65" i="3"/>
  <c r="C65" i="3"/>
  <c r="I61" i="3"/>
  <c r="C61" i="3"/>
  <c r="D61" i="3"/>
  <c r="A159" i="1"/>
  <c r="A129" i="1"/>
  <c r="C128" i="1"/>
  <c r="O129" i="1" s="1"/>
  <c r="A160" i="1"/>
  <c r="A150" i="1"/>
  <c r="A152" i="1"/>
  <c r="I304" i="3"/>
  <c r="A463" i="1"/>
  <c r="A698" i="1"/>
  <c r="A676" i="1"/>
  <c r="C675" i="1"/>
  <c r="O676" i="1" s="1"/>
  <c r="A691" i="1"/>
  <c r="A703" i="1"/>
  <c r="A683" i="1"/>
  <c r="A707" i="1"/>
  <c r="A696" i="1"/>
  <c r="F537" i="3"/>
  <c r="A697" i="1"/>
  <c r="D63" i="3"/>
  <c r="I63" i="3"/>
  <c r="C63" i="3"/>
  <c r="A280" i="1"/>
  <c r="C249" i="1"/>
  <c r="A250" i="1"/>
  <c r="A262" i="1"/>
  <c r="A254" i="1"/>
  <c r="A256" i="1"/>
  <c r="A261" i="1"/>
  <c r="A281" i="1"/>
  <c r="A274" i="1"/>
  <c r="A681" i="1"/>
  <c r="I317" i="3"/>
  <c r="E714" i="4"/>
  <c r="E734" i="4"/>
  <c r="B26" i="8"/>
  <c r="I311" i="3"/>
  <c r="I251" i="3"/>
  <c r="C246" i="3"/>
  <c r="I246" i="3"/>
  <c r="J279" i="3"/>
  <c r="D246" i="3"/>
  <c r="D279" i="3" s="1"/>
  <c r="AC44" i="5"/>
  <c r="D68" i="3"/>
  <c r="I68" i="3"/>
  <c r="C68" i="3"/>
  <c r="A267" i="1"/>
  <c r="AC475" i="5"/>
  <c r="W475" i="5"/>
  <c r="Z475" i="5"/>
  <c r="AF475" i="5"/>
  <c r="E475" i="5"/>
  <c r="T475" i="5"/>
  <c r="N475" i="5"/>
  <c r="B27" i="4"/>
  <c r="B26" i="4"/>
  <c r="I120" i="3"/>
  <c r="O570" i="1"/>
  <c r="A279" i="1"/>
  <c r="E662" i="4"/>
  <c r="E717" i="4"/>
  <c r="F500" i="3"/>
  <c r="A688" i="1"/>
  <c r="A755" i="1"/>
  <c r="F597" i="3"/>
  <c r="A751" i="1"/>
  <c r="B18" i="4"/>
  <c r="F441" i="3"/>
  <c r="F553" i="3"/>
  <c r="E388" i="4"/>
  <c r="I411" i="3"/>
  <c r="F134" i="3"/>
  <c r="A452" i="1"/>
  <c r="A693" i="1"/>
  <c r="E710" i="4"/>
  <c r="E260" i="4"/>
  <c r="Q22" i="1"/>
  <c r="E285" i="4"/>
  <c r="D80" i="3"/>
  <c r="C80" i="3"/>
  <c r="I80" i="3"/>
  <c r="E343" i="4"/>
  <c r="E204" i="4"/>
  <c r="F206" i="3"/>
  <c r="Q26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I397" i="3"/>
  <c r="A748" i="1"/>
  <c r="A747" i="1"/>
  <c r="F557" i="3"/>
  <c r="E715" i="4"/>
  <c r="E401" i="4"/>
  <c r="E218" i="4"/>
  <c r="E157" i="4"/>
  <c r="F589" i="3"/>
  <c r="F259" i="3"/>
  <c r="A271" i="1"/>
  <c r="W44" i="5"/>
  <c r="I202" i="3"/>
  <c r="B22" i="4"/>
  <c r="I296" i="3"/>
  <c r="J326" i="3"/>
  <c r="C293" i="3"/>
  <c r="D293" i="3"/>
  <c r="D326" i="3" s="1"/>
  <c r="I293" i="3"/>
  <c r="F108" i="3"/>
  <c r="F131" i="3"/>
  <c r="F448" i="3"/>
  <c r="E650" i="4"/>
  <c r="F591" i="3"/>
  <c r="B18" i="8"/>
  <c r="B21" i="8" s="1"/>
  <c r="C21" i="8"/>
  <c r="F214" i="3"/>
  <c r="F264" i="3"/>
  <c r="F604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E784" i="4"/>
  <c r="F158" i="3"/>
  <c r="F132" i="3"/>
  <c r="F362" i="3"/>
  <c r="F274" i="3"/>
  <c r="E711" i="4"/>
  <c r="A684" i="1"/>
  <c r="F277" i="3"/>
  <c r="E589" i="4"/>
  <c r="F491" i="3"/>
  <c r="E606" i="4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1" i="3"/>
  <c r="E534" i="4"/>
  <c r="I265" i="3"/>
  <c r="F173" i="3"/>
  <c r="E402" i="4"/>
  <c r="E160" i="4"/>
  <c r="F410" i="3"/>
  <c r="I127" i="3"/>
  <c r="A266" i="1"/>
  <c r="I310" i="3"/>
  <c r="E659" i="4"/>
  <c r="R38" i="9"/>
  <c r="F443" i="3"/>
  <c r="Q155" i="5"/>
  <c r="I301" i="3"/>
  <c r="A81" i="1"/>
  <c r="E478" i="4"/>
  <c r="A194" i="1"/>
  <c r="I320" i="3"/>
  <c r="F178" i="3"/>
  <c r="E779" i="4"/>
  <c r="B13" i="4"/>
  <c r="Q39" i="1"/>
  <c r="F504" i="3"/>
  <c r="F120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86" i="3"/>
  <c r="D86" i="3"/>
  <c r="C86" i="3"/>
  <c r="E400" i="4"/>
  <c r="I136" i="3"/>
  <c r="A89" i="1"/>
  <c r="F542" i="3"/>
  <c r="Q23" i="1"/>
  <c r="E271" i="4"/>
  <c r="I138" i="3"/>
  <c r="E415" i="4"/>
  <c r="A462" i="1"/>
  <c r="A154" i="1"/>
  <c r="E328" i="4"/>
  <c r="F600" i="3"/>
  <c r="I414" i="3"/>
  <c r="A682" i="1"/>
  <c r="E733" i="4"/>
  <c r="E527" i="4"/>
  <c r="D79" i="3"/>
  <c r="C79" i="3"/>
  <c r="I79" i="3"/>
  <c r="A268" i="1"/>
  <c r="K475" i="5"/>
  <c r="F294" i="3"/>
  <c r="I306" i="3"/>
  <c r="E772" i="4"/>
  <c r="I179" i="3"/>
  <c r="I172" i="3"/>
  <c r="R24" i="9"/>
  <c r="I168" i="3"/>
  <c r="F397" i="3"/>
  <c r="A689" i="1"/>
  <c r="Q29" i="1"/>
  <c r="E79" i="4"/>
  <c r="A76" i="1"/>
  <c r="A399" i="1"/>
  <c r="E724" i="4"/>
  <c r="I160" i="3"/>
  <c r="I247" i="3"/>
  <c r="E648" i="4"/>
  <c r="I348" i="3"/>
  <c r="E214" i="4"/>
  <c r="E657" i="4"/>
  <c r="C88" i="3"/>
  <c r="D88" i="3"/>
  <c r="I88" i="3"/>
  <c r="F505" i="3"/>
  <c r="I312" i="3"/>
  <c r="E41" i="9"/>
  <c r="C78" i="3"/>
  <c r="D78" i="3"/>
  <c r="I78" i="3"/>
  <c r="A453" i="1"/>
  <c r="C9" i="1"/>
  <c r="A38" i="1" s="1"/>
  <c r="D8" i="1"/>
  <c r="C87" i="3"/>
  <c r="D87" i="3"/>
  <c r="I87" i="3"/>
  <c r="A74" i="1"/>
  <c r="C368" i="5"/>
  <c r="Z370" i="5"/>
  <c r="N370" i="5"/>
  <c r="E370" i="5"/>
  <c r="AC370" i="5"/>
  <c r="Q370" i="5"/>
  <c r="H370" i="5"/>
  <c r="E418" i="4"/>
  <c r="E392" i="4"/>
  <c r="K28" i="8"/>
  <c r="I64" i="3"/>
  <c r="C64" i="3"/>
  <c r="D64" i="3"/>
  <c r="R8" i="9"/>
  <c r="Q41" i="9"/>
  <c r="E706" i="4"/>
  <c r="A252" i="1"/>
  <c r="E397" i="4"/>
  <c r="E468" i="4"/>
  <c r="A436" i="1"/>
  <c r="E792" i="4"/>
  <c r="B10" i="4"/>
  <c r="Z101" i="5"/>
  <c r="H101" i="5"/>
  <c r="W101" i="5"/>
  <c r="Q101" i="5"/>
  <c r="AC101" i="5"/>
  <c r="T101" i="5"/>
  <c r="I268" i="3"/>
  <c r="A211" i="1"/>
  <c r="J28" i="8"/>
  <c r="E537" i="4"/>
  <c r="E515" i="4"/>
  <c r="O618" i="1"/>
  <c r="O645" i="1"/>
  <c r="O621" i="1"/>
  <c r="O622" i="1"/>
  <c r="O625" i="1"/>
  <c r="O642" i="1"/>
  <c r="O643" i="1"/>
  <c r="O637" i="1"/>
  <c r="O641" i="1"/>
  <c r="O638" i="1"/>
  <c r="O644" i="1"/>
  <c r="O632" i="1"/>
  <c r="E164" i="4"/>
  <c r="E523" i="4"/>
  <c r="A199" i="1"/>
  <c r="E544" i="4"/>
  <c r="E456" i="4"/>
  <c r="B21" i="4"/>
  <c r="A276" i="1"/>
  <c r="O626" i="1"/>
  <c r="O634" i="1"/>
  <c r="E723" i="4"/>
  <c r="Q35" i="1"/>
  <c r="O576" i="1"/>
  <c r="N209" i="5"/>
  <c r="O559" i="1"/>
  <c r="E324" i="4"/>
  <c r="A272" i="1"/>
  <c r="A510" i="1"/>
  <c r="T44" i="5"/>
  <c r="E273" i="4"/>
  <c r="E393" i="4"/>
  <c r="I392" i="3"/>
  <c r="I349" i="3"/>
  <c r="O580" i="1"/>
  <c r="I267" i="3"/>
  <c r="B16" i="4"/>
  <c r="A525" i="1"/>
  <c r="A443" i="1"/>
  <c r="A764" i="1"/>
  <c r="O635" i="1"/>
  <c r="I318" i="3"/>
  <c r="A686" i="1"/>
  <c r="I402" i="3"/>
  <c r="D20" i="3" l="1"/>
  <c r="D13" i="3"/>
  <c r="D28" i="3"/>
  <c r="D33" i="3"/>
  <c r="D11" i="3"/>
  <c r="D30" i="3"/>
  <c r="D23" i="3"/>
  <c r="D38" i="3"/>
  <c r="D12" i="3"/>
  <c r="D10" i="3"/>
  <c r="D40" i="3"/>
  <c r="D17" i="3"/>
  <c r="D24" i="3"/>
  <c r="B23" i="4"/>
  <c r="B35" i="4"/>
  <c r="B8" i="4"/>
  <c r="B15" i="4"/>
  <c r="B30" i="4"/>
  <c r="B37" i="4"/>
  <c r="B38" i="4"/>
  <c r="B25" i="4"/>
  <c r="B14" i="4"/>
  <c r="B29" i="4"/>
  <c r="D19" i="3"/>
  <c r="D39" i="3"/>
  <c r="D16" i="3"/>
  <c r="D14" i="3"/>
  <c r="D32" i="3"/>
  <c r="D26" i="3"/>
  <c r="D18" i="3"/>
  <c r="D27" i="3"/>
  <c r="D31" i="3"/>
  <c r="D37" i="3"/>
  <c r="D21" i="3"/>
  <c r="D41" i="3"/>
  <c r="D34" i="3"/>
  <c r="D22" i="3"/>
  <c r="D29" i="3"/>
  <c r="D36" i="3"/>
  <c r="D15" i="3"/>
  <c r="D35" i="3"/>
  <c r="C528" i="5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C422" i="5"/>
  <c r="C44" i="5"/>
  <c r="Q46" i="5"/>
  <c r="C263" i="5"/>
  <c r="C636" i="5"/>
  <c r="F451" i="4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26" i="4"/>
  <c r="F198" i="4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Z46" i="5"/>
  <c r="I34" i="3"/>
  <c r="AC46" i="5"/>
  <c r="E46" i="5"/>
  <c r="W46" i="5"/>
  <c r="I27" i="3"/>
  <c r="AI46" i="5"/>
  <c r="F324" i="4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I26" i="3"/>
  <c r="I13" i="3"/>
  <c r="I17" i="3"/>
  <c r="E7" i="4"/>
  <c r="F7" i="4" s="1"/>
  <c r="E13" i="4"/>
  <c r="E27" i="4"/>
  <c r="I23" i="3"/>
  <c r="I15" i="3"/>
  <c r="A30" i="1"/>
  <c r="F71" i="4"/>
  <c r="F72" i="4" s="1"/>
  <c r="F73" i="4" s="1"/>
  <c r="F74" i="4" s="1"/>
  <c r="F75" i="4" s="1"/>
  <c r="I36" i="3"/>
  <c r="A31" i="1"/>
  <c r="I29" i="3"/>
  <c r="A17" i="1"/>
  <c r="I25" i="3"/>
  <c r="I38" i="3"/>
  <c r="I11" i="3"/>
  <c r="K573" i="3"/>
  <c r="L573" i="3" s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29" i="4"/>
  <c r="E22" i="4"/>
  <c r="E20" i="4"/>
  <c r="E16" i="4"/>
  <c r="E21" i="4"/>
  <c r="A16" i="1"/>
  <c r="E15" i="4"/>
  <c r="N74" i="3"/>
  <c r="N62" i="3"/>
  <c r="N60" i="3"/>
  <c r="E672" i="4"/>
  <c r="E30" i="4"/>
  <c r="I24" i="3"/>
  <c r="I39" i="3"/>
  <c r="N79" i="3"/>
  <c r="N81" i="3"/>
  <c r="N73" i="3"/>
  <c r="N75" i="3"/>
  <c r="E103" i="4"/>
  <c r="N67" i="3"/>
  <c r="N83" i="3"/>
  <c r="N87" i="3"/>
  <c r="E609" i="4"/>
  <c r="C315" i="5"/>
  <c r="E9" i="4"/>
  <c r="N85" i="3"/>
  <c r="E420" i="4"/>
  <c r="O614" i="1"/>
  <c r="N91" i="3"/>
  <c r="N82" i="3"/>
  <c r="I41" i="3"/>
  <c r="E546" i="4"/>
  <c r="N64" i="3"/>
  <c r="N88" i="3"/>
  <c r="E483" i="4"/>
  <c r="E799" i="4"/>
  <c r="I20" i="3"/>
  <c r="E736" i="4"/>
  <c r="E18" i="4"/>
  <c r="N76" i="3"/>
  <c r="AF46" i="5"/>
  <c r="N46" i="5"/>
  <c r="H46" i="5"/>
  <c r="N86" i="3"/>
  <c r="N68" i="3"/>
  <c r="N61" i="3"/>
  <c r="E230" i="4"/>
  <c r="N63" i="3"/>
  <c r="E33" i="4"/>
  <c r="N92" i="3"/>
  <c r="N90" i="3"/>
  <c r="N70" i="3"/>
  <c r="N66" i="3"/>
  <c r="E10" i="4"/>
  <c r="N78" i="3"/>
  <c r="N80" i="3"/>
  <c r="E23" i="4"/>
  <c r="N84" i="3"/>
  <c r="T46" i="5"/>
  <c r="O553" i="1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K591" i="3"/>
  <c r="L591" i="3" s="1"/>
  <c r="C326" i="3"/>
  <c r="F293" i="3"/>
  <c r="E305" i="3" s="1"/>
  <c r="C23" i="3"/>
  <c r="F80" i="3"/>
  <c r="K134" i="3"/>
  <c r="L134" i="3" s="1"/>
  <c r="K441" i="3"/>
  <c r="L441" i="3" s="1"/>
  <c r="C139" i="3"/>
  <c r="F106" i="3"/>
  <c r="E108" i="3" s="1"/>
  <c r="K464" i="3"/>
  <c r="L464" i="3" s="1"/>
  <c r="C11" i="3"/>
  <c r="F91" i="3"/>
  <c r="K365" i="3"/>
  <c r="L365" i="3" s="1"/>
  <c r="I16" i="3"/>
  <c r="K346" i="3"/>
  <c r="L346" i="3" s="1"/>
  <c r="E36" i="4"/>
  <c r="K550" i="3"/>
  <c r="L550" i="3" s="1"/>
  <c r="I19" i="3"/>
  <c r="K266" i="3"/>
  <c r="L266" i="3" s="1"/>
  <c r="F81" i="3"/>
  <c r="C18" i="3"/>
  <c r="A25" i="1"/>
  <c r="E32" i="4"/>
  <c r="C30" i="3"/>
  <c r="F70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K305" i="3"/>
  <c r="L305" i="3" s="1"/>
  <c r="F89" i="3"/>
  <c r="C14" i="3"/>
  <c r="K210" i="3"/>
  <c r="L210" i="3" s="1"/>
  <c r="K531" i="3"/>
  <c r="L531" i="3" s="1"/>
  <c r="F526" i="3"/>
  <c r="E552" i="3" s="1"/>
  <c r="C559" i="3"/>
  <c r="K388" i="3"/>
  <c r="L388" i="3" s="1"/>
  <c r="K324" i="3"/>
  <c r="L324" i="3" s="1"/>
  <c r="K117" i="3"/>
  <c r="L117" i="3" s="1"/>
  <c r="C35" i="3"/>
  <c r="F69" i="3"/>
  <c r="K481" i="3"/>
  <c r="L481" i="3" s="1"/>
  <c r="K535" i="3"/>
  <c r="L535" i="3" s="1"/>
  <c r="K247" i="3"/>
  <c r="L247" i="3" s="1"/>
  <c r="K306" i="3"/>
  <c r="L306" i="3" s="1"/>
  <c r="I14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34" i="4"/>
  <c r="C22" i="3"/>
  <c r="F77" i="3"/>
  <c r="K505" i="3"/>
  <c r="L505" i="3" s="1"/>
  <c r="K600" i="3"/>
  <c r="L600" i="3" s="1"/>
  <c r="K542" i="3"/>
  <c r="L542" i="3" s="1"/>
  <c r="C17" i="3"/>
  <c r="F86" i="3"/>
  <c r="K465" i="3"/>
  <c r="L465" i="3" s="1"/>
  <c r="K362" i="3"/>
  <c r="L362" i="3" s="1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K557" i="3"/>
  <c r="L557" i="3" s="1"/>
  <c r="F68" i="3"/>
  <c r="C34" i="3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39" i="3"/>
  <c r="F61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K532" i="3"/>
  <c r="L532" i="3" s="1"/>
  <c r="C19" i="3"/>
  <c r="F85" i="3"/>
  <c r="K211" i="3"/>
  <c r="L211" i="3" s="1"/>
  <c r="K488" i="3"/>
  <c r="L488" i="3" s="1"/>
  <c r="K248" i="3"/>
  <c r="L248" i="3" s="1"/>
  <c r="K230" i="3"/>
  <c r="L230" i="3" s="1"/>
  <c r="A33" i="1"/>
  <c r="K298" i="3"/>
  <c r="L298" i="3" s="1"/>
  <c r="E356" i="4"/>
  <c r="K223" i="3"/>
  <c r="L223" i="3" s="1"/>
  <c r="K250" i="3"/>
  <c r="L250" i="3" s="1"/>
  <c r="K272" i="3"/>
  <c r="L272" i="3" s="1"/>
  <c r="K507" i="3"/>
  <c r="L507" i="3" s="1"/>
  <c r="A28" i="1"/>
  <c r="K163" i="3"/>
  <c r="L163" i="3" s="1"/>
  <c r="K218" i="3"/>
  <c r="L218" i="3" s="1"/>
  <c r="K358" i="3"/>
  <c r="L358" i="3" s="1"/>
  <c r="K121" i="3"/>
  <c r="L121" i="3" s="1"/>
  <c r="K502" i="3"/>
  <c r="L502" i="3" s="1"/>
  <c r="K132" i="3"/>
  <c r="L132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10" i="3"/>
  <c r="N122" i="3"/>
  <c r="N118" i="3"/>
  <c r="N113" i="3"/>
  <c r="N117" i="3"/>
  <c r="N115" i="3"/>
  <c r="N138" i="3"/>
  <c r="N136" i="3"/>
  <c r="N120" i="3"/>
  <c r="N127" i="3"/>
  <c r="N133" i="3"/>
  <c r="N121" i="3"/>
  <c r="N132" i="3"/>
  <c r="N131" i="3"/>
  <c r="N135" i="3"/>
  <c r="N134" i="3"/>
  <c r="N128" i="3"/>
  <c r="N114" i="3"/>
  <c r="N107" i="3"/>
  <c r="N119" i="3"/>
  <c r="N111" i="3"/>
  <c r="N108" i="3"/>
  <c r="N130" i="3"/>
  <c r="N125" i="3"/>
  <c r="N129" i="3"/>
  <c r="N109" i="3"/>
  <c r="N124" i="3"/>
  <c r="N137" i="3"/>
  <c r="N116" i="3"/>
  <c r="N112" i="3"/>
  <c r="N126" i="3"/>
  <c r="A35" i="1"/>
  <c r="K219" i="3"/>
  <c r="L219" i="3" s="1"/>
  <c r="K204" i="3"/>
  <c r="L204" i="3" s="1"/>
  <c r="A15" i="1"/>
  <c r="K499" i="3"/>
  <c r="L499" i="3" s="1"/>
  <c r="K456" i="3"/>
  <c r="L456" i="3" s="1"/>
  <c r="K154" i="3"/>
  <c r="L154" i="3" s="1"/>
  <c r="K109" i="3"/>
  <c r="L109" i="3" s="1"/>
  <c r="A32" i="1"/>
  <c r="F82" i="3"/>
  <c r="C20" i="3"/>
  <c r="F73" i="3"/>
  <c r="C27" i="3"/>
  <c r="K270" i="3"/>
  <c r="L270" i="3" s="1"/>
  <c r="C186" i="3"/>
  <c r="F153" i="3"/>
  <c r="E185" i="3" s="1"/>
  <c r="K544" i="3"/>
  <c r="L544" i="3" s="1"/>
  <c r="K578" i="3"/>
  <c r="L578" i="3" s="1"/>
  <c r="D93" i="3"/>
  <c r="D9" i="3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7" i="4"/>
  <c r="K137" i="3"/>
  <c r="L137" i="3" s="1"/>
  <c r="I31" i="3"/>
  <c r="C32" i="3"/>
  <c r="F71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5" i="3"/>
  <c r="C12" i="3"/>
  <c r="F87" i="3"/>
  <c r="A21" i="1"/>
  <c r="A9" i="1"/>
  <c r="C8" i="1"/>
  <c r="O9" i="1" s="1"/>
  <c r="A27" i="1"/>
  <c r="A40" i="1"/>
  <c r="A11" i="1"/>
  <c r="A24" i="1"/>
  <c r="F79" i="3"/>
  <c r="C24" i="3"/>
  <c r="K483" i="3"/>
  <c r="L483" i="3" s="1"/>
  <c r="K231" i="3"/>
  <c r="L231" i="3" s="1"/>
  <c r="A23" i="1"/>
  <c r="K296" i="3"/>
  <c r="L296" i="3" s="1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7" i="1"/>
  <c r="K131" i="3"/>
  <c r="L131" i="3" s="1"/>
  <c r="K259" i="3"/>
  <c r="L259" i="3" s="1"/>
  <c r="F246" i="3"/>
  <c r="E266" i="3" s="1"/>
  <c r="C279" i="3"/>
  <c r="A41" i="1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41" i="3"/>
  <c r="F62" i="3"/>
  <c r="E167" i="4"/>
  <c r="F134" i="4"/>
  <c r="K583" i="3"/>
  <c r="L583" i="3" s="1"/>
  <c r="K170" i="3"/>
  <c r="L170" i="3" s="1"/>
  <c r="A19" i="1"/>
  <c r="K319" i="3"/>
  <c r="L319" i="3" s="1"/>
  <c r="K554" i="3"/>
  <c r="L554" i="3" s="1"/>
  <c r="F75" i="3"/>
  <c r="C29" i="3"/>
  <c r="K363" i="3"/>
  <c r="L363" i="3" s="1"/>
  <c r="K370" i="3"/>
  <c r="L370" i="3" s="1"/>
  <c r="E28" i="4"/>
  <c r="K588" i="3"/>
  <c r="L588" i="3" s="1"/>
  <c r="K593" i="3"/>
  <c r="L593" i="3" s="1"/>
  <c r="A20" i="1"/>
  <c r="E38" i="4"/>
  <c r="K494" i="3"/>
  <c r="L494" i="3" s="1"/>
  <c r="K392" i="3"/>
  <c r="L392" i="3" s="1"/>
  <c r="C9" i="3"/>
  <c r="F90" i="3"/>
  <c r="C93" i="3"/>
  <c r="F84" i="3"/>
  <c r="C15" i="3"/>
  <c r="K216" i="3"/>
  <c r="L216" i="3" s="1"/>
  <c r="K122" i="3"/>
  <c r="L122" i="3" s="1"/>
  <c r="K357" i="3"/>
  <c r="L357" i="3" s="1"/>
  <c r="K201" i="3"/>
  <c r="L201" i="3" s="1"/>
  <c r="K217" i="3"/>
  <c r="L217" i="3" s="1"/>
  <c r="K575" i="3"/>
  <c r="L575" i="3" s="1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72" i="3"/>
  <c r="K182" i="3"/>
  <c r="L182" i="3" s="1"/>
  <c r="A29" i="1"/>
  <c r="I21" i="3"/>
  <c r="A39" i="1"/>
  <c r="A34" i="1"/>
  <c r="C37" i="3"/>
  <c r="F64" i="3"/>
  <c r="K397" i="3"/>
  <c r="L397" i="3" s="1"/>
  <c r="K411" i="3"/>
  <c r="L411" i="3" s="1"/>
  <c r="K410" i="3"/>
  <c r="L410" i="3" s="1"/>
  <c r="K406" i="3"/>
  <c r="L406" i="3" s="1"/>
  <c r="K277" i="3"/>
  <c r="L277" i="3" s="1"/>
  <c r="A18" i="1"/>
  <c r="K264" i="3"/>
  <c r="L264" i="3" s="1"/>
  <c r="K108" i="3"/>
  <c r="L108" i="3" s="1"/>
  <c r="K589" i="3"/>
  <c r="L589" i="3" s="1"/>
  <c r="K533" i="3"/>
  <c r="L533" i="3" s="1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8" i="3"/>
  <c r="F38" i="3" s="1"/>
  <c r="F65" i="3"/>
  <c r="K489" i="3"/>
  <c r="L489" i="3" s="1"/>
  <c r="C33" i="3"/>
  <c r="F67" i="3"/>
  <c r="K458" i="3"/>
  <c r="L458" i="3" s="1"/>
  <c r="K394" i="3"/>
  <c r="L394" i="3" s="1"/>
  <c r="K303" i="3"/>
  <c r="L303" i="3" s="1"/>
  <c r="K135" i="3"/>
  <c r="L135" i="3" s="1"/>
  <c r="K323" i="3"/>
  <c r="L323" i="3" s="1"/>
  <c r="I18" i="3"/>
  <c r="C209" i="5"/>
  <c r="K251" i="3"/>
  <c r="L251" i="3" s="1"/>
  <c r="C155" i="5"/>
  <c r="C16" i="3"/>
  <c r="F83" i="3"/>
  <c r="C40" i="3"/>
  <c r="F60" i="3"/>
  <c r="A12" i="1"/>
  <c r="C28" i="3"/>
  <c r="F74" i="3"/>
  <c r="E35" i="4"/>
  <c r="N65" i="3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2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K418" i="3"/>
  <c r="L418" i="3" s="1"/>
  <c r="K390" i="3"/>
  <c r="L390" i="3" s="1"/>
  <c r="E31" i="4"/>
  <c r="I12" i="3"/>
  <c r="K294" i="3"/>
  <c r="L294" i="3" s="1"/>
  <c r="K171" i="3"/>
  <c r="L171" i="3" s="1"/>
  <c r="K311" i="3"/>
  <c r="L311" i="3" s="1"/>
  <c r="E311" i="3"/>
  <c r="K226" i="3"/>
  <c r="L226" i="3" s="1"/>
  <c r="K454" i="3"/>
  <c r="L454" i="3" s="1"/>
  <c r="K491" i="3"/>
  <c r="L491" i="3" s="1"/>
  <c r="K158" i="3"/>
  <c r="L158" i="3" s="1"/>
  <c r="K214" i="3"/>
  <c r="L214" i="3" s="1"/>
  <c r="A10" i="1"/>
  <c r="K500" i="3"/>
  <c r="L500" i="3" s="1"/>
  <c r="F434" i="3"/>
  <c r="E441" i="3" s="1"/>
  <c r="C467" i="3"/>
  <c r="K129" i="3"/>
  <c r="L129" i="3" s="1"/>
  <c r="K321" i="3"/>
  <c r="L321" i="3" s="1"/>
  <c r="K445" i="3"/>
  <c r="L445" i="3" s="1"/>
  <c r="F92" i="3"/>
  <c r="C10" i="3"/>
  <c r="K492" i="3"/>
  <c r="L492" i="3" s="1"/>
  <c r="E37" i="4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0" i="3"/>
  <c r="K582" i="3"/>
  <c r="L582" i="3" s="1"/>
  <c r="K450" i="3"/>
  <c r="L450" i="3" s="1"/>
  <c r="I33" i="3"/>
  <c r="E12" i="4"/>
  <c r="K267" i="3"/>
  <c r="L267" i="3" s="1"/>
  <c r="K116" i="3"/>
  <c r="L116" i="3" s="1"/>
  <c r="K220" i="3"/>
  <c r="L220" i="3" s="1"/>
  <c r="K297" i="3"/>
  <c r="L297" i="3" s="1"/>
  <c r="K451" i="3"/>
  <c r="L451" i="3" s="1"/>
  <c r="K540" i="3"/>
  <c r="L540" i="3" s="1"/>
  <c r="I28" i="3"/>
  <c r="K449" i="3"/>
  <c r="L449" i="3" s="1"/>
  <c r="K314" i="3"/>
  <c r="L314" i="3" s="1"/>
  <c r="K315" i="3"/>
  <c r="L315" i="3" s="1"/>
  <c r="K587" i="3"/>
  <c r="L587" i="3" s="1"/>
  <c r="K348" i="3"/>
  <c r="L348" i="3" s="1"/>
  <c r="K414" i="3"/>
  <c r="L414" i="3" s="1"/>
  <c r="E8" i="4"/>
  <c r="K485" i="3"/>
  <c r="L485" i="3" s="1"/>
  <c r="N77" i="3"/>
  <c r="K175" i="3"/>
  <c r="L175" i="3" s="1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K120" i="3"/>
  <c r="L120" i="3" s="1"/>
  <c r="K178" i="3"/>
  <c r="L178" i="3" s="1"/>
  <c r="K443" i="3"/>
  <c r="L443" i="3" s="1"/>
  <c r="K391" i="3"/>
  <c r="L391" i="3" s="1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N106" i="3"/>
  <c r="K225" i="3"/>
  <c r="L225" i="3" s="1"/>
  <c r="C101" i="5"/>
  <c r="K602" i="3"/>
  <c r="L602" i="3" s="1"/>
  <c r="K316" i="3"/>
  <c r="L316" i="3" s="1"/>
  <c r="C513" i="3"/>
  <c r="F480" i="3"/>
  <c r="E496" i="3" s="1"/>
  <c r="E11" i="4"/>
  <c r="K461" i="3"/>
  <c r="L461" i="3" s="1"/>
  <c r="E25" i="4"/>
  <c r="I40" i="3"/>
  <c r="J43" i="3"/>
  <c r="I9" i="3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K495" i="3"/>
  <c r="L495" i="3" s="1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2" i="1"/>
  <c r="K113" i="3"/>
  <c r="L113" i="3" s="1"/>
  <c r="K110" i="3"/>
  <c r="L110" i="3" s="1"/>
  <c r="K312" i="3"/>
  <c r="L312" i="3" s="1"/>
  <c r="I22" i="3"/>
  <c r="K136" i="3"/>
  <c r="L136" i="3" s="1"/>
  <c r="K224" i="3"/>
  <c r="L224" i="3" s="1"/>
  <c r="K372" i="3"/>
  <c r="L372" i="3" s="1"/>
  <c r="K549" i="3"/>
  <c r="L549" i="3" s="1"/>
  <c r="A36" i="1"/>
  <c r="F78" i="3"/>
  <c r="C21" i="3"/>
  <c r="C13" i="3"/>
  <c r="F88" i="3"/>
  <c r="O311" i="1"/>
  <c r="K504" i="3"/>
  <c r="L504" i="3" s="1"/>
  <c r="K173" i="3"/>
  <c r="L173" i="3" s="1"/>
  <c r="K543" i="3"/>
  <c r="L543" i="3" s="1"/>
  <c r="K463" i="3"/>
  <c r="L463" i="3" s="1"/>
  <c r="K274" i="3"/>
  <c r="L274" i="3" s="1"/>
  <c r="C605" i="3"/>
  <c r="F572" i="3"/>
  <c r="E579" i="3" s="1"/>
  <c r="K553" i="3"/>
  <c r="L553" i="3" s="1"/>
  <c r="N246" i="3"/>
  <c r="C36" i="3"/>
  <c r="F63" i="3"/>
  <c r="K366" i="3"/>
  <c r="L366" i="3" s="1"/>
  <c r="K200" i="3"/>
  <c r="L200" i="3" s="1"/>
  <c r="K416" i="3"/>
  <c r="L416" i="3" s="1"/>
  <c r="F76" i="3"/>
  <c r="C25" i="3"/>
  <c r="F25" i="3" s="1"/>
  <c r="K278" i="3"/>
  <c r="L278" i="3" s="1"/>
  <c r="K262" i="3"/>
  <c r="L262" i="3" s="1"/>
  <c r="C582" i="5"/>
  <c r="E19" i="4"/>
  <c r="K459" i="3"/>
  <c r="L459" i="3" s="1"/>
  <c r="I10" i="3"/>
  <c r="E24" i="4"/>
  <c r="C31" i="3"/>
  <c r="F66" i="3"/>
  <c r="N89" i="3"/>
  <c r="K528" i="3"/>
  <c r="L528" i="3" s="1"/>
  <c r="A26" i="1"/>
  <c r="K205" i="3"/>
  <c r="L205" i="3" s="1"/>
  <c r="N69" i="3"/>
  <c r="K417" i="3"/>
  <c r="L417" i="3" s="1"/>
  <c r="K496" i="3"/>
  <c r="L496" i="3" s="1"/>
  <c r="K138" i="3"/>
  <c r="L138" i="3" s="1"/>
  <c r="E39" i="4"/>
  <c r="K530" i="3"/>
  <c r="L530" i="3" s="1"/>
  <c r="N71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K419" i="3"/>
  <c r="L419" i="3" s="1"/>
  <c r="K276" i="3"/>
  <c r="L276" i="3" s="1"/>
  <c r="A14" i="1"/>
  <c r="B28" i="8"/>
  <c r="A13" i="1"/>
  <c r="K356" i="3"/>
  <c r="L356" i="3" s="1"/>
  <c r="F20" i="3" l="1"/>
  <c r="F10" i="3"/>
  <c r="E116" i="3"/>
  <c r="F13" i="3"/>
  <c r="F28" i="3"/>
  <c r="K28" i="3" s="1"/>
  <c r="L28" i="3" s="1"/>
  <c r="F33" i="3"/>
  <c r="K33" i="3" s="1"/>
  <c r="L33" i="3" s="1"/>
  <c r="F11" i="3"/>
  <c r="K11" i="3" s="1"/>
  <c r="L11" i="3" s="1"/>
  <c r="F37" i="3"/>
  <c r="K37" i="3" s="1"/>
  <c r="L37" i="3" s="1"/>
  <c r="F39" i="3"/>
  <c r="K39" i="3" s="1"/>
  <c r="L39" i="3" s="1"/>
  <c r="F18" i="3"/>
  <c r="C19" i="6" s="1"/>
  <c r="F14" i="3"/>
  <c r="K14" i="3" s="1"/>
  <c r="L14" i="3" s="1"/>
  <c r="F27" i="3"/>
  <c r="K27" i="3" s="1"/>
  <c r="L27" i="3" s="1"/>
  <c r="F30" i="3"/>
  <c r="K30" i="3" s="1"/>
  <c r="L30" i="3" s="1"/>
  <c r="F23" i="3"/>
  <c r="K23" i="3" s="1"/>
  <c r="L23" i="3" s="1"/>
  <c r="F40" i="3"/>
  <c r="K40" i="3" s="1"/>
  <c r="L40" i="3" s="1"/>
  <c r="F12" i="3"/>
  <c r="C13" i="6" s="1"/>
  <c r="F24" i="3"/>
  <c r="K24" i="3" s="1"/>
  <c r="L24" i="3" s="1"/>
  <c r="F17" i="3"/>
  <c r="C18" i="6" s="1"/>
  <c r="F19" i="3"/>
  <c r="K19" i="3" s="1"/>
  <c r="L19" i="3" s="1"/>
  <c r="F16" i="3"/>
  <c r="K16" i="3" s="1"/>
  <c r="L16" i="3" s="1"/>
  <c r="F35" i="3"/>
  <c r="K35" i="3" s="1"/>
  <c r="L35" i="3" s="1"/>
  <c r="F32" i="3"/>
  <c r="K32" i="3" s="1"/>
  <c r="L32" i="3" s="1"/>
  <c r="F21" i="3"/>
  <c r="K21" i="3" s="1"/>
  <c r="L21" i="3" s="1"/>
  <c r="F26" i="3"/>
  <c r="K26" i="3" s="1"/>
  <c r="L26" i="3" s="1"/>
  <c r="F31" i="3"/>
  <c r="K31" i="3" s="1"/>
  <c r="L31" i="3" s="1"/>
  <c r="F41" i="3"/>
  <c r="K41" i="3" s="1"/>
  <c r="L41" i="3" s="1"/>
  <c r="F34" i="3"/>
  <c r="K34" i="3" s="1"/>
  <c r="L34" i="3" s="1"/>
  <c r="F29" i="3"/>
  <c r="K29" i="3" s="1"/>
  <c r="L29" i="3" s="1"/>
  <c r="F36" i="3"/>
  <c r="K36" i="3" s="1"/>
  <c r="L36" i="3" s="1"/>
  <c r="F15" i="3"/>
  <c r="K15" i="3" s="1"/>
  <c r="L15" i="3" s="1"/>
  <c r="D43" i="3"/>
  <c r="F22" i="3"/>
  <c r="K22" i="3" s="1"/>
  <c r="L22" i="3" s="1"/>
  <c r="E588" i="3"/>
  <c r="E267" i="3"/>
  <c r="E590" i="3"/>
  <c r="E580" i="3"/>
  <c r="S9" i="9"/>
  <c r="E582" i="3"/>
  <c r="E578" i="3"/>
  <c r="E599" i="3"/>
  <c r="E577" i="3"/>
  <c r="E591" i="3"/>
  <c r="E581" i="3"/>
  <c r="E584" i="3"/>
  <c r="E598" i="3"/>
  <c r="E592" i="3"/>
  <c r="E595" i="3"/>
  <c r="E597" i="3"/>
  <c r="E601" i="3"/>
  <c r="E585" i="3"/>
  <c r="E586" i="3"/>
  <c r="E600" i="3"/>
  <c r="E602" i="3"/>
  <c r="E589" i="3"/>
  <c r="E583" i="3"/>
  <c r="E576" i="3"/>
  <c r="E587" i="3"/>
  <c r="E574" i="3"/>
  <c r="E596" i="3"/>
  <c r="E575" i="3"/>
  <c r="E603" i="3"/>
  <c r="E594" i="3"/>
  <c r="E573" i="3"/>
  <c r="E109" i="3"/>
  <c r="E593" i="3"/>
  <c r="E604" i="3"/>
  <c r="C46" i="5"/>
  <c r="E461" i="3"/>
  <c r="S24" i="9"/>
  <c r="E443" i="3"/>
  <c r="E138" i="3"/>
  <c r="E120" i="3"/>
  <c r="E200" i="3"/>
  <c r="E553" i="3"/>
  <c r="E122" i="3"/>
  <c r="E118" i="3"/>
  <c r="E113" i="3"/>
  <c r="E463" i="3"/>
  <c r="E451" i="3"/>
  <c r="E131" i="3"/>
  <c r="E264" i="3"/>
  <c r="E132" i="3"/>
  <c r="E220" i="3"/>
  <c r="E277" i="3"/>
  <c r="E549" i="3"/>
  <c r="E529" i="3"/>
  <c r="S28" i="9"/>
  <c r="S36" i="9"/>
  <c r="E551" i="3"/>
  <c r="S37" i="9"/>
  <c r="E312" i="3"/>
  <c r="E316" i="3"/>
  <c r="E554" i="3"/>
  <c r="E306" i="3"/>
  <c r="E495" i="3"/>
  <c r="E544" i="3"/>
  <c r="E538" i="3"/>
  <c r="E546" i="3"/>
  <c r="E556" i="3"/>
  <c r="E547" i="3"/>
  <c r="S22" i="9"/>
  <c r="E537" i="3"/>
  <c r="E543" i="3"/>
  <c r="S38" i="9"/>
  <c r="E527" i="3"/>
  <c r="E483" i="3"/>
  <c r="E555" i="3"/>
  <c r="E558" i="3"/>
  <c r="E532" i="3"/>
  <c r="S31" i="9"/>
  <c r="E535" i="3"/>
  <c r="E504" i="3"/>
  <c r="E449" i="3"/>
  <c r="E530" i="3"/>
  <c r="E550" i="3"/>
  <c r="E445" i="3"/>
  <c r="S13" i="9"/>
  <c r="S15" i="9"/>
  <c r="E557" i="3"/>
  <c r="E545" i="3"/>
  <c r="E536" i="3"/>
  <c r="E548" i="3"/>
  <c r="E531" i="3"/>
  <c r="S25" i="9"/>
  <c r="E492" i="3"/>
  <c r="E494" i="3"/>
  <c r="E489" i="3"/>
  <c r="E542" i="3"/>
  <c r="E539" i="3"/>
  <c r="E488" i="3"/>
  <c r="E491" i="3"/>
  <c r="E540" i="3"/>
  <c r="S32" i="9"/>
  <c r="E528" i="3"/>
  <c r="E505" i="3"/>
  <c r="E541" i="3"/>
  <c r="E533" i="3"/>
  <c r="E500" i="3"/>
  <c r="E502" i="3"/>
  <c r="E534" i="3"/>
  <c r="E158" i="3"/>
  <c r="E298" i="3"/>
  <c r="E481" i="3"/>
  <c r="E315" i="3"/>
  <c r="E117" i="3"/>
  <c r="E366" i="3"/>
  <c r="E171" i="3"/>
  <c r="E137" i="3"/>
  <c r="E121" i="3"/>
  <c r="E324" i="3"/>
  <c r="E303" i="3"/>
  <c r="E296" i="3"/>
  <c r="E182" i="3"/>
  <c r="E314" i="3"/>
  <c r="E294" i="3"/>
  <c r="E319" i="3"/>
  <c r="E321" i="3"/>
  <c r="E170" i="3"/>
  <c r="E459" i="3"/>
  <c r="E175" i="3"/>
  <c r="E297" i="3"/>
  <c r="E394" i="3"/>
  <c r="E356" i="3"/>
  <c r="E390" i="3"/>
  <c r="E499" i="3"/>
  <c r="E507" i="3"/>
  <c r="N93" i="3"/>
  <c r="E276" i="3"/>
  <c r="E418" i="3"/>
  <c r="O310" i="1"/>
  <c r="N279" i="3"/>
  <c r="N373" i="3"/>
  <c r="O128" i="1"/>
  <c r="E410" i="3"/>
  <c r="O370" i="1"/>
  <c r="N139" i="3"/>
  <c r="E397" i="3"/>
  <c r="E417" i="3"/>
  <c r="E501" i="3"/>
  <c r="E486" i="3"/>
  <c r="E482" i="3"/>
  <c r="E484" i="3"/>
  <c r="E512" i="3"/>
  <c r="E498" i="3"/>
  <c r="E493" i="3"/>
  <c r="E506" i="3"/>
  <c r="E509" i="3"/>
  <c r="E497" i="3"/>
  <c r="E487" i="3"/>
  <c r="E490" i="3"/>
  <c r="E508" i="3"/>
  <c r="E511" i="3"/>
  <c r="E503" i="3"/>
  <c r="E40" i="4"/>
  <c r="E414" i="3"/>
  <c r="O675" i="1"/>
  <c r="E419" i="3"/>
  <c r="E262" i="3"/>
  <c r="E278" i="3"/>
  <c r="E251" i="3"/>
  <c r="E205" i="3"/>
  <c r="E129" i="3"/>
  <c r="E510" i="3"/>
  <c r="N467" i="3"/>
  <c r="E214" i="3"/>
  <c r="E411" i="3"/>
  <c r="E392" i="3"/>
  <c r="N232" i="3"/>
  <c r="E274" i="3"/>
  <c r="E134" i="3"/>
  <c r="E136" i="3"/>
  <c r="E416" i="3"/>
  <c r="E178" i="3"/>
  <c r="O68" i="1"/>
  <c r="E406" i="3"/>
  <c r="E224" i="3"/>
  <c r="E391" i="3"/>
  <c r="E173" i="3"/>
  <c r="E110" i="3"/>
  <c r="E485" i="3"/>
  <c r="N420" i="3"/>
  <c r="E66" i="3"/>
  <c r="K66" i="3"/>
  <c r="L66" i="3" s="1"/>
  <c r="K25" i="3"/>
  <c r="L25" i="3" s="1"/>
  <c r="E78" i="3"/>
  <c r="K78" i="3"/>
  <c r="L78" i="3" s="1"/>
  <c r="E458" i="3"/>
  <c r="E357" i="3"/>
  <c r="O431" i="1"/>
  <c r="E259" i="3"/>
  <c r="O11" i="1"/>
  <c r="O27" i="1"/>
  <c r="O40" i="1"/>
  <c r="O25" i="1"/>
  <c r="O21" i="1"/>
  <c r="O13" i="1"/>
  <c r="O14" i="1"/>
  <c r="O26" i="1"/>
  <c r="O36" i="1"/>
  <c r="O22" i="1"/>
  <c r="O10" i="1"/>
  <c r="O12" i="1"/>
  <c r="O18" i="1"/>
  <c r="O34" i="1"/>
  <c r="O39" i="1"/>
  <c r="O29" i="1"/>
  <c r="O20" i="1"/>
  <c r="O19" i="1"/>
  <c r="O41" i="1"/>
  <c r="O37" i="1"/>
  <c r="O23" i="1"/>
  <c r="O24" i="1"/>
  <c r="O16" i="1"/>
  <c r="O38" i="1"/>
  <c r="O32" i="1"/>
  <c r="O15" i="1"/>
  <c r="O35" i="1"/>
  <c r="O31" i="1"/>
  <c r="O17" i="1"/>
  <c r="O28" i="1"/>
  <c r="O33" i="1"/>
  <c r="O30" i="1"/>
  <c r="E270" i="3"/>
  <c r="E206" i="3"/>
  <c r="E250" i="3"/>
  <c r="E352" i="3"/>
  <c r="E464" i="3"/>
  <c r="N559" i="3"/>
  <c r="F29" i="8"/>
  <c r="D29" i="8"/>
  <c r="E29" i="8"/>
  <c r="I29" i="8"/>
  <c r="E88" i="3"/>
  <c r="K88" i="3"/>
  <c r="L88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65" i="3"/>
  <c r="K65" i="3"/>
  <c r="L65" i="3" s="1"/>
  <c r="E370" i="3"/>
  <c r="E79" i="3"/>
  <c r="K79" i="3"/>
  <c r="L79" i="3" s="1"/>
  <c r="E11" i="6"/>
  <c r="E12" i="6"/>
  <c r="E14" i="6"/>
  <c r="E19" i="6"/>
  <c r="E16" i="6"/>
  <c r="E15" i="6"/>
  <c r="E10" i="6"/>
  <c r="F10" i="6" s="1"/>
  <c r="E18" i="6"/>
  <c r="E13" i="6"/>
  <c r="E17" i="6"/>
  <c r="E71" i="3"/>
  <c r="K71" i="3"/>
  <c r="L71" i="3" s="1"/>
  <c r="E219" i="3"/>
  <c r="K29" i="8"/>
  <c r="O735" i="1"/>
  <c r="E135" i="3"/>
  <c r="E106" i="3"/>
  <c r="F139" i="3"/>
  <c r="E119" i="3"/>
  <c r="E126" i="3"/>
  <c r="E114" i="3"/>
  <c r="E112" i="3"/>
  <c r="E124" i="3"/>
  <c r="K106" i="3"/>
  <c r="L106" i="3" s="1"/>
  <c r="E107" i="3"/>
  <c r="E130" i="3"/>
  <c r="E111" i="3"/>
  <c r="E115" i="3"/>
  <c r="E123" i="3"/>
  <c r="E127" i="3"/>
  <c r="E128" i="3"/>
  <c r="E125" i="3"/>
  <c r="E133" i="3"/>
  <c r="E80" i="3"/>
  <c r="K80" i="3"/>
  <c r="L80" i="3" s="1"/>
  <c r="C11" i="6"/>
  <c r="K10" i="3"/>
  <c r="L10" i="3" s="1"/>
  <c r="E60" i="3"/>
  <c r="K60" i="3"/>
  <c r="L60" i="3" s="1"/>
  <c r="E67" i="3"/>
  <c r="K67" i="3"/>
  <c r="L67" i="3" s="1"/>
  <c r="K38" i="3"/>
  <c r="L38" i="3" s="1"/>
  <c r="E64" i="3"/>
  <c r="K64" i="3"/>
  <c r="L64" i="3" s="1"/>
  <c r="E84" i="3"/>
  <c r="K84" i="3"/>
  <c r="L84" i="3" s="1"/>
  <c r="E460" i="3"/>
  <c r="E362" i="3"/>
  <c r="E77" i="3"/>
  <c r="K77" i="3"/>
  <c r="L77" i="3" s="1"/>
  <c r="E389" i="3"/>
  <c r="E63" i="3"/>
  <c r="K63" i="3"/>
  <c r="L63" i="3" s="1"/>
  <c r="E92" i="3"/>
  <c r="K92" i="3"/>
  <c r="L92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E72" i="3"/>
  <c r="K72" i="3"/>
  <c r="L72" i="3" s="1"/>
  <c r="E217" i="3"/>
  <c r="E87" i="3"/>
  <c r="K87" i="3"/>
  <c r="L87" i="3" s="1"/>
  <c r="E73" i="3"/>
  <c r="K73" i="3"/>
  <c r="L73" i="3" s="1"/>
  <c r="E448" i="3"/>
  <c r="E218" i="3"/>
  <c r="E61" i="3"/>
  <c r="K61" i="3"/>
  <c r="L61" i="3" s="1"/>
  <c r="E69" i="3"/>
  <c r="K69" i="3"/>
  <c r="L69" i="3" s="1"/>
  <c r="E81" i="3"/>
  <c r="K81" i="3"/>
  <c r="L81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83" i="3"/>
  <c r="K83" i="3"/>
  <c r="L83" i="3" s="1"/>
  <c r="M29" i="8"/>
  <c r="E90" i="3"/>
  <c r="F93" i="3"/>
  <c r="M77" i="3" s="1"/>
  <c r="K90" i="3"/>
  <c r="L90" i="3" s="1"/>
  <c r="E363" i="3"/>
  <c r="E231" i="3"/>
  <c r="K20" i="3"/>
  <c r="L20" i="3" s="1"/>
  <c r="E230" i="3"/>
  <c r="E265" i="3"/>
  <c r="E247" i="3"/>
  <c r="E91" i="3"/>
  <c r="K91" i="3"/>
  <c r="L91" i="3" s="1"/>
  <c r="O492" i="1"/>
  <c r="N605" i="3"/>
  <c r="N513" i="3"/>
  <c r="G29" i="8"/>
  <c r="C43" i="3"/>
  <c r="F9" i="3"/>
  <c r="E174" i="3"/>
  <c r="E153" i="3"/>
  <c r="F186" i="3"/>
  <c r="M153" i="3" s="1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82" i="3"/>
  <c r="K82" i="3"/>
  <c r="L82" i="3" s="1"/>
  <c r="E154" i="3"/>
  <c r="E211" i="3"/>
  <c r="E156" i="3"/>
  <c r="N326" i="3"/>
  <c r="E210" i="3"/>
  <c r="N186" i="3"/>
  <c r="K13" i="3"/>
  <c r="L13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E75" i="3"/>
  <c r="K75" i="3"/>
  <c r="L75" i="3" s="1"/>
  <c r="E62" i="3"/>
  <c r="K62" i="3"/>
  <c r="L62" i="3" s="1"/>
  <c r="E272" i="3"/>
  <c r="E246" i="3"/>
  <c r="F279" i="3"/>
  <c r="M246" i="3" s="1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E85" i="3"/>
  <c r="K85" i="3"/>
  <c r="L85" i="3" s="1"/>
  <c r="E465" i="3"/>
  <c r="C29" i="8"/>
  <c r="C14" i="6"/>
  <c r="E70" i="3"/>
  <c r="K70" i="3"/>
  <c r="L70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4" i="3"/>
  <c r="N16" i="3"/>
  <c r="N41" i="3"/>
  <c r="N38" i="3"/>
  <c r="N36" i="3"/>
  <c r="N19" i="3"/>
  <c r="N22" i="3"/>
  <c r="N10" i="3"/>
  <c r="N23" i="3"/>
  <c r="N28" i="3"/>
  <c r="N39" i="3"/>
  <c r="N12" i="3"/>
  <c r="N37" i="3"/>
  <c r="N40" i="3"/>
  <c r="N33" i="3"/>
  <c r="N30" i="3"/>
  <c r="N17" i="3"/>
  <c r="N26" i="3"/>
  <c r="N13" i="3"/>
  <c r="N32" i="3"/>
  <c r="N18" i="3"/>
  <c r="N20" i="3"/>
  <c r="N34" i="3"/>
  <c r="N21" i="3"/>
  <c r="N35" i="3"/>
  <c r="N29" i="3"/>
  <c r="N11" i="3"/>
  <c r="N25" i="3"/>
  <c r="N31" i="3"/>
  <c r="N15" i="3"/>
  <c r="N27" i="3"/>
  <c r="N24" i="3"/>
  <c r="E372" i="3"/>
  <c r="F8" i="4"/>
  <c r="F9" i="4" s="1"/>
  <c r="F10" i="4" s="1"/>
  <c r="E450" i="3"/>
  <c r="E367" i="3"/>
  <c r="E229" i="3"/>
  <c r="E74" i="3"/>
  <c r="K74" i="3"/>
  <c r="L74" i="3" s="1"/>
  <c r="E216" i="3"/>
  <c r="E404" i="3"/>
  <c r="E387" i="3"/>
  <c r="F420" i="3"/>
  <c r="M387" i="3" s="1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E68" i="3"/>
  <c r="K68" i="3"/>
  <c r="L68" i="3" s="1"/>
  <c r="E86" i="3"/>
  <c r="K86" i="3"/>
  <c r="L86" i="3" s="1"/>
  <c r="E526" i="3"/>
  <c r="F559" i="3"/>
  <c r="M526" i="3" s="1"/>
  <c r="K526" i="3"/>
  <c r="L526" i="3" s="1"/>
  <c r="E89" i="3"/>
  <c r="K89" i="3"/>
  <c r="L89" i="3" s="1"/>
  <c r="J29" i="8"/>
  <c r="C12" i="6" l="1"/>
  <c r="G12" i="6" s="1"/>
  <c r="C15" i="6"/>
  <c r="G15" i="6" s="1"/>
  <c r="K18" i="3"/>
  <c r="L18" i="3" s="1"/>
  <c r="K12" i="3"/>
  <c r="L12" i="3" s="1"/>
  <c r="K17" i="3"/>
  <c r="L17" i="3" s="1"/>
  <c r="C17" i="6"/>
  <c r="G17" i="6" s="1"/>
  <c r="C16" i="6"/>
  <c r="G16" i="6" s="1"/>
  <c r="E40" i="3"/>
  <c r="E21" i="3"/>
  <c r="M85" i="3"/>
  <c r="M89" i="3"/>
  <c r="E13" i="3"/>
  <c r="E19" i="3"/>
  <c r="M68" i="3"/>
  <c r="M74" i="3"/>
  <c r="M75" i="3"/>
  <c r="E14" i="3"/>
  <c r="M70" i="3"/>
  <c r="O8" i="1"/>
  <c r="E31" i="3"/>
  <c r="M86" i="3"/>
  <c r="E34" i="3"/>
  <c r="E11" i="3"/>
  <c r="B12" i="6" s="1"/>
  <c r="E16" i="3"/>
  <c r="B17" i="6" s="1"/>
  <c r="E30" i="3"/>
  <c r="S41" i="9"/>
  <c r="M62" i="3"/>
  <c r="M82" i="3"/>
  <c r="L434" i="3"/>
  <c r="K467" i="3"/>
  <c r="L467" i="3" s="1"/>
  <c r="E29" i="3"/>
  <c r="E35" i="3"/>
  <c r="E22" i="3"/>
  <c r="M128" i="3"/>
  <c r="M125" i="3"/>
  <c r="M133" i="3"/>
  <c r="M119" i="3"/>
  <c r="M126" i="3"/>
  <c r="M114" i="3"/>
  <c r="M112" i="3"/>
  <c r="M124" i="3"/>
  <c r="M107" i="3"/>
  <c r="M130" i="3"/>
  <c r="M111" i="3"/>
  <c r="M115" i="3"/>
  <c r="M123" i="3"/>
  <c r="M127" i="3"/>
  <c r="M135" i="3"/>
  <c r="M134" i="3"/>
  <c r="M117" i="3"/>
  <c r="M132" i="3"/>
  <c r="M118" i="3"/>
  <c r="M113" i="3"/>
  <c r="M138" i="3"/>
  <c r="M110" i="3"/>
  <c r="M108" i="3"/>
  <c r="M116" i="3"/>
  <c r="M121" i="3"/>
  <c r="M137" i="3"/>
  <c r="M136" i="3"/>
  <c r="K139" i="3"/>
  <c r="L139" i="3" s="1"/>
  <c r="M131" i="3"/>
  <c r="M122" i="3"/>
  <c r="M129" i="3"/>
  <c r="M109" i="3"/>
  <c r="M120" i="3"/>
  <c r="M71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41" i="3"/>
  <c r="F43" i="3"/>
  <c r="E9" i="3"/>
  <c r="B10" i="6" s="1"/>
  <c r="C10" i="6"/>
  <c r="G10" i="6" s="1"/>
  <c r="K9" i="3"/>
  <c r="L9" i="3" s="1"/>
  <c r="E20" i="3"/>
  <c r="M90" i="3"/>
  <c r="M83" i="3"/>
  <c r="M81" i="3"/>
  <c r="E32" i="3"/>
  <c r="F17" i="6"/>
  <c r="F12" i="6"/>
  <c r="E15" i="3"/>
  <c r="B16" i="6" s="1"/>
  <c r="N43" i="3"/>
  <c r="M92" i="3"/>
  <c r="K93" i="3"/>
  <c r="L93" i="3" s="1"/>
  <c r="E36" i="3"/>
  <c r="M61" i="3"/>
  <c r="M87" i="3"/>
  <c r="E37" i="3"/>
  <c r="E23" i="3"/>
  <c r="E38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84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91" i="3"/>
  <c r="E12" i="3"/>
  <c r="B13" i="6" s="1"/>
  <c r="M79" i="3"/>
  <c r="M65" i="3"/>
  <c r="L572" i="3"/>
  <c r="K605" i="3"/>
  <c r="L605" i="3" s="1"/>
  <c r="M88" i="3"/>
  <c r="E28" i="3"/>
  <c r="M66" i="3"/>
  <c r="E39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1" i="3"/>
  <c r="M69" i="3"/>
  <c r="E33" i="3"/>
  <c r="M63" i="3"/>
  <c r="E18" i="3"/>
  <c r="B19" i="6" s="1"/>
  <c r="E27" i="3"/>
  <c r="M67" i="3"/>
  <c r="F15" i="6"/>
  <c r="E24" i="3"/>
  <c r="E26" i="3"/>
  <c r="M72" i="3"/>
  <c r="M80" i="3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8" i="3"/>
  <c r="B29" i="8"/>
  <c r="M73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64" i="3"/>
  <c r="M60" i="3"/>
  <c r="M106" i="3"/>
  <c r="G19" i="6"/>
  <c r="F19" i="6"/>
  <c r="B14" i="6" l="1"/>
  <c r="B15" i="6"/>
  <c r="M559" i="3"/>
  <c r="M326" i="3"/>
  <c r="M420" i="3"/>
  <c r="M467" i="3"/>
  <c r="M186" i="3"/>
  <c r="M279" i="3"/>
  <c r="M93" i="3"/>
  <c r="M232" i="3"/>
  <c r="M40" i="3"/>
  <c r="M22" i="3"/>
  <c r="M35" i="3"/>
  <c r="M29" i="3"/>
  <c r="M31" i="3"/>
  <c r="M17" i="3"/>
  <c r="M26" i="3"/>
  <c r="M13" i="3"/>
  <c r="M19" i="3"/>
  <c r="M30" i="3"/>
  <c r="M24" i="3"/>
  <c r="M27" i="3"/>
  <c r="M18" i="3"/>
  <c r="M33" i="3"/>
  <c r="M39" i="3"/>
  <c r="M16" i="3"/>
  <c r="M14" i="3"/>
  <c r="M21" i="3"/>
  <c r="M28" i="3"/>
  <c r="M12" i="3"/>
  <c r="M10" i="3"/>
  <c r="M34" i="3"/>
  <c r="M25" i="3"/>
  <c r="M38" i="3"/>
  <c r="M23" i="3"/>
  <c r="M37" i="3"/>
  <c r="M36" i="3"/>
  <c r="M11" i="3"/>
  <c r="K43" i="3"/>
  <c r="L43" i="3" s="1"/>
  <c r="M41" i="3"/>
  <c r="M15" i="3"/>
  <c r="M32" i="3"/>
  <c r="M20" i="3"/>
  <c r="M139" i="3"/>
  <c r="M605" i="3"/>
  <c r="M513" i="3"/>
  <c r="M373" i="3"/>
  <c r="M9" i="3"/>
  <c r="M43" i="3" l="1"/>
  <c r="C478" i="2" l="1"/>
  <c r="C440" i="2"/>
  <c r="C365" i="2"/>
  <c r="C289" i="2"/>
  <c r="C214" i="2"/>
  <c r="C137" i="2"/>
  <c r="C87" i="2"/>
  <c r="C49" i="2"/>
  <c r="C476" i="2"/>
  <c r="C401" i="2"/>
  <c r="C325" i="2"/>
  <c r="C250" i="2"/>
  <c r="C174" i="2"/>
  <c r="C97" i="2"/>
  <c r="B59" i="2"/>
  <c r="C438" i="2"/>
  <c r="C363" i="2"/>
  <c r="C287" i="2"/>
  <c r="C212" i="2"/>
  <c r="C135" i="2"/>
  <c r="C58" i="2"/>
  <c r="C323" i="2"/>
  <c r="C55" i="2"/>
  <c r="C475" i="2"/>
  <c r="C400" i="2"/>
  <c r="C324" i="2"/>
  <c r="C249" i="2"/>
  <c r="C173" i="2"/>
  <c r="C96" i="2"/>
  <c r="B58" i="2"/>
  <c r="C437" i="2"/>
  <c r="C362" i="2"/>
  <c r="C286" i="2"/>
  <c r="C211" i="2"/>
  <c r="C134" i="2"/>
  <c r="C57" i="2"/>
  <c r="C474" i="2"/>
  <c r="C399" i="2"/>
  <c r="C248" i="2"/>
  <c r="C172" i="2"/>
  <c r="C95" i="2"/>
  <c r="B57" i="2"/>
  <c r="C436" i="2"/>
  <c r="C361" i="2"/>
  <c r="C285" i="2"/>
  <c r="C210" i="2"/>
  <c r="C133" i="2"/>
  <c r="C56" i="2"/>
  <c r="C472" i="2"/>
  <c r="C398" i="2"/>
  <c r="C322" i="2"/>
  <c r="C247" i="2"/>
  <c r="C171" i="2"/>
  <c r="C94" i="2"/>
  <c r="B56" i="2"/>
  <c r="C434" i="2"/>
  <c r="C360" i="2"/>
  <c r="C284" i="2"/>
  <c r="C209" i="2"/>
  <c r="C132" i="2"/>
  <c r="C93" i="2"/>
  <c r="C471" i="2"/>
  <c r="C396" i="2"/>
  <c r="C321" i="2"/>
  <c r="C246" i="2"/>
  <c r="C170" i="2"/>
  <c r="C131" i="2"/>
  <c r="B55" i="2"/>
  <c r="C482" i="2"/>
  <c r="C433" i="2"/>
  <c r="C358" i="2"/>
  <c r="C283" i="2"/>
  <c r="C208" i="2"/>
  <c r="C169" i="2"/>
  <c r="C92" i="2"/>
  <c r="C54" i="2"/>
  <c r="C444" i="2"/>
  <c r="C395" i="2"/>
  <c r="C319" i="2"/>
  <c r="C245" i="2"/>
  <c r="C207" i="2"/>
  <c r="C130" i="2"/>
  <c r="B54" i="2"/>
  <c r="C481" i="2"/>
  <c r="C406" i="2"/>
  <c r="C357" i="2"/>
  <c r="C281" i="2"/>
  <c r="C243" i="2"/>
  <c r="C168" i="2"/>
  <c r="C91" i="2"/>
  <c r="C53" i="2"/>
  <c r="C443" i="2"/>
  <c r="C368" i="2"/>
  <c r="C318" i="2"/>
  <c r="C280" i="2"/>
  <c r="C205" i="2"/>
  <c r="C129" i="2"/>
  <c r="B53" i="2"/>
  <c r="C88" i="2"/>
  <c r="C441" i="2"/>
  <c r="C327" i="2"/>
  <c r="C252" i="2"/>
  <c r="C176" i="2"/>
  <c r="C126" i="2"/>
  <c r="B51" i="2"/>
  <c r="B49" i="2"/>
  <c r="C439" i="2"/>
  <c r="C213" i="2"/>
  <c r="C136" i="2"/>
  <c r="C59" i="2"/>
  <c r="C480" i="2"/>
  <c r="C405" i="2"/>
  <c r="C329" i="2"/>
  <c r="C291" i="2"/>
  <c r="C242" i="2"/>
  <c r="C166" i="2"/>
  <c r="C90" i="2"/>
  <c r="C52" i="2"/>
  <c r="C442" i="2"/>
  <c r="C367" i="2"/>
  <c r="C328" i="2"/>
  <c r="C253" i="2"/>
  <c r="C204" i="2"/>
  <c r="C127" i="2"/>
  <c r="B52" i="2"/>
  <c r="C479" i="2"/>
  <c r="C404" i="2"/>
  <c r="C366" i="2"/>
  <c r="C290" i="2"/>
  <c r="C215" i="2"/>
  <c r="C165" i="2"/>
  <c r="C51" i="2"/>
  <c r="C403" i="2"/>
  <c r="C477" i="2"/>
  <c r="C402" i="2"/>
  <c r="C326" i="2"/>
  <c r="C251" i="2"/>
  <c r="C175" i="2"/>
  <c r="C98" i="2"/>
  <c r="C364" i="2"/>
  <c r="C288" i="2"/>
  <c r="C48" i="2"/>
  <c r="B88" i="2" l="1"/>
  <c r="D88" i="2" s="1"/>
  <c r="E88" i="2" s="1"/>
  <c r="B284" i="2"/>
  <c r="D284" i="2" s="1"/>
  <c r="E284" i="2" s="1"/>
  <c r="B363" i="2"/>
  <c r="D363" i="2" s="1"/>
  <c r="E363" i="2" s="1"/>
  <c r="B326" i="2"/>
  <c r="D326" i="2" s="1"/>
  <c r="E326" i="2" s="1"/>
  <c r="B166" i="2"/>
  <c r="D166" i="2"/>
  <c r="E166" i="2" s="1"/>
  <c r="B205" i="2"/>
  <c r="D205" i="2" s="1"/>
  <c r="E205" i="2" s="1"/>
  <c r="D54" i="2"/>
  <c r="E54" i="2" s="1"/>
  <c r="C14" i="2"/>
  <c r="B434" i="2"/>
  <c r="D434" i="2" s="1"/>
  <c r="E434" i="2" s="1"/>
  <c r="C17" i="2"/>
  <c r="D57" i="2"/>
  <c r="E57" i="2" s="1"/>
  <c r="B438" i="2"/>
  <c r="D438" i="2" s="1"/>
  <c r="E438" i="2" s="1"/>
  <c r="B212" i="2"/>
  <c r="D212" i="2" s="1"/>
  <c r="E212" i="2" s="1"/>
  <c r="B287" i="2"/>
  <c r="D287" i="2" s="1"/>
  <c r="E287" i="2" s="1"/>
  <c r="B360" i="2"/>
  <c r="D360" i="2" s="1"/>
  <c r="E360" i="2" s="1"/>
  <c r="C369" i="2"/>
  <c r="B402" i="2"/>
  <c r="D402" i="2" s="1"/>
  <c r="E402" i="2" s="1"/>
  <c r="B242" i="2"/>
  <c r="D242" i="2" s="1"/>
  <c r="E242" i="2" s="1"/>
  <c r="C244" i="2"/>
  <c r="B280" i="2"/>
  <c r="D280" i="2" s="1"/>
  <c r="E280" i="2" s="1"/>
  <c r="C282" i="2"/>
  <c r="B92" i="2"/>
  <c r="D92" i="2" s="1"/>
  <c r="E92" i="2" s="1"/>
  <c r="B134" i="2"/>
  <c r="D134" i="2" s="1"/>
  <c r="E134" i="2" s="1"/>
  <c r="B50" i="2"/>
  <c r="B248" i="2"/>
  <c r="D248" i="2" s="1"/>
  <c r="E248" i="2" s="1"/>
  <c r="B399" i="2"/>
  <c r="B251" i="2"/>
  <c r="D251" i="2" s="1"/>
  <c r="E251" i="2" s="1"/>
  <c r="B474" i="2"/>
  <c r="D474" i="2" s="1"/>
  <c r="E474" i="2" s="1"/>
  <c r="C483" i="2"/>
  <c r="B477" i="2"/>
  <c r="D477" i="2" s="1"/>
  <c r="E477" i="2" s="1"/>
  <c r="B291" i="2"/>
  <c r="D291" i="2" s="1"/>
  <c r="E291" i="2" s="1"/>
  <c r="B318" i="2"/>
  <c r="D318" i="2" s="1"/>
  <c r="E318" i="2" s="1"/>
  <c r="C320" i="2"/>
  <c r="B169" i="2"/>
  <c r="D169" i="2" s="1"/>
  <c r="E169" i="2" s="1"/>
  <c r="B94" i="2"/>
  <c r="D94" i="2" s="1"/>
  <c r="E94" i="2" s="1"/>
  <c r="B211" i="2"/>
  <c r="D211" i="2" s="1"/>
  <c r="E211" i="2" s="1"/>
  <c r="B442" i="2"/>
  <c r="D442" i="2" s="1"/>
  <c r="E442" i="2" s="1"/>
  <c r="B444" i="2"/>
  <c r="D444" i="2" s="1"/>
  <c r="E444" i="2" s="1"/>
  <c r="B403" i="2"/>
  <c r="D403" i="2" s="1"/>
  <c r="E403" i="2" s="1"/>
  <c r="B329" i="2"/>
  <c r="D329" i="2" s="1"/>
  <c r="E329" i="2" s="1"/>
  <c r="B368" i="2"/>
  <c r="D368" i="2" s="1"/>
  <c r="E368" i="2" s="1"/>
  <c r="B208" i="2"/>
  <c r="D208" i="2" s="1"/>
  <c r="E208" i="2" s="1"/>
  <c r="B171" i="2"/>
  <c r="D171" i="2" s="1"/>
  <c r="E171" i="2" s="1"/>
  <c r="B286" i="2"/>
  <c r="D286" i="2" s="1"/>
  <c r="E286" i="2" s="1"/>
  <c r="B97" i="2"/>
  <c r="D52" i="2"/>
  <c r="E52" i="2" s="1"/>
  <c r="C12" i="2"/>
  <c r="D51" i="2"/>
  <c r="E51" i="2" s="1"/>
  <c r="C11" i="2"/>
  <c r="C60" i="2"/>
  <c r="B405" i="2"/>
  <c r="D405" i="2" s="1"/>
  <c r="E405" i="2" s="1"/>
  <c r="B443" i="2"/>
  <c r="D443" i="2" s="1"/>
  <c r="E443" i="2" s="1"/>
  <c r="B283" i="2"/>
  <c r="D283" i="2" s="1"/>
  <c r="E283" i="2" s="1"/>
  <c r="C292" i="2"/>
  <c r="B247" i="2"/>
  <c r="D247" i="2" s="1"/>
  <c r="E247" i="2" s="1"/>
  <c r="B362" i="2"/>
  <c r="D362" i="2" s="1"/>
  <c r="E362" i="2" s="1"/>
  <c r="B174" i="2"/>
  <c r="D174" i="2" s="1"/>
  <c r="E174" i="2" s="1"/>
  <c r="B395" i="2"/>
  <c r="D395" i="2" s="1"/>
  <c r="E395" i="2" s="1"/>
  <c r="C397" i="2"/>
  <c r="B165" i="2"/>
  <c r="D165" i="2" s="1"/>
  <c r="E165" i="2" s="1"/>
  <c r="C167" i="2"/>
  <c r="B480" i="2"/>
  <c r="D480" i="2" s="1"/>
  <c r="E480" i="2" s="1"/>
  <c r="D53" i="2"/>
  <c r="E53" i="2" s="1"/>
  <c r="C13" i="2"/>
  <c r="B358" i="2"/>
  <c r="D358" i="2" s="1"/>
  <c r="E358" i="2" s="1"/>
  <c r="B322" i="2"/>
  <c r="D322" i="2" s="1"/>
  <c r="E322" i="2" s="1"/>
  <c r="B437" i="2"/>
  <c r="D437" i="2" s="1"/>
  <c r="E437" i="2" s="1"/>
  <c r="B250" i="2"/>
  <c r="D250" i="2" s="1"/>
  <c r="E250" i="2" s="1"/>
  <c r="B90" i="2"/>
  <c r="D90" i="2" s="1"/>
  <c r="E90" i="2" s="1"/>
  <c r="C99" i="2"/>
  <c r="B215" i="2"/>
  <c r="D215" i="2" s="1"/>
  <c r="E215" i="2" s="1"/>
  <c r="C19" i="2"/>
  <c r="D59" i="2"/>
  <c r="E59" i="2" s="1"/>
  <c r="B91" i="2"/>
  <c r="D91" i="2" s="1"/>
  <c r="E91" i="2" s="1"/>
  <c r="B433" i="2"/>
  <c r="D433" i="2" s="1"/>
  <c r="E433" i="2" s="1"/>
  <c r="C435" i="2"/>
  <c r="B398" i="2"/>
  <c r="D398" i="2" s="1"/>
  <c r="E398" i="2" s="1"/>
  <c r="C407" i="2"/>
  <c r="B325" i="2"/>
  <c r="D325" i="2" s="1"/>
  <c r="E325" i="2" s="1"/>
  <c r="B209" i="2"/>
  <c r="D209" i="2" s="1"/>
  <c r="E209" i="2" s="1"/>
  <c r="B129" i="2"/>
  <c r="D129" i="2" s="1"/>
  <c r="E129" i="2" s="1"/>
  <c r="C138" i="2"/>
  <c r="B290" i="2"/>
  <c r="D290" i="2" s="1"/>
  <c r="E290" i="2" s="1"/>
  <c r="B136" i="2"/>
  <c r="D136" i="2" s="1"/>
  <c r="E136" i="2" s="1"/>
  <c r="B168" i="2"/>
  <c r="D168" i="2" s="1"/>
  <c r="E168" i="2" s="1"/>
  <c r="C177" i="2"/>
  <c r="B482" i="2"/>
  <c r="D482" i="2" s="1"/>
  <c r="E482" i="2" s="1"/>
  <c r="B472" i="2"/>
  <c r="D472" i="2" s="1"/>
  <c r="E472" i="2" s="1"/>
  <c r="B96" i="2"/>
  <c r="D96" i="2" s="1"/>
  <c r="E96" i="2" s="1"/>
  <c r="B401" i="2"/>
  <c r="B366" i="2"/>
  <c r="D366" i="2" s="1"/>
  <c r="E366" i="2" s="1"/>
  <c r="B213" i="2"/>
  <c r="D213" i="2" s="1"/>
  <c r="E213" i="2" s="1"/>
  <c r="B243" i="2"/>
  <c r="D243" i="2" s="1"/>
  <c r="E243" i="2" s="1"/>
  <c r="D56" i="2"/>
  <c r="E56" i="2" s="1"/>
  <c r="C16" i="2"/>
  <c r="B173" i="2"/>
  <c r="D173" i="2" s="1"/>
  <c r="E173" i="2" s="1"/>
  <c r="B476" i="2"/>
  <c r="B319" i="2"/>
  <c r="D319" i="2" s="1"/>
  <c r="E319" i="2" s="1"/>
  <c r="B404" i="2"/>
  <c r="D404" i="2" s="1"/>
  <c r="E404" i="2" s="1"/>
  <c r="B439" i="2"/>
  <c r="D439" i="2" s="1"/>
  <c r="E439" i="2" s="1"/>
  <c r="B281" i="2"/>
  <c r="D281" i="2" s="1"/>
  <c r="E281" i="2" s="1"/>
  <c r="B131" i="2"/>
  <c r="D131" i="2" s="1"/>
  <c r="E131" i="2" s="1"/>
  <c r="B133" i="2"/>
  <c r="D133" i="2" s="1"/>
  <c r="E133" i="2" s="1"/>
  <c r="B249" i="2"/>
  <c r="D249" i="2" s="1"/>
  <c r="E249" i="2" s="1"/>
  <c r="D49" i="2"/>
  <c r="E49" i="2" s="1"/>
  <c r="C9" i="2"/>
  <c r="B98" i="2"/>
  <c r="D98" i="2" s="1"/>
  <c r="E98" i="2" s="1"/>
  <c r="B479" i="2"/>
  <c r="D479" i="2" s="1"/>
  <c r="E479" i="2" s="1"/>
  <c r="B357" i="2"/>
  <c r="D357" i="2" s="1"/>
  <c r="E357" i="2" s="1"/>
  <c r="C359" i="2"/>
  <c r="B170" i="2"/>
  <c r="D170" i="2" s="1"/>
  <c r="E170" i="2" s="1"/>
  <c r="B210" i="2"/>
  <c r="D210" i="2" s="1"/>
  <c r="E210" i="2" s="1"/>
  <c r="B324" i="2"/>
  <c r="D324" i="2" s="1"/>
  <c r="E324" i="2" s="1"/>
  <c r="B87" i="2"/>
  <c r="D87" i="2" s="1"/>
  <c r="E87" i="2" s="1"/>
  <c r="C89" i="2"/>
  <c r="B60" i="2"/>
  <c r="B406" i="2"/>
  <c r="D406" i="2" s="1"/>
  <c r="E406" i="2" s="1"/>
  <c r="B246" i="2"/>
  <c r="B285" i="2"/>
  <c r="D285" i="2" s="1"/>
  <c r="E285" i="2" s="1"/>
  <c r="B400" i="2"/>
  <c r="D400" i="2" s="1"/>
  <c r="E400" i="2" s="1"/>
  <c r="B137" i="2"/>
  <c r="D137" i="2" s="1"/>
  <c r="E137" i="2" s="1"/>
  <c r="B127" i="2"/>
  <c r="D127" i="2" s="1"/>
  <c r="E127" i="2" s="1"/>
  <c r="B126" i="2"/>
  <c r="D126" i="2" s="1"/>
  <c r="E126" i="2" s="1"/>
  <c r="C128" i="2"/>
  <c r="B481" i="2"/>
  <c r="B321" i="2"/>
  <c r="D321" i="2" s="1"/>
  <c r="E321" i="2" s="1"/>
  <c r="C330" i="2"/>
  <c r="B361" i="2"/>
  <c r="D361" i="2" s="1"/>
  <c r="E361" i="2" s="1"/>
  <c r="B475" i="2"/>
  <c r="D475" i="2" s="1"/>
  <c r="E475" i="2" s="1"/>
  <c r="B214" i="2"/>
  <c r="D214" i="2" s="1"/>
  <c r="E214" i="2" s="1"/>
  <c r="B204" i="2"/>
  <c r="D204" i="2" s="1"/>
  <c r="E204" i="2" s="1"/>
  <c r="C206" i="2"/>
  <c r="B176" i="2"/>
  <c r="D176" i="2" s="1"/>
  <c r="E176" i="2" s="1"/>
  <c r="B396" i="2"/>
  <c r="D396" i="2" s="1"/>
  <c r="E396" i="2" s="1"/>
  <c r="B436" i="2"/>
  <c r="D436" i="2" s="1"/>
  <c r="E436" i="2" s="1"/>
  <c r="C445" i="2"/>
  <c r="C15" i="2"/>
  <c r="D55" i="2"/>
  <c r="E55" i="2" s="1"/>
  <c r="B289" i="2"/>
  <c r="D289" i="2" s="1"/>
  <c r="E289" i="2" s="1"/>
  <c r="B175" i="2"/>
  <c r="D175" i="2" s="1"/>
  <c r="E175" i="2" s="1"/>
  <c r="D48" i="2"/>
  <c r="E48" i="2" s="1"/>
  <c r="C50" i="2"/>
  <c r="C8" i="2"/>
  <c r="B253" i="2"/>
  <c r="D253" i="2" s="1"/>
  <c r="E253" i="2" s="1"/>
  <c r="B252" i="2"/>
  <c r="D252" i="2" s="1"/>
  <c r="E252" i="2" s="1"/>
  <c r="B130" i="2"/>
  <c r="D130" i="2" s="1"/>
  <c r="E130" i="2" s="1"/>
  <c r="B471" i="2"/>
  <c r="D471" i="2" s="1"/>
  <c r="E471" i="2" s="1"/>
  <c r="C473" i="2"/>
  <c r="B323" i="2"/>
  <c r="D323" i="2" s="1"/>
  <c r="E323" i="2" s="1"/>
  <c r="B365" i="2"/>
  <c r="D365" i="2" s="1"/>
  <c r="E365" i="2" s="1"/>
  <c r="B288" i="2"/>
  <c r="D288" i="2" s="1"/>
  <c r="E288" i="2" s="1"/>
  <c r="B328" i="2"/>
  <c r="D328" i="2" s="1"/>
  <c r="E328" i="2" s="1"/>
  <c r="B327" i="2"/>
  <c r="D327" i="2" s="1"/>
  <c r="E327" i="2" s="1"/>
  <c r="B207" i="2"/>
  <c r="D207" i="2" s="1"/>
  <c r="E207" i="2" s="1"/>
  <c r="C216" i="2"/>
  <c r="B93" i="2"/>
  <c r="D93" i="2" s="1"/>
  <c r="E93" i="2" s="1"/>
  <c r="B95" i="2"/>
  <c r="C18" i="2"/>
  <c r="D58" i="2"/>
  <c r="E58" i="2" s="1"/>
  <c r="B440" i="2"/>
  <c r="D440" i="2" s="1"/>
  <c r="E440" i="2" s="1"/>
  <c r="B364" i="2"/>
  <c r="D364" i="2" s="1"/>
  <c r="E364" i="2" s="1"/>
  <c r="B367" i="2"/>
  <c r="D367" i="2" s="1"/>
  <c r="E367" i="2" s="1"/>
  <c r="B441" i="2"/>
  <c r="D441" i="2" s="1"/>
  <c r="E441" i="2" s="1"/>
  <c r="B245" i="2"/>
  <c r="C254" i="2"/>
  <c r="B132" i="2"/>
  <c r="D132" i="2" s="1"/>
  <c r="E132" i="2" s="1"/>
  <c r="B172" i="2"/>
  <c r="D172" i="2" s="1"/>
  <c r="E172" i="2" s="1"/>
  <c r="B135" i="2"/>
  <c r="D135" i="2" s="1"/>
  <c r="E135" i="2" s="1"/>
  <c r="B478" i="2"/>
  <c r="D478" i="2" s="1"/>
  <c r="E478" i="2" s="1"/>
  <c r="C331" i="2" l="1"/>
  <c r="G326" i="2" s="1"/>
  <c r="C370" i="2"/>
  <c r="G363" i="2" s="1"/>
  <c r="B18" i="2"/>
  <c r="D18" i="2" s="1"/>
  <c r="E18" i="2" s="1"/>
  <c r="C255" i="2"/>
  <c r="G242" i="2" s="1"/>
  <c r="B19" i="2"/>
  <c r="D19" i="2" s="1"/>
  <c r="E19" i="2" s="1"/>
  <c r="B13" i="2"/>
  <c r="D13" i="2" s="1"/>
  <c r="E13" i="2" s="1"/>
  <c r="B12" i="2"/>
  <c r="D12" i="2" s="1"/>
  <c r="E12" i="2" s="1"/>
  <c r="D97" i="2"/>
  <c r="E97" i="2" s="1"/>
  <c r="B16" i="2"/>
  <c r="D16" i="2" s="1"/>
  <c r="E16" i="2" s="1"/>
  <c r="B11" i="2"/>
  <c r="D11" i="2" s="1"/>
  <c r="E11" i="2" s="1"/>
  <c r="B9" i="2"/>
  <c r="D9" i="2" s="1"/>
  <c r="E9" i="2" s="1"/>
  <c r="B473" i="2"/>
  <c r="B15" i="2"/>
  <c r="D15" i="2" s="1"/>
  <c r="E15" i="2" s="1"/>
  <c r="B369" i="2"/>
  <c r="D369" i="2" s="1"/>
  <c r="E369" i="2" s="1"/>
  <c r="C217" i="2"/>
  <c r="B128" i="2"/>
  <c r="B8" i="2"/>
  <c r="C100" i="2"/>
  <c r="B292" i="2"/>
  <c r="D292" i="2" s="1"/>
  <c r="E292" i="2" s="1"/>
  <c r="C139" i="2"/>
  <c r="B216" i="2"/>
  <c r="D216" i="2" s="1"/>
  <c r="E216" i="2" s="1"/>
  <c r="B254" i="2"/>
  <c r="D254" i="2" s="1"/>
  <c r="E254" i="2" s="1"/>
  <c r="B206" i="2"/>
  <c r="B359" i="2"/>
  <c r="B89" i="2"/>
  <c r="D89" i="2" s="1"/>
  <c r="E89" i="2" s="1"/>
  <c r="C484" i="2"/>
  <c r="B61" i="2"/>
  <c r="B99" i="2"/>
  <c r="D99" i="2" s="1"/>
  <c r="E99" i="2" s="1"/>
  <c r="B445" i="2"/>
  <c r="D445" i="2" s="1"/>
  <c r="E445" i="2" s="1"/>
  <c r="B177" i="2"/>
  <c r="D177" i="2" s="1"/>
  <c r="E177" i="2" s="1"/>
  <c r="C178" i="2"/>
  <c r="B167" i="2"/>
  <c r="B483" i="2"/>
  <c r="D483" i="2" s="1"/>
  <c r="E483" i="2" s="1"/>
  <c r="B407" i="2"/>
  <c r="D407" i="2" s="1"/>
  <c r="E407" i="2" s="1"/>
  <c r="C61" i="2"/>
  <c r="D50" i="2"/>
  <c r="E50" i="2" s="1"/>
  <c r="B138" i="2"/>
  <c r="D138" i="2" s="1"/>
  <c r="E138" i="2" s="1"/>
  <c r="B244" i="2"/>
  <c r="C408" i="2"/>
  <c r="D245" i="2"/>
  <c r="E245" i="2" s="1"/>
  <c r="B14" i="2"/>
  <c r="B330" i="2"/>
  <c r="D330" i="2" s="1"/>
  <c r="E330" i="2" s="1"/>
  <c r="C446" i="2"/>
  <c r="B397" i="2"/>
  <c r="C293" i="2"/>
  <c r="B17" i="2"/>
  <c r="B320" i="2"/>
  <c r="D95" i="2"/>
  <c r="E95" i="2" s="1"/>
  <c r="C10" i="2"/>
  <c r="D481" i="2"/>
  <c r="E481" i="2" s="1"/>
  <c r="D246" i="2"/>
  <c r="E246" i="2" s="1"/>
  <c r="D476" i="2"/>
  <c r="E476" i="2" s="1"/>
  <c r="D401" i="2"/>
  <c r="E401" i="2" s="1"/>
  <c r="B435" i="2"/>
  <c r="D60" i="2"/>
  <c r="E60" i="2" s="1"/>
  <c r="B282" i="2"/>
  <c r="C20" i="2"/>
  <c r="D399" i="2"/>
  <c r="E399" i="2" s="1"/>
  <c r="G253" i="2" l="1"/>
  <c r="G362" i="2"/>
  <c r="G328" i="2"/>
  <c r="G321" i="2"/>
  <c r="G327" i="2"/>
  <c r="G361" i="2"/>
  <c r="G360" i="2"/>
  <c r="G365" i="2"/>
  <c r="G325" i="2"/>
  <c r="G358" i="2"/>
  <c r="G246" i="2"/>
  <c r="G329" i="2"/>
  <c r="G364" i="2"/>
  <c r="G322" i="2"/>
  <c r="G319" i="2"/>
  <c r="G252" i="2"/>
  <c r="G367" i="2"/>
  <c r="C21" i="2"/>
  <c r="G13" i="2" s="1"/>
  <c r="G357" i="2"/>
  <c r="G245" i="2"/>
  <c r="G366" i="2"/>
  <c r="G248" i="2"/>
  <c r="G247" i="2"/>
  <c r="G251" i="2"/>
  <c r="G250" i="2"/>
  <c r="G368" i="2"/>
  <c r="B10" i="2"/>
  <c r="D10" i="2" s="1"/>
  <c r="E10" i="2" s="1"/>
  <c r="G249" i="2"/>
  <c r="G243" i="2"/>
  <c r="G244" i="2" s="1"/>
  <c r="G324" i="2"/>
  <c r="G318" i="2"/>
  <c r="G323" i="2"/>
  <c r="B484" i="2"/>
  <c r="F476" i="2" s="1"/>
  <c r="D473" i="2"/>
  <c r="E473" i="2" s="1"/>
  <c r="D8" i="2"/>
  <c r="E8" i="2" s="1"/>
  <c r="B408" i="2"/>
  <c r="F402" i="2" s="1"/>
  <c r="B217" i="2"/>
  <c r="F204" i="2" s="1"/>
  <c r="B293" i="2"/>
  <c r="D293" i="2" s="1"/>
  <c r="E293" i="2" s="1"/>
  <c r="G169" i="2"/>
  <c r="G174" i="2"/>
  <c r="G170" i="2"/>
  <c r="G176" i="2"/>
  <c r="G172" i="2"/>
  <c r="G175" i="2"/>
  <c r="G173" i="2"/>
  <c r="G166" i="2"/>
  <c r="G171" i="2"/>
  <c r="G165" i="2"/>
  <c r="G168" i="2"/>
  <c r="D435" i="2"/>
  <c r="E435" i="2" s="1"/>
  <c r="B446" i="2"/>
  <c r="B100" i="2"/>
  <c r="D100" i="2" s="1"/>
  <c r="E100" i="2" s="1"/>
  <c r="D128" i="2"/>
  <c r="E128" i="2" s="1"/>
  <c r="B139" i="2"/>
  <c r="D139" i="2" s="1"/>
  <c r="E139" i="2" s="1"/>
  <c r="B20" i="2"/>
  <c r="D20" i="2" s="1"/>
  <c r="E20" i="2" s="1"/>
  <c r="D244" i="2"/>
  <c r="E244" i="2" s="1"/>
  <c r="B255" i="2"/>
  <c r="G438" i="2"/>
  <c r="G437" i="2"/>
  <c r="G433" i="2"/>
  <c r="G440" i="2"/>
  <c r="G443" i="2"/>
  <c r="G444" i="2"/>
  <c r="G434" i="2"/>
  <c r="G436" i="2"/>
  <c r="G442" i="2"/>
  <c r="G439" i="2"/>
  <c r="G441" i="2"/>
  <c r="D167" i="2"/>
  <c r="E167" i="2" s="1"/>
  <c r="B178" i="2"/>
  <c r="D178" i="2" s="1"/>
  <c r="E178" i="2" s="1"/>
  <c r="F54" i="2"/>
  <c r="F52" i="2"/>
  <c r="F59" i="2"/>
  <c r="F55" i="2"/>
  <c r="F49" i="2"/>
  <c r="F56" i="2"/>
  <c r="F58" i="2"/>
  <c r="F53" i="2"/>
  <c r="F48" i="2"/>
  <c r="F51" i="2"/>
  <c r="F60" i="2" s="1"/>
  <c r="F57" i="2"/>
  <c r="G474" i="2"/>
  <c r="G472" i="2"/>
  <c r="G476" i="2"/>
  <c r="G482" i="2"/>
  <c r="G478" i="2"/>
  <c r="G471" i="2"/>
  <c r="G477" i="2"/>
  <c r="G479" i="2"/>
  <c r="G475" i="2"/>
  <c r="G480" i="2"/>
  <c r="G481" i="2"/>
  <c r="D14" i="2"/>
  <c r="E14" i="2" s="1"/>
  <c r="D61" i="2"/>
  <c r="E61" i="2" s="1"/>
  <c r="G57" i="2"/>
  <c r="G51" i="2"/>
  <c r="G48" i="2"/>
  <c r="G58" i="2"/>
  <c r="G49" i="2"/>
  <c r="G55" i="2"/>
  <c r="G54" i="2"/>
  <c r="G59" i="2"/>
  <c r="G56" i="2"/>
  <c r="G52" i="2"/>
  <c r="G53" i="2"/>
  <c r="D397" i="2"/>
  <c r="E397" i="2" s="1"/>
  <c r="G127" i="2"/>
  <c r="G133" i="2"/>
  <c r="G136" i="2"/>
  <c r="G132" i="2"/>
  <c r="G131" i="2"/>
  <c r="G126" i="2"/>
  <c r="G130" i="2"/>
  <c r="G137" i="2"/>
  <c r="G129" i="2"/>
  <c r="G134" i="2"/>
  <c r="G135" i="2"/>
  <c r="D206" i="2"/>
  <c r="E206" i="2" s="1"/>
  <c r="G399" i="2"/>
  <c r="G401" i="2"/>
  <c r="G403" i="2"/>
  <c r="G395" i="2"/>
  <c r="G406" i="2"/>
  <c r="G405" i="2"/>
  <c r="G396" i="2"/>
  <c r="G402" i="2"/>
  <c r="G398" i="2"/>
  <c r="G404" i="2"/>
  <c r="G400" i="2"/>
  <c r="G210" i="2"/>
  <c r="G212" i="2"/>
  <c r="G211" i="2"/>
  <c r="G208" i="2"/>
  <c r="G209" i="2"/>
  <c r="G207" i="2"/>
  <c r="G213" i="2"/>
  <c r="G215" i="2"/>
  <c r="G214" i="2"/>
  <c r="G204" i="2"/>
  <c r="G205" i="2"/>
  <c r="D17" i="2"/>
  <c r="E17" i="2" s="1"/>
  <c r="D282" i="2"/>
  <c r="E282" i="2" s="1"/>
  <c r="D359" i="2"/>
  <c r="E359" i="2" s="1"/>
  <c r="B370" i="2"/>
  <c r="G289" i="2"/>
  <c r="G290" i="2"/>
  <c r="G280" i="2"/>
  <c r="G285" i="2"/>
  <c r="G288" i="2"/>
  <c r="G291" i="2"/>
  <c r="G281" i="2"/>
  <c r="G284" i="2"/>
  <c r="G287" i="2"/>
  <c r="G286" i="2"/>
  <c r="G283" i="2"/>
  <c r="G97" i="2"/>
  <c r="G95" i="2"/>
  <c r="G94" i="2"/>
  <c r="G93" i="2"/>
  <c r="G91" i="2"/>
  <c r="G92" i="2"/>
  <c r="G98" i="2"/>
  <c r="G88" i="2"/>
  <c r="G90" i="2"/>
  <c r="G87" i="2"/>
  <c r="G96" i="2"/>
  <c r="D320" i="2"/>
  <c r="E320" i="2" s="1"/>
  <c r="B331" i="2"/>
  <c r="G60" i="2" l="1"/>
  <c r="F215" i="2"/>
  <c r="F209" i="2"/>
  <c r="G359" i="2"/>
  <c r="G14" i="2"/>
  <c r="G16" i="2"/>
  <c r="F205" i="2"/>
  <c r="F206" i="2" s="1"/>
  <c r="G369" i="2"/>
  <c r="G370" i="2" s="1"/>
  <c r="G11" i="2"/>
  <c r="G18" i="2"/>
  <c r="G128" i="2"/>
  <c r="D217" i="2"/>
  <c r="E217" i="2" s="1"/>
  <c r="G254" i="2"/>
  <c r="G255" i="2" s="1"/>
  <c r="G9" i="2"/>
  <c r="G12" i="2"/>
  <c r="G8" i="2"/>
  <c r="G10" i="2" s="1"/>
  <c r="G17" i="2"/>
  <c r="G15" i="2"/>
  <c r="G19" i="2"/>
  <c r="G320" i="2"/>
  <c r="G330" i="2"/>
  <c r="F482" i="2"/>
  <c r="F479" i="2"/>
  <c r="F480" i="2"/>
  <c r="F472" i="2"/>
  <c r="D484" i="2"/>
  <c r="E484" i="2" s="1"/>
  <c r="F475" i="2"/>
  <c r="F210" i="2"/>
  <c r="F208" i="2"/>
  <c r="F478" i="2"/>
  <c r="F399" i="2"/>
  <c r="F396" i="2"/>
  <c r="F400" i="2"/>
  <c r="F401" i="2"/>
  <c r="F406" i="2"/>
  <c r="F404" i="2"/>
  <c r="F405" i="2"/>
  <c r="G89" i="2"/>
  <c r="F212" i="2"/>
  <c r="G473" i="2"/>
  <c r="F213" i="2"/>
  <c r="G50" i="2"/>
  <c r="G167" i="2"/>
  <c r="F211" i="2"/>
  <c r="F403" i="2"/>
  <c r="F474" i="2"/>
  <c r="F481" i="2"/>
  <c r="F477" i="2"/>
  <c r="F471" i="2"/>
  <c r="G483" i="2"/>
  <c r="G177" i="2"/>
  <c r="F50" i="2"/>
  <c r="F61" i="2" s="1"/>
  <c r="D408" i="2"/>
  <c r="E408" i="2" s="1"/>
  <c r="F395" i="2"/>
  <c r="F398" i="2"/>
  <c r="F214" i="2"/>
  <c r="F207" i="2"/>
  <c r="G292" i="2"/>
  <c r="D255" i="2"/>
  <c r="E255" i="2" s="1"/>
  <c r="F243" i="2"/>
  <c r="F249" i="2"/>
  <c r="F250" i="2"/>
  <c r="F248" i="2"/>
  <c r="F247" i="2"/>
  <c r="F245" i="2"/>
  <c r="F246" i="2"/>
  <c r="F242" i="2"/>
  <c r="F253" i="2"/>
  <c r="F252" i="2"/>
  <c r="F251" i="2"/>
  <c r="F165" i="2"/>
  <c r="F170" i="2"/>
  <c r="F173" i="2"/>
  <c r="F175" i="2"/>
  <c r="F168" i="2"/>
  <c r="F171" i="2"/>
  <c r="F176" i="2"/>
  <c r="F169" i="2"/>
  <c r="F166" i="2"/>
  <c r="F172" i="2"/>
  <c r="F174" i="2"/>
  <c r="G206" i="2"/>
  <c r="G397" i="2"/>
  <c r="G99" i="2"/>
  <c r="F133" i="2"/>
  <c r="F136" i="2"/>
  <c r="F129" i="2"/>
  <c r="F135" i="2"/>
  <c r="F132" i="2"/>
  <c r="F130" i="2"/>
  <c r="F126" i="2"/>
  <c r="F131" i="2"/>
  <c r="F134" i="2"/>
  <c r="F127" i="2"/>
  <c r="F137" i="2"/>
  <c r="G435" i="2"/>
  <c r="G282" i="2"/>
  <c r="B21" i="2"/>
  <c r="G216" i="2"/>
  <c r="G445" i="2"/>
  <c r="F88" i="2"/>
  <c r="F97" i="2"/>
  <c r="F91" i="2"/>
  <c r="F98" i="2"/>
  <c r="F96" i="2"/>
  <c r="F92" i="2"/>
  <c r="F93" i="2"/>
  <c r="F90" i="2"/>
  <c r="F87" i="2"/>
  <c r="F95" i="2"/>
  <c r="F94" i="2"/>
  <c r="G138" i="2"/>
  <c r="G139" i="2" s="1"/>
  <c r="D446" i="2"/>
  <c r="E446" i="2" s="1"/>
  <c r="F434" i="2"/>
  <c r="F439" i="2"/>
  <c r="F443" i="2"/>
  <c r="F442" i="2"/>
  <c r="F436" i="2"/>
  <c r="F441" i="2"/>
  <c r="F440" i="2"/>
  <c r="F437" i="2"/>
  <c r="F438" i="2"/>
  <c r="F433" i="2"/>
  <c r="F444" i="2"/>
  <c r="F361" i="2"/>
  <c r="F364" i="2"/>
  <c r="F363" i="2"/>
  <c r="F357" i="2"/>
  <c r="F366" i="2"/>
  <c r="F367" i="2"/>
  <c r="F365" i="2"/>
  <c r="F360" i="2"/>
  <c r="F358" i="2"/>
  <c r="D370" i="2"/>
  <c r="E370" i="2" s="1"/>
  <c r="F362" i="2"/>
  <c r="F368" i="2"/>
  <c r="F288" i="2"/>
  <c r="F285" i="2"/>
  <c r="F284" i="2"/>
  <c r="F290" i="2"/>
  <c r="F287" i="2"/>
  <c r="F280" i="2"/>
  <c r="F286" i="2"/>
  <c r="F289" i="2"/>
  <c r="F283" i="2"/>
  <c r="F291" i="2"/>
  <c r="F281" i="2"/>
  <c r="F322" i="2"/>
  <c r="F328" i="2"/>
  <c r="F319" i="2"/>
  <c r="F324" i="2"/>
  <c r="F326" i="2"/>
  <c r="D331" i="2"/>
  <c r="E331" i="2" s="1"/>
  <c r="F318" i="2"/>
  <c r="F327" i="2"/>
  <c r="F323" i="2"/>
  <c r="F325" i="2"/>
  <c r="F329" i="2"/>
  <c r="F321" i="2"/>
  <c r="G407" i="2"/>
  <c r="G61" i="2" l="1"/>
  <c r="G20" i="2"/>
  <c r="G21" i="2" s="1"/>
  <c r="G331" i="2"/>
  <c r="F473" i="2"/>
  <c r="F397" i="2"/>
  <c r="G100" i="2"/>
  <c r="F483" i="2"/>
  <c r="F484" i="2" s="1"/>
  <c r="G408" i="2"/>
  <c r="G178" i="2"/>
  <c r="G484" i="2"/>
  <c r="F282" i="2"/>
  <c r="G293" i="2"/>
  <c r="F216" i="2"/>
  <c r="F217" i="2" s="1"/>
  <c r="F407" i="2"/>
  <c r="F435" i="2"/>
  <c r="F128" i="2"/>
  <c r="F167" i="2"/>
  <c r="F89" i="2"/>
  <c r="F244" i="2"/>
  <c r="F177" i="2"/>
  <c r="F369" i="2"/>
  <c r="F359" i="2"/>
  <c r="F99" i="2"/>
  <c r="F138" i="2"/>
  <c r="F292" i="2"/>
  <c r="F254" i="2"/>
  <c r="F330" i="2"/>
  <c r="F445" i="2"/>
  <c r="G217" i="2"/>
  <c r="F16" i="2"/>
  <c r="F9" i="2"/>
  <c r="F18" i="2"/>
  <c r="F13" i="2"/>
  <c r="F12" i="2"/>
  <c r="F11" i="2"/>
  <c r="F19" i="2"/>
  <c r="F17" i="2"/>
  <c r="D21" i="2"/>
  <c r="E21" i="2" s="1"/>
  <c r="F14" i="2"/>
  <c r="F8" i="2"/>
  <c r="F15" i="2"/>
  <c r="F320" i="2"/>
  <c r="G446" i="2"/>
  <c r="F20" i="2" l="1"/>
  <c r="F408" i="2"/>
  <c r="F446" i="2"/>
  <c r="F255" i="2"/>
  <c r="F293" i="2"/>
  <c r="F178" i="2"/>
  <c r="F139" i="2"/>
  <c r="F100" i="2"/>
  <c r="F370" i="2"/>
  <c r="F331" i="2"/>
  <c r="F10" i="2"/>
  <c r="F21" i="2" l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76" i="4"/>
  <c r="F77" i="4"/>
  <c r="F78" i="4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35" i="4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</calcChain>
</file>

<file path=xl/sharedStrings.xml><?xml version="1.0" encoding="utf-8"?>
<sst xmlns="http://schemas.openxmlformats.org/spreadsheetml/2006/main" count="5904" uniqueCount="177">
  <si>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</si>
  <si>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</si>
  <si>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</si>
  <si>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</si>
  <si>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</si>
  <si>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</si>
  <si>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</si>
  <si>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</si>
  <si>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</si>
  <si>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</si>
  <si>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</si>
  <si>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</si>
  <si>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</si>
  <si>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</si>
  <si>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</si>
  <si>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</si>
  <si>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</si>
  <si>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</si>
  <si>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</si>
  <si>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</si>
  <si>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</si>
  <si>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</si>
  <si>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</si>
  <si>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</si>
  <si>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</si>
  <si>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</si>
  <si>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</si>
  <si>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</si>
  <si>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</si>
  <si>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</si>
  <si>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</si>
  <si>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</si>
  <si>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</si>
  <si>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</si>
  <si>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</si>
  <si>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</si>
  <si>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</si>
  <si>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</si>
  <si>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</si>
  <si>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</si>
  <si>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</si>
  <si>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</si>
  <si>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</si>
  <si>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</si>
  <si>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</si>
  <si>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</si>
  <si>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</si>
  <si>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</si>
  <si>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</si>
  <si>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</si>
  <si>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</si>
  <si>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</si>
  <si>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</si>
  <si>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</si>
  <si>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</si>
  <si>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</si>
  <si>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</si>
  <si>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</si>
  <si>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</si>
  <si>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</si>
  <si>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</si>
  <si>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</si>
  <si>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</si>
  <si>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</si>
  <si>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</si>
  <si>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</si>
  <si>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</si>
  <si>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</si>
  <si>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</si>
  <si>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</si>
  <si>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</si>
  <si>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</si>
  <si>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</si>
  <si>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</si>
  <si>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</si>
  <si>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</si>
  <si>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</si>
  <si>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</si>
  <si>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</si>
  <si>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</si>
  <si>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</si>
  <si>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</si>
  <si>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</si>
  <si>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</si>
  <si>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</si>
  <si>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</si>
  <si>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</si>
  <si>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</si>
  <si>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</si>
  <si>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</si>
  <si>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</si>
  <si>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</si>
  <si>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</si>
  <si>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</si>
  <si>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</si>
  <si>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</si>
  <si>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</si>
  <si>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</si>
  <si>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</si>
  <si>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</si>
  <si>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</si>
  <si>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</si>
  <si>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</si>
  <si>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</si>
  <si>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</si>
  <si>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</si>
  <si>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</si>
  <si>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</si>
  <si>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</si>
  <si>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</si>
  <si>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</si>
  <si>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</si>
  <si>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</si>
  <si>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</si>
  <si>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</si>
  <si>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</si>
  <si>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</si>
  <si>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</si>
  <si>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</si>
  <si>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</si>
  <si>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</si>
  <si>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</si>
  <si>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</si>
  <si>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</si>
  <si>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</si>
  <si>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</si>
  <si>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</si>
  <si>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</si>
  <si>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</si>
  <si>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</si>
  <si>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</si>
  <si>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</si>
  <si>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</si>
  <si>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</si>
  <si>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</si>
  <si>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</si>
  <si>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</si>
  <si>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</si>
  <si>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</si>
  <si>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</si>
  <si>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</si>
  <si>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</si>
  <si>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</si>
  <si>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</si>
  <si>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</si>
  <si>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</si>
  <si>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</si>
  <si>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</si>
  <si>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</si>
  <si>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</si>
  <si>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</si>
  <si>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</si>
  <si>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</si>
  <si>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</si>
  <si>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</si>
  <si>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</si>
  <si>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</si>
  <si>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</si>
  <si>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</si>
  <si>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</si>
  <si>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</si>
  <si>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</si>
  <si>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</si>
  <si>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</si>
  <si>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</si>
  <si>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</si>
  <si>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</si>
  <si>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</si>
  <si>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</si>
  <si>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</si>
  <si>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</si>
  <si>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</si>
  <si>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</si>
  <si>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Fuente: Superintendencia de Seguros, Dirección de Estudios del Sector Seguros.</t>
  </si>
  <si>
    <t>*Cifras rectificadas por Patria, Compañía de Seguros, S. A., período enero-febrero 2022.</t>
  </si>
  <si>
    <t>*Cifras rectificadas por Patria, Compañía de Seguros, S. A., período enero 2022.</t>
  </si>
  <si>
    <t>*Cifras rectificadas por Patria, Compañía de Seguros, S. A., período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</si>
</sst>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/>
    <xf numFmtId="0" fontId="22" fillId="0" borderId="0" xfId="0" applyFont="1"/>
    <xf numFmtId="0" fontId="23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68497615.840000004</c:v>
                </c:pt>
                <c:pt idx="1">
                  <c:v>2401138158.4300003</c:v>
                </c:pt>
                <c:pt idx="2">
                  <c:v>4171879820.2900004</c:v>
                </c:pt>
                <c:pt idx="3">
                  <c:v>113980368.27999999</c:v>
                </c:pt>
                <c:pt idx="4">
                  <c:v>3674101094.9299998</c:v>
                </c:pt>
                <c:pt idx="5">
                  <c:v>332612564.67000002</c:v>
                </c:pt>
                <c:pt idx="6">
                  <c:v>209422892.32999995</c:v>
                </c:pt>
                <c:pt idx="7">
                  <c:v>3699669276.25</c:v>
                </c:pt>
                <c:pt idx="8">
                  <c:v>153317056.50999999</c:v>
                </c:pt>
                <c:pt idx="9">
                  <c:v>302403605.08999997</c:v>
                </c:pt>
                <c:pt idx="10">
                  <c:v>822995622.72000015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13.651366930415595</c:v>
                </c:pt>
                <c:pt idx="8">
                  <c:v>48.378699533661198</c:v>
                </c:pt>
                <c:pt idx="9">
                  <c:v>48.114990673484748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11.608423796633536</c:v>
                </c:pt>
                <c:pt idx="8">
                  <c:v>6.7527290341533046</c:v>
                </c:pt>
                <c:pt idx="9">
                  <c:v>-25.408885221292593</c:v>
                </c:pt>
                <c:pt idx="10">
                  <c:v>-2.1237582146070628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25.567727362072883</c:v>
                </c:pt>
                <c:pt idx="1">
                  <c:v>7.1888211641130049</c:v>
                </c:pt>
                <c:pt idx="2">
                  <c:v>14.000225290313917</c:v>
                </c:pt>
                <c:pt idx="3">
                  <c:v>14.621953396800558</c:v>
                </c:pt>
                <c:pt idx="4">
                  <c:v>31.451675616644593</c:v>
                </c:pt>
                <c:pt idx="5">
                  <c:v>1.927462142686754</c:v>
                </c:pt>
                <c:pt idx="6">
                  <c:v>30.068925613845948</c:v>
                </c:pt>
                <c:pt idx="7">
                  <c:v>12.622325723951899</c:v>
                </c:pt>
                <c:pt idx="8">
                  <c:v>23.969119629620977</c:v>
                </c:pt>
                <c:pt idx="9">
                  <c:v>4.9782034419328989</c:v>
                </c:pt>
                <c:pt idx="10">
                  <c:v>1.6825605039986673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Atrio Seguros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0.54394896294132455</c:v>
                </c:pt>
                <c:pt idx="19">
                  <c:v>0.49097558890505621</c:v>
                </c:pt>
                <c:pt idx="20">
                  <c:v>0.46537371458777671</c:v>
                </c:pt>
                <c:pt idx="21">
                  <c:v>0.5951873349405068</c:v>
                </c:pt>
                <c:pt idx="22">
                  <c:v>0.47495606039621641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21.426574578080213</c:v>
                </c:pt>
                <c:pt idx="1">
                  <c:v>16.6009583764911</c:v>
                </c:pt>
                <c:pt idx="2">
                  <c:v>14.972200479083748</c:v>
                </c:pt>
                <c:pt idx="3">
                  <c:v>9.4558400162054372</c:v>
                </c:pt>
                <c:pt idx="4">
                  <c:v>7.2332735692865784</c:v>
                </c:pt>
                <c:pt idx="5">
                  <c:v>7.8170530813860664</c:v>
                </c:pt>
                <c:pt idx="6">
                  <c:v>3.7918186353974259</c:v>
                </c:pt>
                <c:pt idx="7">
                  <c:v>3.6116179687007683</c:v>
                </c:pt>
                <c:pt idx="8">
                  <c:v>1.7971463366751685</c:v>
                </c:pt>
                <c:pt idx="9">
                  <c:v>1.6600321036586401</c:v>
                </c:pt>
                <c:pt idx="10">
                  <c:v>1.4113452415332228</c:v>
                </c:pt>
                <c:pt idx="11">
                  <c:v>1.1975201722517699</c:v>
                </c:pt>
                <c:pt idx="12">
                  <c:v>1.0024294584794176</c:v>
                </c:pt>
                <c:pt idx="13">
                  <c:v>0.86440032681317847</c:v>
                </c:pt>
                <c:pt idx="14">
                  <c:v>0.86871766267290818</c:v>
                </c:pt>
                <c:pt idx="15">
                  <c:v>0.79274794751168098</c:v>
                </c:pt>
                <c:pt idx="16">
                  <c:v>0.6224933629605528</c:v>
                </c:pt>
                <c:pt idx="17">
                  <c:v>0.69675674450689318</c:v>
                </c:pt>
                <c:pt idx="18">
                  <c:v>0.6449132236347469</c:v>
                </c:pt>
                <c:pt idx="19">
                  <c:v>0.56291194352195806</c:v>
                </c:pt>
                <c:pt idx="20">
                  <c:v>0.5452101477831478</c:v>
                </c:pt>
                <c:pt idx="21">
                  <c:v>0.59002045499559053</c:v>
                </c:pt>
                <c:pt idx="22">
                  <c:v>0.43017945607273173</c:v>
                </c:pt>
                <c:pt idx="23">
                  <c:v>0.28107248078491187</c:v>
                </c:pt>
                <c:pt idx="24">
                  <c:v>0.29855403652252543</c:v>
                </c:pt>
                <c:pt idx="25">
                  <c:v>0.26019610964682449</c:v>
                </c:pt>
                <c:pt idx="26">
                  <c:v>0.20508385881125535</c:v>
                </c:pt>
                <c:pt idx="27">
                  <c:v>8.7500529303961294E-2</c:v>
                </c:pt>
                <c:pt idx="28">
                  <c:v>8.1349174331411617E-2</c:v>
                </c:pt>
                <c:pt idx="29">
                  <c:v>6.5474383481395435E-2</c:v>
                </c:pt>
                <c:pt idx="30">
                  <c:v>6.4099734631692953E-2</c:v>
                </c:pt>
                <c:pt idx="31">
                  <c:v>4.6316790771677684E-2</c:v>
                </c:pt>
                <c:pt idx="32">
                  <c:v>1.4191614011395084E-2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2618506823.0700002</c:v>
                </c:pt>
                <c:pt idx="1">
                  <c:v>2407960297.7599998</c:v>
                </c:pt>
                <c:pt idx="2">
                  <c:v>1820832848.8499999</c:v>
                </c:pt>
                <c:pt idx="3">
                  <c:v>1564069391</c:v>
                </c:pt>
                <c:pt idx="4">
                  <c:v>1076994046.05</c:v>
                </c:pt>
                <c:pt idx="5">
                  <c:v>1222420022.3600001</c:v>
                </c:pt>
                <c:pt idx="6">
                  <c:v>510754337.33000004</c:v>
                </c:pt>
                <c:pt idx="7">
                  <c:v>450411281.52999997</c:v>
                </c:pt>
                <c:pt idx="8">
                  <c:v>287702920.56</c:v>
                </c:pt>
                <c:pt idx="9">
                  <c:v>243228133.11000001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3417542518.1299996</c:v>
                </c:pt>
                <c:pt idx="1">
                  <c:v>2647855861.73</c:v>
                </c:pt>
                <c:pt idx="2">
                  <c:v>2388068682.6900001</c:v>
                </c:pt>
                <c:pt idx="3">
                  <c:v>1508208191.76</c:v>
                </c:pt>
                <c:pt idx="4">
                  <c:v>1246821379.4400001</c:v>
                </c:pt>
                <c:pt idx="5">
                  <c:v>1153708441.7399998</c:v>
                </c:pt>
                <c:pt idx="6">
                  <c:v>604795757.7299999</c:v>
                </c:pt>
                <c:pt idx="7">
                  <c:v>576053718.82000005</c:v>
                </c:pt>
                <c:pt idx="8">
                  <c:v>286645165.54000002</c:v>
                </c:pt>
                <c:pt idx="9">
                  <c:v>264775420.59000003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131445</xdr:rowOff>
    </xdr:from>
    <xdr:to>
      <xdr:col>6</xdr:col>
      <xdr:colOff>523875</xdr:colOff>
      <xdr:row>77</xdr:row>
      <xdr:rowOff>74295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</xdr:colOff>
      <xdr:row>102</xdr:row>
      <xdr:rowOff>97155</xdr:rowOff>
    </xdr:from>
    <xdr:to>
      <xdr:col>6</xdr:col>
      <xdr:colOff>594360</xdr:colOff>
      <xdr:row>116</xdr:row>
      <xdr:rowOff>30480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105</xdr:row>
      <xdr:rowOff>81915</xdr:rowOff>
    </xdr:from>
    <xdr:to>
      <xdr:col>5</xdr:col>
      <xdr:colOff>1101090</xdr:colOff>
      <xdr:row>120</xdr:row>
      <xdr:rowOff>24765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170</xdr:row>
      <xdr:rowOff>0</xdr:rowOff>
    </xdr:from>
    <xdr:to>
      <xdr:col>5</xdr:col>
      <xdr:colOff>1095375</xdr:colOff>
      <xdr:row>186</xdr:row>
      <xdr:rowOff>76200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42</xdr:row>
      <xdr:rowOff>30480</xdr:rowOff>
    </xdr:from>
    <xdr:to>
      <xdr:col>5</xdr:col>
      <xdr:colOff>1152525</xdr:colOff>
      <xdr:row>58</xdr:row>
      <xdr:rowOff>11430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893445</xdr:colOff>
      <xdr:row>43</xdr:row>
      <xdr:rowOff>108585</xdr:rowOff>
    </xdr:from>
    <xdr:to>
      <xdr:col>15</xdr:col>
      <xdr:colOff>798195</xdr:colOff>
      <xdr:row>60</xdr:row>
      <xdr:rowOff>45720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mmel%20Svelti/PNC/PNC%202023/BD%20PN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 2021"/>
      <sheetName val="Cias x Año"/>
      <sheetName val="Cias x Años Mes"/>
      <sheetName val="Ramos x Años"/>
      <sheetName val="PNC 2020"/>
      <sheetName val="BD"/>
      <sheetName val="Mes"/>
      <sheetName val="Ramos"/>
      <sheetName val="Cias"/>
    </sheetNames>
    <sheetDataSet>
      <sheetData sheetId="0"/>
      <sheetData sheetId="1"/>
      <sheetData sheetId="2"/>
      <sheetData sheetId="3">
        <row r="2">
          <cell r="B2" t="str">
            <v>Validación</v>
          </cell>
          <cell r="C2" t="str">
            <v>(All)</v>
          </cell>
        </row>
        <row r="4">
          <cell r="B4" t="str">
            <v>Sum of TOTAL PNC</v>
          </cell>
          <cell r="D4" t="str">
            <v>AÑO</v>
          </cell>
        </row>
        <row r="5">
          <cell r="B5" t="str">
            <v>MES</v>
          </cell>
          <cell r="C5" t="str">
            <v>Ramos</v>
          </cell>
          <cell r="D5" t="str">
            <v>2022</v>
          </cell>
          <cell r="E5" t="str">
            <v>2023</v>
          </cell>
        </row>
        <row r="6">
          <cell r="A6" t="str">
            <v>AbrilAccidentes Personales</v>
          </cell>
          <cell r="B6" t="str">
            <v>Abril</v>
          </cell>
          <cell r="C6" t="str">
            <v>Accidentes Personales</v>
          </cell>
          <cell r="D6">
            <v>64776887.609999999</v>
          </cell>
        </row>
        <row r="7">
          <cell r="A7" t="str">
            <v>AbrilAgrícola y Pecuario</v>
          </cell>
          <cell r="B7" t="str">
            <v>Abril</v>
          </cell>
          <cell r="C7" t="str">
            <v>Agrícola y Pecuario</v>
          </cell>
          <cell r="D7">
            <v>22444431.260000002</v>
          </cell>
        </row>
        <row r="8">
          <cell r="A8" t="str">
            <v>AbrilFianzas</v>
          </cell>
          <cell r="B8" t="str">
            <v>Abril</v>
          </cell>
          <cell r="C8" t="str">
            <v>Fianzas</v>
          </cell>
          <cell r="D8">
            <v>181251618.34</v>
          </cell>
        </row>
        <row r="9">
          <cell r="A9" t="str">
            <v>AbrilIncendio y Aliados</v>
          </cell>
          <cell r="B9" t="str">
            <v>Abril</v>
          </cell>
          <cell r="C9" t="str">
            <v>Incendio y Aliados</v>
          </cell>
          <cell r="D9">
            <v>2062022587.9000001</v>
          </cell>
        </row>
        <row r="10">
          <cell r="A10" t="str">
            <v>AbrilNaves Maritimas y Aéreas</v>
          </cell>
          <cell r="B10" t="str">
            <v>Abril</v>
          </cell>
          <cell r="C10" t="str">
            <v>Naves Maritimas y Aéreas</v>
          </cell>
          <cell r="D10">
            <v>47162815.960000001</v>
          </cell>
        </row>
        <row r="11">
          <cell r="A11" t="str">
            <v>AbrilOtros Seguros</v>
          </cell>
          <cell r="B11" t="str">
            <v>Abril</v>
          </cell>
          <cell r="C11" t="str">
            <v>Otros Seguros</v>
          </cell>
          <cell r="D11">
            <v>399508932.95999998</v>
          </cell>
        </row>
        <row r="12">
          <cell r="A12" t="str">
            <v>AbrilSalud</v>
          </cell>
          <cell r="B12" t="str">
            <v>Abril</v>
          </cell>
          <cell r="C12" t="str">
            <v>Salud</v>
          </cell>
          <cell r="D12">
            <v>1855692901.5899997</v>
          </cell>
        </row>
        <row r="13">
          <cell r="A13" t="str">
            <v>AbrilTransporte de Carga</v>
          </cell>
          <cell r="B13" t="str">
            <v>Abril</v>
          </cell>
          <cell r="C13" t="str">
            <v>Transporte de Carga</v>
          </cell>
          <cell r="D13">
            <v>146946689.53000003</v>
          </cell>
        </row>
        <row r="14">
          <cell r="A14" t="str">
            <v>AbrilVida Colectivo</v>
          </cell>
          <cell r="B14" t="str">
            <v>Abril</v>
          </cell>
          <cell r="C14" t="str">
            <v>Vida Colectivo</v>
          </cell>
          <cell r="D14">
            <v>1203090339.3199997</v>
          </cell>
        </row>
        <row r="15">
          <cell r="A15" t="str">
            <v>AbrilVida Individual</v>
          </cell>
          <cell r="B15" t="str">
            <v>Abril</v>
          </cell>
          <cell r="C15" t="str">
            <v>Vida Individual</v>
          </cell>
          <cell r="D15">
            <v>28741023.009999998</v>
          </cell>
        </row>
        <row r="16">
          <cell r="A16" t="str">
            <v>AbrilVehículos de Motor</v>
          </cell>
          <cell r="B16" t="str">
            <v>Abril</v>
          </cell>
          <cell r="C16" t="str">
            <v>Vehículos de Motor</v>
          </cell>
          <cell r="D16">
            <v>1744544533.6500001</v>
          </cell>
        </row>
        <row r="17">
          <cell r="A17" t="str">
            <v>AgostoAccidentes Personales</v>
          </cell>
          <cell r="B17" t="str">
            <v>Agosto</v>
          </cell>
          <cell r="C17" t="str">
            <v>Accidentes Personales</v>
          </cell>
          <cell r="D17">
            <v>63838776.610000007</v>
          </cell>
        </row>
        <row r="18">
          <cell r="A18" t="str">
            <v>AgostoAgrícola y Pecuario</v>
          </cell>
          <cell r="B18" t="str">
            <v>Agosto</v>
          </cell>
          <cell r="C18" t="str">
            <v>Agrícola y Pecuario</v>
          </cell>
          <cell r="D18">
            <v>73494033.879999995</v>
          </cell>
        </row>
        <row r="19">
          <cell r="A19" t="str">
            <v>AgostoFianzas</v>
          </cell>
          <cell r="B19" t="str">
            <v>Agosto</v>
          </cell>
          <cell r="C19" t="str">
            <v>Fianzas</v>
          </cell>
          <cell r="D19">
            <v>184652958.26000002</v>
          </cell>
        </row>
        <row r="20">
          <cell r="A20" t="str">
            <v>AgostoIncendio y Aliados</v>
          </cell>
          <cell r="B20" t="str">
            <v>Agosto</v>
          </cell>
          <cell r="C20" t="str">
            <v>Incendio y Aliados</v>
          </cell>
          <cell r="D20">
            <v>1894287466.3900001</v>
          </cell>
        </row>
        <row r="21">
          <cell r="A21" t="str">
            <v>AgostoNaves Maritimas y Aéreas</v>
          </cell>
          <cell r="B21" t="str">
            <v>Agosto</v>
          </cell>
          <cell r="C21" t="str">
            <v>Naves Maritimas y Aéreas</v>
          </cell>
          <cell r="D21">
            <v>67046423.119999997</v>
          </cell>
        </row>
        <row r="22">
          <cell r="A22" t="str">
            <v>AgostoOtros Seguros</v>
          </cell>
          <cell r="B22" t="str">
            <v>Agosto</v>
          </cell>
          <cell r="C22" t="str">
            <v>Otros Seguros</v>
          </cell>
          <cell r="D22">
            <v>353105584.93999994</v>
          </cell>
        </row>
        <row r="23">
          <cell r="A23" t="str">
            <v>AgostoSalud</v>
          </cell>
          <cell r="B23" t="str">
            <v>Agosto</v>
          </cell>
          <cell r="C23" t="str">
            <v>Salud</v>
          </cell>
          <cell r="D23">
            <v>2365231461.3099999</v>
          </cell>
        </row>
        <row r="24">
          <cell r="A24" t="str">
            <v>AgostoTransporte de Carga</v>
          </cell>
          <cell r="B24" t="str">
            <v>Agosto</v>
          </cell>
          <cell r="C24" t="str">
            <v>Transporte de Carga</v>
          </cell>
          <cell r="D24">
            <v>107126995.57999998</v>
          </cell>
        </row>
        <row r="25">
          <cell r="A25" t="str">
            <v>AgostoVida Colectivo</v>
          </cell>
          <cell r="B25" t="str">
            <v>Agosto</v>
          </cell>
          <cell r="C25" t="str">
            <v>Vida Colectivo</v>
          </cell>
          <cell r="D25">
            <v>1300934398.5600002</v>
          </cell>
        </row>
        <row r="26">
          <cell r="A26" t="str">
            <v>AgostoVida Individual</v>
          </cell>
          <cell r="B26" t="str">
            <v>Agosto</v>
          </cell>
          <cell r="C26" t="str">
            <v>Vida Individual</v>
          </cell>
          <cell r="D26">
            <v>33134251.589999996</v>
          </cell>
        </row>
        <row r="27">
          <cell r="A27" t="str">
            <v>AgostoVehículos de Motor</v>
          </cell>
          <cell r="B27" t="str">
            <v>Agosto</v>
          </cell>
          <cell r="C27" t="str">
            <v>Vehículos de Motor</v>
          </cell>
          <cell r="D27">
            <v>1766977924.6499999</v>
          </cell>
        </row>
        <row r="28">
          <cell r="A28" t="str">
            <v>DiciembreAccidentes Personales</v>
          </cell>
          <cell r="B28" t="str">
            <v>Diciembre</v>
          </cell>
          <cell r="C28" t="str">
            <v>Accidentes Personales</v>
          </cell>
          <cell r="D28">
            <v>64907801.110000007</v>
          </cell>
        </row>
        <row r="29">
          <cell r="A29" t="str">
            <v>DiciembreAgrícola y Pecuario</v>
          </cell>
          <cell r="B29" t="str">
            <v>Diciembre</v>
          </cell>
          <cell r="C29" t="str">
            <v>Agrícola y Pecuario</v>
          </cell>
          <cell r="D29">
            <v>70012144.129999995</v>
          </cell>
        </row>
        <row r="30">
          <cell r="A30" t="str">
            <v>DiciembreFianzas</v>
          </cell>
          <cell r="B30" t="str">
            <v>Diciembre</v>
          </cell>
          <cell r="C30" t="str">
            <v>Fianzas</v>
          </cell>
          <cell r="D30">
            <v>297036514.31999999</v>
          </cell>
        </row>
        <row r="31">
          <cell r="A31" t="str">
            <v>DiciembreIncendio y Aliados</v>
          </cell>
          <cell r="B31" t="str">
            <v>Diciembre</v>
          </cell>
          <cell r="C31" t="str">
            <v>Incendio y Aliados</v>
          </cell>
          <cell r="D31">
            <v>1851687188.6399999</v>
          </cell>
        </row>
        <row r="32">
          <cell r="A32" t="str">
            <v>DiciembreNaves Maritimas y Aéreas</v>
          </cell>
          <cell r="B32" t="str">
            <v>Diciembre</v>
          </cell>
          <cell r="C32" t="str">
            <v>Naves Maritimas y Aéreas</v>
          </cell>
          <cell r="D32">
            <v>66773168.800000004</v>
          </cell>
        </row>
        <row r="33">
          <cell r="A33" t="str">
            <v>DiciembreOtros Seguros</v>
          </cell>
          <cell r="B33" t="str">
            <v>Diciembre</v>
          </cell>
          <cell r="C33" t="str">
            <v>Otros Seguros</v>
          </cell>
          <cell r="D33">
            <v>447699565.17000002</v>
          </cell>
        </row>
        <row r="34">
          <cell r="A34" t="str">
            <v>DiciembreSalud</v>
          </cell>
          <cell r="B34" t="str">
            <v>Diciembre</v>
          </cell>
          <cell r="C34" t="str">
            <v>Salud</v>
          </cell>
          <cell r="D34">
            <v>2396560179.1700001</v>
          </cell>
        </row>
        <row r="35">
          <cell r="A35" t="str">
            <v>DiciembreTransporte de Carga</v>
          </cell>
          <cell r="B35" t="str">
            <v>Diciembre</v>
          </cell>
          <cell r="C35" t="str">
            <v>Transporte de Carga</v>
          </cell>
          <cell r="D35">
            <v>87299938.060000002</v>
          </cell>
        </row>
        <row r="36">
          <cell r="A36" t="str">
            <v>DiciembreVida Colectivo</v>
          </cell>
          <cell r="B36" t="str">
            <v>Diciembre</v>
          </cell>
          <cell r="C36" t="str">
            <v>Vida Colectivo</v>
          </cell>
          <cell r="D36">
            <v>1408015451.1299999</v>
          </cell>
        </row>
        <row r="37">
          <cell r="A37" t="str">
            <v>DiciembreVida Individual</v>
          </cell>
          <cell r="B37" t="str">
            <v>Diciembre</v>
          </cell>
          <cell r="C37" t="str">
            <v>Vida Individual</v>
          </cell>
          <cell r="D37">
            <v>126159665.69000003</v>
          </cell>
        </row>
        <row r="38">
          <cell r="A38" t="str">
            <v>DiciembreVehículos de Motor</v>
          </cell>
          <cell r="B38" t="str">
            <v>Diciembre</v>
          </cell>
          <cell r="C38" t="str">
            <v>Vehículos de Motor</v>
          </cell>
          <cell r="D38">
            <v>2366879110.1200004</v>
          </cell>
        </row>
        <row r="39">
          <cell r="A39" t="str">
            <v>EneroAccidentes Personales</v>
          </cell>
          <cell r="B39" t="str">
            <v>Enero</v>
          </cell>
          <cell r="C39" t="str">
            <v>Accidentes Personales</v>
          </cell>
          <cell r="D39">
            <v>43615771.359999999</v>
          </cell>
          <cell r="E39">
            <v>52676781.529999994</v>
          </cell>
        </row>
        <row r="40">
          <cell r="A40" t="str">
            <v>EneroAgrícola y Pecuario</v>
          </cell>
          <cell r="B40" t="str">
            <v>Enero</v>
          </cell>
          <cell r="C40" t="str">
            <v>Agrícola y Pecuario</v>
          </cell>
          <cell r="D40">
            <v>51151066.210000001</v>
          </cell>
          <cell r="E40">
            <v>75897286.840000004</v>
          </cell>
        </row>
        <row r="41">
          <cell r="A41" t="str">
            <v>EneroFianzas</v>
          </cell>
          <cell r="B41" t="str">
            <v>Enero</v>
          </cell>
          <cell r="C41" t="str">
            <v>Fianzas</v>
          </cell>
          <cell r="D41">
            <v>119055243.56999996</v>
          </cell>
          <cell r="E41">
            <v>176338662.91</v>
          </cell>
        </row>
        <row r="42">
          <cell r="A42" t="str">
            <v>EneroIncendio y Aliados</v>
          </cell>
          <cell r="B42" t="str">
            <v>Enero</v>
          </cell>
          <cell r="C42" t="str">
            <v>Incendio y Aliados</v>
          </cell>
          <cell r="D42">
            <v>1300820484.3300004</v>
          </cell>
          <cell r="E42">
            <v>1664478182.3200002</v>
          </cell>
        </row>
        <row r="43">
          <cell r="A43" t="str">
            <v>EneroNaves Maritimas y Aéreas</v>
          </cell>
          <cell r="B43" t="str">
            <v>Enero</v>
          </cell>
          <cell r="C43" t="str">
            <v>Naves Maritimas y Aéreas</v>
          </cell>
          <cell r="D43">
            <v>52713976.519999996</v>
          </cell>
          <cell r="E43">
            <v>38678932.850000001</v>
          </cell>
        </row>
        <row r="44">
          <cell r="A44" t="str">
            <v>EneroOtros Seguros</v>
          </cell>
          <cell r="B44" t="str">
            <v>Enero</v>
          </cell>
          <cell r="C44" t="str">
            <v>Otros Seguros</v>
          </cell>
          <cell r="D44">
            <v>338646033.63999999</v>
          </cell>
          <cell r="E44">
            <v>362261492.59999996</v>
          </cell>
        </row>
        <row r="45">
          <cell r="A45" t="str">
            <v>EneroSalud</v>
          </cell>
          <cell r="B45" t="str">
            <v>Enero</v>
          </cell>
          <cell r="C45" t="str">
            <v>Salud</v>
          </cell>
          <cell r="D45">
            <v>1697958034.1399999</v>
          </cell>
          <cell r="E45">
            <v>2072304632.9300001</v>
          </cell>
        </row>
        <row r="46">
          <cell r="A46" t="str">
            <v>EneroTransporte de Carga</v>
          </cell>
          <cell r="B46" t="str">
            <v>Enero</v>
          </cell>
          <cell r="C46" t="str">
            <v>Transporte de Carga</v>
          </cell>
          <cell r="D46">
            <v>56119018.390000008</v>
          </cell>
          <cell r="E46">
            <v>82439916.780000016</v>
          </cell>
        </row>
        <row r="47">
          <cell r="A47" t="str">
            <v>EneroVida Colectivo</v>
          </cell>
          <cell r="B47" t="str">
            <v>Enero</v>
          </cell>
          <cell r="C47" t="str">
            <v>Vida Colectivo</v>
          </cell>
          <cell r="D47">
            <v>1073382421.1299999</v>
          </cell>
          <cell r="E47">
            <v>1180399500.0599997</v>
          </cell>
        </row>
        <row r="48">
          <cell r="A48" t="str">
            <v>EneroVida Individual</v>
          </cell>
          <cell r="B48" t="str">
            <v>Enero</v>
          </cell>
          <cell r="C48" t="str">
            <v>Vida Individual</v>
          </cell>
          <cell r="D48">
            <v>22537593.890000001</v>
          </cell>
          <cell r="E48">
            <v>29713797.09</v>
          </cell>
        </row>
        <row r="49">
          <cell r="A49" t="str">
            <v>EneroVehículos de Motor</v>
          </cell>
          <cell r="B49" t="str">
            <v>Enero</v>
          </cell>
          <cell r="C49" t="str">
            <v>Vehículos de Motor</v>
          </cell>
          <cell r="D49">
            <v>1630339617.2299998</v>
          </cell>
          <cell r="E49">
            <v>1852903260.5900002</v>
          </cell>
        </row>
        <row r="50">
          <cell r="A50" t="str">
            <v>FebreroAccidentes Personales</v>
          </cell>
          <cell r="B50" t="str">
            <v>Febrero</v>
          </cell>
          <cell r="C50" t="str">
            <v>Accidentes Personales</v>
          </cell>
          <cell r="D50">
            <v>55824488.470000006</v>
          </cell>
          <cell r="E50">
            <v>61303586.75</v>
          </cell>
        </row>
        <row r="51">
          <cell r="A51" t="str">
            <v>FebreroAgrícola y Pecuario</v>
          </cell>
          <cell r="B51" t="str">
            <v>Febrero</v>
          </cell>
          <cell r="C51" t="str">
            <v>Agrícola y Pecuario</v>
          </cell>
          <cell r="D51">
            <v>72522520.379999995</v>
          </cell>
          <cell r="E51">
            <v>77419769.670000002</v>
          </cell>
        </row>
        <row r="52">
          <cell r="A52" t="str">
            <v>FebreroFianzas</v>
          </cell>
          <cell r="B52" t="str">
            <v>Febrero</v>
          </cell>
          <cell r="C52" t="str">
            <v>Fianzas</v>
          </cell>
          <cell r="D52">
            <v>169007987.81999996</v>
          </cell>
          <cell r="E52">
            <v>126064942.18000001</v>
          </cell>
        </row>
        <row r="53">
          <cell r="A53" t="str">
            <v>FebreroIncendio y Aliados</v>
          </cell>
          <cell r="B53" t="str">
            <v>Febrero</v>
          </cell>
          <cell r="C53" t="str">
            <v>Incendio y Aliados</v>
          </cell>
          <cell r="D53">
            <v>1494199874.0599999</v>
          </cell>
          <cell r="E53">
            <v>2009622912.6100004</v>
          </cell>
        </row>
        <row r="54">
          <cell r="A54" t="str">
            <v>FebreroNaves Maritimas y Aéreas</v>
          </cell>
          <cell r="B54" t="str">
            <v>Febrero</v>
          </cell>
          <cell r="C54" t="str">
            <v>Naves Maritimas y Aéreas</v>
          </cell>
          <cell r="D54">
            <v>273608839.40999997</v>
          </cell>
          <cell r="E54">
            <v>293933631.82000005</v>
          </cell>
        </row>
        <row r="55">
          <cell r="A55" t="str">
            <v>FebreroOtros Seguros</v>
          </cell>
          <cell r="B55" t="str">
            <v>Febrero</v>
          </cell>
          <cell r="C55" t="str">
            <v>Otros Seguros</v>
          </cell>
          <cell r="D55">
            <v>470731325.30999988</v>
          </cell>
          <cell r="E55">
            <v>460734130.12000006</v>
          </cell>
        </row>
        <row r="56">
          <cell r="A56" t="str">
            <v>FebreroSalud</v>
          </cell>
          <cell r="B56" t="str">
            <v>Febrero</v>
          </cell>
          <cell r="C56" t="str">
            <v>Salud</v>
          </cell>
          <cell r="D56">
            <v>1961578435.7799995</v>
          </cell>
          <cell r="E56">
            <v>2099575187.3599999</v>
          </cell>
        </row>
        <row r="57">
          <cell r="A57" t="str">
            <v>FebreroTransporte de Carga</v>
          </cell>
          <cell r="B57" t="str">
            <v>Febrero</v>
          </cell>
          <cell r="C57" t="str">
            <v>Transporte de Carga</v>
          </cell>
          <cell r="D57">
            <v>104890147.59</v>
          </cell>
          <cell r="E57">
            <v>126982975.54999998</v>
          </cell>
        </row>
        <row r="58">
          <cell r="A58" t="str">
            <v>FebreroVida Colectivo</v>
          </cell>
          <cell r="B58" t="str">
            <v>Febrero</v>
          </cell>
          <cell r="C58" t="str">
            <v>Vida Colectivo</v>
          </cell>
          <cell r="D58">
            <v>1166718862.1500001</v>
          </cell>
          <cell r="E58">
            <v>1220738658.3699999</v>
          </cell>
        </row>
        <row r="59">
          <cell r="A59" t="str">
            <v>FebreroVida Individual</v>
          </cell>
          <cell r="B59" t="str">
            <v>Febrero</v>
          </cell>
          <cell r="C59" t="str">
            <v>Vida Individual</v>
          </cell>
          <cell r="D59">
            <v>32012741.039999995</v>
          </cell>
          <cell r="E59">
            <v>38783818.750000007</v>
          </cell>
        </row>
        <row r="60">
          <cell r="A60" t="str">
            <v>FebreroVehículos de Motor</v>
          </cell>
          <cell r="B60" t="str">
            <v>Febrero</v>
          </cell>
          <cell r="C60" t="str">
            <v>Vehículos de Motor</v>
          </cell>
          <cell r="D60">
            <v>1654683358.8700001</v>
          </cell>
          <cell r="E60">
            <v>1846766015.6600003</v>
          </cell>
        </row>
        <row r="61">
          <cell r="A61" t="str">
            <v>JulioAccidentes Personales</v>
          </cell>
          <cell r="B61" t="str">
            <v>Julio</v>
          </cell>
          <cell r="C61" t="str">
            <v>Accidentes Personales</v>
          </cell>
          <cell r="D61">
            <v>59088397.520000011</v>
          </cell>
        </row>
        <row r="62">
          <cell r="A62" t="str">
            <v>JulioAgrícola y Pecuario</v>
          </cell>
          <cell r="B62" t="str">
            <v>Julio</v>
          </cell>
          <cell r="C62" t="str">
            <v>Agrícola y Pecuario</v>
          </cell>
          <cell r="D62">
            <v>121288450.16</v>
          </cell>
        </row>
        <row r="63">
          <cell r="A63" t="str">
            <v>JulioFianzas</v>
          </cell>
          <cell r="B63" t="str">
            <v>Julio</v>
          </cell>
          <cell r="C63" t="str">
            <v>Fianzas</v>
          </cell>
          <cell r="D63">
            <v>118162702.89</v>
          </cell>
        </row>
        <row r="64">
          <cell r="A64" t="str">
            <v>JulioIncendio y Aliados</v>
          </cell>
          <cell r="B64" t="str">
            <v>Julio</v>
          </cell>
          <cell r="C64" t="str">
            <v>Incendio y Aliados</v>
          </cell>
          <cell r="D64">
            <v>2140195277.8699999</v>
          </cell>
        </row>
        <row r="65">
          <cell r="A65" t="str">
            <v>JulioNaves Maritimas y Aéreas</v>
          </cell>
          <cell r="B65" t="str">
            <v>Julio</v>
          </cell>
          <cell r="C65" t="str">
            <v>Naves Maritimas y Aéreas</v>
          </cell>
          <cell r="D65">
            <v>54096328.650000006</v>
          </cell>
        </row>
        <row r="66">
          <cell r="A66" t="str">
            <v>JulioOtros Seguros</v>
          </cell>
          <cell r="B66" t="str">
            <v>Julio</v>
          </cell>
          <cell r="C66" t="str">
            <v>Otros Seguros</v>
          </cell>
          <cell r="D66">
            <v>506808819.81999999</v>
          </cell>
        </row>
        <row r="67">
          <cell r="A67" t="str">
            <v>JulioSalud</v>
          </cell>
          <cell r="B67" t="str">
            <v>Julio</v>
          </cell>
          <cell r="C67" t="str">
            <v>Salud</v>
          </cell>
          <cell r="D67">
            <v>2058586025.4999998</v>
          </cell>
        </row>
        <row r="68">
          <cell r="A68" t="str">
            <v>JulioTransporte de Carga</v>
          </cell>
          <cell r="B68" t="str">
            <v>Julio</v>
          </cell>
          <cell r="C68" t="str">
            <v>Transporte de Carga</v>
          </cell>
          <cell r="D68">
            <v>157735415</v>
          </cell>
        </row>
        <row r="69">
          <cell r="A69" t="str">
            <v>JulioVida Colectivo</v>
          </cell>
          <cell r="B69" t="str">
            <v>Julio</v>
          </cell>
          <cell r="C69" t="str">
            <v>Vida Colectivo</v>
          </cell>
          <cell r="D69">
            <v>1258869280.2199998</v>
          </cell>
        </row>
        <row r="70">
          <cell r="A70" t="str">
            <v>JulioVida Individual</v>
          </cell>
          <cell r="B70" t="str">
            <v>Julio</v>
          </cell>
          <cell r="C70" t="str">
            <v>Vida Individual</v>
          </cell>
          <cell r="D70">
            <v>34908109.460000001</v>
          </cell>
        </row>
        <row r="71">
          <cell r="A71" t="str">
            <v>JulioVehículos de Motor</v>
          </cell>
          <cell r="B71" t="str">
            <v>Julio</v>
          </cell>
          <cell r="C71" t="str">
            <v>Vehículos de Motor</v>
          </cell>
          <cell r="D71">
            <v>1835868877.1800003</v>
          </cell>
        </row>
        <row r="72">
          <cell r="A72" t="str">
            <v>JunioAccidentes Personales</v>
          </cell>
          <cell r="B72" t="str">
            <v>Junio</v>
          </cell>
          <cell r="C72" t="str">
            <v>Accidentes Personales</v>
          </cell>
          <cell r="D72">
            <v>66328469.320000008</v>
          </cell>
        </row>
        <row r="73">
          <cell r="A73" t="str">
            <v>JunioAgrícola y Pecuario</v>
          </cell>
          <cell r="B73" t="str">
            <v>Junio</v>
          </cell>
          <cell r="C73" t="str">
            <v>Agrícola y Pecuario</v>
          </cell>
          <cell r="D73">
            <v>104050765.77</v>
          </cell>
        </row>
        <row r="74">
          <cell r="A74" t="str">
            <v>JunioFianzas</v>
          </cell>
          <cell r="B74" t="str">
            <v>Junio</v>
          </cell>
          <cell r="C74" t="str">
            <v>Fianzas</v>
          </cell>
          <cell r="D74">
            <v>149635581.19999999</v>
          </cell>
        </row>
        <row r="75">
          <cell r="A75" t="str">
            <v>JunioIncendio y Aliados</v>
          </cell>
          <cell r="B75" t="str">
            <v>Junio</v>
          </cell>
          <cell r="C75" t="str">
            <v>Incendio y Aliados</v>
          </cell>
          <cell r="D75">
            <v>2352085663.54</v>
          </cell>
        </row>
        <row r="76">
          <cell r="A76" t="str">
            <v>JunioNaves Maritimas y Aéreas</v>
          </cell>
          <cell r="B76" t="str">
            <v>Junio</v>
          </cell>
          <cell r="C76" t="str">
            <v>Naves Maritimas y Aéreas</v>
          </cell>
          <cell r="D76">
            <v>45917961.629999995</v>
          </cell>
        </row>
        <row r="77">
          <cell r="A77" t="str">
            <v>JunioOtros Seguros</v>
          </cell>
          <cell r="B77" t="str">
            <v>Junio</v>
          </cell>
          <cell r="C77" t="str">
            <v>Otros Seguros</v>
          </cell>
          <cell r="D77">
            <v>442115802.2700001</v>
          </cell>
        </row>
        <row r="78">
          <cell r="A78" t="str">
            <v>JunioSalud</v>
          </cell>
          <cell r="B78" t="str">
            <v>Junio</v>
          </cell>
          <cell r="C78" t="str">
            <v>Salud</v>
          </cell>
          <cell r="D78">
            <v>2037924228.3999999</v>
          </cell>
        </row>
        <row r="79">
          <cell r="A79" t="str">
            <v>JunioTransporte de Carga</v>
          </cell>
          <cell r="B79" t="str">
            <v>Junio</v>
          </cell>
          <cell r="C79" t="str">
            <v>Transporte de Carga</v>
          </cell>
          <cell r="D79">
            <v>88441478.789999992</v>
          </cell>
        </row>
        <row r="80">
          <cell r="A80" t="str">
            <v>JunioVida Colectivo</v>
          </cell>
          <cell r="B80" t="str">
            <v>Junio</v>
          </cell>
          <cell r="C80" t="str">
            <v>Vida Colectivo</v>
          </cell>
          <cell r="D80">
            <v>1248158331.6200001</v>
          </cell>
        </row>
        <row r="81">
          <cell r="A81" t="str">
            <v>JunioVida Individual</v>
          </cell>
          <cell r="B81" t="str">
            <v>Junio</v>
          </cell>
          <cell r="C81" t="str">
            <v>Vida Individual</v>
          </cell>
          <cell r="D81">
            <v>32320657.720000003</v>
          </cell>
        </row>
        <row r="82">
          <cell r="A82" t="str">
            <v>JunioVehículos de Motor</v>
          </cell>
          <cell r="B82" t="str">
            <v>Junio</v>
          </cell>
          <cell r="C82" t="str">
            <v>Vehículos de Motor</v>
          </cell>
          <cell r="D82">
            <v>1690064213.5900002</v>
          </cell>
        </row>
        <row r="83">
          <cell r="A83" t="str">
            <v>MarzoAccidentes Personales</v>
          </cell>
          <cell r="B83" t="str">
            <v>Marzo</v>
          </cell>
          <cell r="C83" t="str">
            <v>Accidentes Personales</v>
          </cell>
          <cell r="D83">
            <v>59999999.459999986</v>
          </cell>
        </row>
        <row r="84">
          <cell r="A84" t="str">
            <v>MarzoAgrícola y Pecuario</v>
          </cell>
          <cell r="B84" t="str">
            <v>Marzo</v>
          </cell>
          <cell r="C84" t="str">
            <v>Agrícola y Pecuario</v>
          </cell>
          <cell r="D84">
            <v>49725959.149999999</v>
          </cell>
        </row>
        <row r="85">
          <cell r="A85" t="str">
            <v>MarzoFianzas</v>
          </cell>
          <cell r="B85" t="str">
            <v>Marzo</v>
          </cell>
          <cell r="C85" t="str">
            <v>Fianzas</v>
          </cell>
          <cell r="D85">
            <v>136528588.47999996</v>
          </cell>
        </row>
        <row r="86">
          <cell r="A86" t="str">
            <v>MarzoIncendio y Aliados</v>
          </cell>
          <cell r="B86" t="str">
            <v>Marzo</v>
          </cell>
          <cell r="C86" t="str">
            <v>Incendio y Aliados</v>
          </cell>
          <cell r="D86">
            <v>3966846365.9699998</v>
          </cell>
        </row>
        <row r="87">
          <cell r="A87" t="str">
            <v>MarzoNaves Maritimas y Aéreas</v>
          </cell>
          <cell r="B87" t="str">
            <v>Marzo</v>
          </cell>
          <cell r="C87" t="str">
            <v>Naves Maritimas y Aéreas</v>
          </cell>
          <cell r="D87">
            <v>63270778.340000004</v>
          </cell>
        </row>
        <row r="88">
          <cell r="A88" t="str">
            <v>MarzoOtros Seguros</v>
          </cell>
          <cell r="B88" t="str">
            <v>Marzo</v>
          </cell>
          <cell r="C88" t="str">
            <v>Otros Seguros</v>
          </cell>
          <cell r="D88">
            <v>487236121.54000014</v>
          </cell>
        </row>
        <row r="89">
          <cell r="A89" t="str">
            <v>MarzoSalud</v>
          </cell>
          <cell r="B89" t="str">
            <v>Marzo</v>
          </cell>
          <cell r="C89" t="str">
            <v>Salud</v>
          </cell>
          <cell r="D89">
            <v>2042639087.51</v>
          </cell>
        </row>
        <row r="90">
          <cell r="A90" t="str">
            <v>MarzoTransporte de Carga</v>
          </cell>
          <cell r="B90" t="str">
            <v>Marzo</v>
          </cell>
          <cell r="C90" t="str">
            <v>Transporte de Carga</v>
          </cell>
          <cell r="D90">
            <v>129555027.95000002</v>
          </cell>
        </row>
        <row r="91">
          <cell r="A91" t="str">
            <v>MarzoVida Colectivo</v>
          </cell>
          <cell r="B91" t="str">
            <v>Marzo</v>
          </cell>
          <cell r="C91" t="str">
            <v>Vida Colectivo</v>
          </cell>
          <cell r="D91">
            <v>1198107695.74</v>
          </cell>
        </row>
        <row r="92">
          <cell r="A92" t="str">
            <v>MarzoVida Individual</v>
          </cell>
          <cell r="B92" t="str">
            <v>Marzo</v>
          </cell>
          <cell r="C92" t="str">
            <v>Vida Individual</v>
          </cell>
          <cell r="D92">
            <v>37203140.619999997</v>
          </cell>
        </row>
        <row r="93">
          <cell r="A93" t="str">
            <v>MarzoVehículos de Motor</v>
          </cell>
          <cell r="B93" t="str">
            <v>Marzo</v>
          </cell>
          <cell r="C93" t="str">
            <v>Vehículos de Motor</v>
          </cell>
          <cell r="D93">
            <v>1990070624.3199999</v>
          </cell>
        </row>
        <row r="94">
          <cell r="A94" t="str">
            <v>MayoAccidentes Personales</v>
          </cell>
          <cell r="B94" t="str">
            <v>Mayo</v>
          </cell>
          <cell r="C94" t="str">
            <v>Accidentes Personales</v>
          </cell>
          <cell r="D94">
            <v>56156052.509999998</v>
          </cell>
        </row>
        <row r="95">
          <cell r="A95" t="str">
            <v>MayoAgrícola y Pecuario</v>
          </cell>
          <cell r="B95" t="str">
            <v>Mayo</v>
          </cell>
          <cell r="C95" t="str">
            <v>Agrícola y Pecuario</v>
          </cell>
          <cell r="D95">
            <v>49549222.75</v>
          </cell>
        </row>
        <row r="96">
          <cell r="A96" t="str">
            <v>MayoFianzas</v>
          </cell>
          <cell r="B96" t="str">
            <v>Mayo</v>
          </cell>
          <cell r="C96" t="str">
            <v>Fianzas</v>
          </cell>
          <cell r="D96">
            <v>123095852.19999999</v>
          </cell>
        </row>
        <row r="97">
          <cell r="A97" t="str">
            <v>MayoIncendio y Aliados</v>
          </cell>
          <cell r="B97" t="str">
            <v>Mayo</v>
          </cell>
          <cell r="C97" t="str">
            <v>Incendio y Aliados</v>
          </cell>
          <cell r="D97">
            <v>1639136354.9800003</v>
          </cell>
        </row>
        <row r="98">
          <cell r="A98" t="str">
            <v>MayoNaves Maritimas y Aéreas</v>
          </cell>
          <cell r="B98" t="str">
            <v>Mayo</v>
          </cell>
          <cell r="C98" t="str">
            <v>Naves Maritimas y Aéreas</v>
          </cell>
          <cell r="D98">
            <v>50705470.919999994</v>
          </cell>
        </row>
        <row r="99">
          <cell r="A99" t="str">
            <v>MayoOtros Seguros</v>
          </cell>
          <cell r="B99" t="str">
            <v>Mayo</v>
          </cell>
          <cell r="C99" t="str">
            <v>Otros Seguros</v>
          </cell>
          <cell r="D99">
            <v>433548519.44</v>
          </cell>
        </row>
        <row r="100">
          <cell r="A100" t="str">
            <v>MayoSalud</v>
          </cell>
          <cell r="B100" t="str">
            <v>Mayo</v>
          </cell>
          <cell r="C100" t="str">
            <v>Salud</v>
          </cell>
          <cell r="D100">
            <v>1929333959.6600003</v>
          </cell>
        </row>
        <row r="101">
          <cell r="A101" t="str">
            <v>MayoTransporte de Carga</v>
          </cell>
          <cell r="B101" t="str">
            <v>Mayo</v>
          </cell>
          <cell r="C101" t="str">
            <v>Transporte de Carga</v>
          </cell>
          <cell r="D101">
            <v>111399690.99000001</v>
          </cell>
        </row>
        <row r="102">
          <cell r="A102" t="str">
            <v>MayoVida Colectivo</v>
          </cell>
          <cell r="B102" t="str">
            <v>Mayo</v>
          </cell>
          <cell r="C102" t="str">
            <v>Vida Colectivo</v>
          </cell>
          <cell r="D102">
            <v>1241596601.05</v>
          </cell>
        </row>
        <row r="103">
          <cell r="A103" t="str">
            <v>MayoVida Individual</v>
          </cell>
          <cell r="B103" t="str">
            <v>Mayo</v>
          </cell>
          <cell r="C103" t="str">
            <v>Vida Individual</v>
          </cell>
          <cell r="D103">
            <v>34109230.690000005</v>
          </cell>
        </row>
        <row r="104">
          <cell r="A104" t="str">
            <v>MayoVehículos de Motor</v>
          </cell>
          <cell r="B104" t="str">
            <v>Mayo</v>
          </cell>
          <cell r="C104" t="str">
            <v>Vehículos de Motor</v>
          </cell>
          <cell r="D104">
            <v>1758935657.1900003</v>
          </cell>
        </row>
        <row r="105">
          <cell r="A105" t="str">
            <v>NoviembreAccidentes Personales</v>
          </cell>
          <cell r="B105" t="str">
            <v>Noviembre</v>
          </cell>
          <cell r="C105" t="str">
            <v>Accidentes Personales</v>
          </cell>
          <cell r="D105">
            <v>60802932.129999988</v>
          </cell>
        </row>
        <row r="106">
          <cell r="A106" t="str">
            <v>NoviembreAgrícola y Pecuario</v>
          </cell>
          <cell r="B106" t="str">
            <v>Noviembre</v>
          </cell>
          <cell r="C106" t="str">
            <v>Agrícola y Pecuario</v>
          </cell>
          <cell r="D106">
            <v>39532417.100000001</v>
          </cell>
        </row>
        <row r="107">
          <cell r="A107" t="str">
            <v>NoviembreFianzas</v>
          </cell>
          <cell r="B107" t="str">
            <v>Noviembre</v>
          </cell>
          <cell r="C107" t="str">
            <v>Fianzas</v>
          </cell>
          <cell r="D107">
            <v>168812303.44999999</v>
          </cell>
        </row>
        <row r="108">
          <cell r="A108" t="str">
            <v>NoviembreIncendio y Aliados</v>
          </cell>
          <cell r="B108" t="str">
            <v>Noviembre</v>
          </cell>
          <cell r="C108" t="str">
            <v>Incendio y Aliados</v>
          </cell>
          <cell r="D108">
            <v>1636103242.1800001</v>
          </cell>
        </row>
        <row r="109">
          <cell r="A109" t="str">
            <v>NoviembreNaves Maritimas y Aéreas</v>
          </cell>
          <cell r="B109" t="str">
            <v>Noviembre</v>
          </cell>
          <cell r="C109" t="str">
            <v>Naves Maritimas y Aéreas</v>
          </cell>
          <cell r="D109">
            <v>75084195.979999989</v>
          </cell>
        </row>
        <row r="110">
          <cell r="A110" t="str">
            <v>NoviembreOtros Seguros</v>
          </cell>
          <cell r="B110" t="str">
            <v>Noviembre</v>
          </cell>
          <cell r="C110" t="str">
            <v>Otros Seguros</v>
          </cell>
          <cell r="D110">
            <v>354613036.63</v>
          </cell>
        </row>
        <row r="111">
          <cell r="A111" t="str">
            <v>NoviembreSalud</v>
          </cell>
          <cell r="B111" t="str">
            <v>Noviembre</v>
          </cell>
          <cell r="C111" t="str">
            <v>Salud</v>
          </cell>
          <cell r="D111">
            <v>2078027714.4299998</v>
          </cell>
        </row>
        <row r="112">
          <cell r="A112" t="str">
            <v>NoviembreTransporte de Carga</v>
          </cell>
          <cell r="B112" t="str">
            <v>Noviembre</v>
          </cell>
          <cell r="C112" t="str">
            <v>Transporte de Carga</v>
          </cell>
          <cell r="D112">
            <v>70370853.469999984</v>
          </cell>
        </row>
        <row r="113">
          <cell r="A113" t="str">
            <v>NoviembreVida Colectivo</v>
          </cell>
          <cell r="B113" t="str">
            <v>Noviembre</v>
          </cell>
          <cell r="C113" t="str">
            <v>Vida Colectivo</v>
          </cell>
          <cell r="D113">
            <v>1352386415.46</v>
          </cell>
        </row>
        <row r="114">
          <cell r="A114" t="str">
            <v>NoviembreVida Individual</v>
          </cell>
          <cell r="B114" t="str">
            <v>Noviembre</v>
          </cell>
          <cell r="C114" t="str">
            <v>Vida Individual</v>
          </cell>
          <cell r="D114">
            <v>36948906.399999999</v>
          </cell>
        </row>
        <row r="115">
          <cell r="A115" t="str">
            <v>NoviembreVehículos de Motor</v>
          </cell>
          <cell r="B115" t="str">
            <v>Noviembre</v>
          </cell>
          <cell r="C115" t="str">
            <v>Vehículos de Motor</v>
          </cell>
          <cell r="D115">
            <v>1855922122.0600002</v>
          </cell>
        </row>
        <row r="116">
          <cell r="A116" t="str">
            <v>OctubreAccidentes Personales</v>
          </cell>
          <cell r="B116" t="str">
            <v>Octubre</v>
          </cell>
          <cell r="C116" t="str">
            <v>Accidentes Personales</v>
          </cell>
          <cell r="D116">
            <v>80335005.839999989</v>
          </cell>
        </row>
        <row r="117">
          <cell r="A117" t="str">
            <v>OctubreAgrícola y Pecuario</v>
          </cell>
          <cell r="B117" t="str">
            <v>Octubre</v>
          </cell>
          <cell r="C117" t="str">
            <v>Agrícola y Pecuario</v>
          </cell>
          <cell r="D117">
            <v>20440141.370000001</v>
          </cell>
        </row>
        <row r="118">
          <cell r="A118" t="str">
            <v>OctubreFianzas</v>
          </cell>
          <cell r="B118" t="str">
            <v>Octubre</v>
          </cell>
          <cell r="C118" t="str">
            <v>Fianzas</v>
          </cell>
          <cell r="D118">
            <v>162011259.19999996</v>
          </cell>
        </row>
        <row r="119">
          <cell r="A119" t="str">
            <v>OctubreIncendio y Aliados</v>
          </cell>
          <cell r="B119" t="str">
            <v>Octubre</v>
          </cell>
          <cell r="C119" t="str">
            <v>Incendio y Aliados</v>
          </cell>
          <cell r="D119">
            <v>1431883788.7400005</v>
          </cell>
        </row>
        <row r="120">
          <cell r="A120" t="str">
            <v>OctubreNaves Maritimas y Aéreas</v>
          </cell>
          <cell r="B120" t="str">
            <v>Octubre</v>
          </cell>
          <cell r="C120" t="str">
            <v>Naves Maritimas y Aéreas</v>
          </cell>
          <cell r="D120">
            <v>41768298.010000013</v>
          </cell>
        </row>
        <row r="121">
          <cell r="A121" t="str">
            <v>OctubreOtros Seguros</v>
          </cell>
          <cell r="B121" t="str">
            <v>Octubre</v>
          </cell>
          <cell r="C121" t="str">
            <v>Otros Seguros</v>
          </cell>
          <cell r="D121">
            <v>311654467.79000002</v>
          </cell>
        </row>
        <row r="122">
          <cell r="A122" t="str">
            <v>OctubreSalud</v>
          </cell>
          <cell r="B122" t="str">
            <v>Octubre</v>
          </cell>
          <cell r="C122" t="str">
            <v>Salud</v>
          </cell>
          <cell r="D122">
            <v>2152947465.25</v>
          </cell>
        </row>
        <row r="123">
          <cell r="A123" t="str">
            <v>OctubreTransporte de Carga</v>
          </cell>
          <cell r="B123" t="str">
            <v>Octubre</v>
          </cell>
          <cell r="C123" t="str">
            <v>Transporte de Carga</v>
          </cell>
          <cell r="D123">
            <v>156381375.63</v>
          </cell>
        </row>
        <row r="124">
          <cell r="A124" t="str">
            <v>OctubreVida Colectivo</v>
          </cell>
          <cell r="B124" t="str">
            <v>Octubre</v>
          </cell>
          <cell r="C124" t="str">
            <v>Vida Colectivo</v>
          </cell>
          <cell r="D124">
            <v>1278069215.8599999</v>
          </cell>
        </row>
        <row r="125">
          <cell r="A125" t="str">
            <v>OctubreVida Individual</v>
          </cell>
          <cell r="B125" t="str">
            <v>Octubre</v>
          </cell>
          <cell r="C125" t="str">
            <v>Vida Individual</v>
          </cell>
          <cell r="D125">
            <v>46312973.769999996</v>
          </cell>
        </row>
        <row r="126">
          <cell r="A126" t="str">
            <v>OctubreVehículos de Motor</v>
          </cell>
          <cell r="B126" t="str">
            <v>Octubre</v>
          </cell>
          <cell r="C126" t="str">
            <v>Vehículos de Motor</v>
          </cell>
          <cell r="D126">
            <v>1792528493.8700006</v>
          </cell>
        </row>
        <row r="127">
          <cell r="A127" t="str">
            <v>SeptiembreAccidentes Personales</v>
          </cell>
          <cell r="B127" t="str">
            <v>Septiembre</v>
          </cell>
          <cell r="C127" t="str">
            <v>Accidentes Personales</v>
          </cell>
          <cell r="D127">
            <v>59699374.030000001</v>
          </cell>
        </row>
        <row r="128">
          <cell r="A128" t="str">
            <v>SeptiembreAgrícola y Pecuario</v>
          </cell>
          <cell r="B128" t="str">
            <v>Septiembre</v>
          </cell>
          <cell r="C128" t="str">
            <v>Agrícola y Pecuario</v>
          </cell>
          <cell r="D128">
            <v>44430928.280000001</v>
          </cell>
        </row>
        <row r="129">
          <cell r="A129" t="str">
            <v>SeptiembreFianzas</v>
          </cell>
          <cell r="B129" t="str">
            <v>Septiembre</v>
          </cell>
          <cell r="C129" t="str">
            <v>Fianzas</v>
          </cell>
          <cell r="D129">
            <v>148636325.90000004</v>
          </cell>
        </row>
        <row r="130">
          <cell r="A130" t="str">
            <v>SeptiembreIncendio y Aliados</v>
          </cell>
          <cell r="B130" t="str">
            <v>Septiembre</v>
          </cell>
          <cell r="C130" t="str">
            <v>Incendio y Aliados</v>
          </cell>
          <cell r="D130">
            <v>1892746290.8499999</v>
          </cell>
        </row>
        <row r="131">
          <cell r="A131" t="str">
            <v>SeptiembreNaves Maritimas y Aéreas</v>
          </cell>
          <cell r="B131" t="str">
            <v>Septiembre</v>
          </cell>
          <cell r="C131" t="str">
            <v>Naves Maritimas y Aéreas</v>
          </cell>
          <cell r="D131">
            <v>42522369.579999991</v>
          </cell>
        </row>
        <row r="132">
          <cell r="A132" t="str">
            <v>SeptiembreOtros Seguros</v>
          </cell>
          <cell r="B132" t="str">
            <v>Septiembre</v>
          </cell>
          <cell r="C132" t="str">
            <v>Otros Seguros</v>
          </cell>
          <cell r="D132">
            <v>405699102.1400001</v>
          </cell>
        </row>
        <row r="133">
          <cell r="A133" t="str">
            <v>SeptiembreSalud</v>
          </cell>
          <cell r="B133" t="str">
            <v>Septiembre</v>
          </cell>
          <cell r="C133" t="str">
            <v>Salud</v>
          </cell>
          <cell r="D133">
            <v>2191160534.4200001</v>
          </cell>
        </row>
        <row r="134">
          <cell r="A134" t="str">
            <v>SeptiembreTransporte de Carga</v>
          </cell>
          <cell r="B134" t="str">
            <v>Septiembre</v>
          </cell>
          <cell r="C134" t="str">
            <v>Transporte de Carga</v>
          </cell>
          <cell r="D134">
            <v>86203942.080000013</v>
          </cell>
        </row>
        <row r="135">
          <cell r="A135" t="str">
            <v>SeptiembreVida Colectivo</v>
          </cell>
          <cell r="B135" t="str">
            <v>Septiembre</v>
          </cell>
          <cell r="C135" t="str">
            <v>Vida Colectivo</v>
          </cell>
          <cell r="D135">
            <v>1346256013.6500001</v>
          </cell>
        </row>
        <row r="136">
          <cell r="A136" t="str">
            <v>SeptiembreVida Individual</v>
          </cell>
          <cell r="B136" t="str">
            <v>Septiembre</v>
          </cell>
          <cell r="C136" t="str">
            <v>Vida Individual</v>
          </cell>
          <cell r="D136">
            <v>33469562.59</v>
          </cell>
        </row>
        <row r="137">
          <cell r="A137" t="str">
            <v>SeptiembreVehículos de Motor</v>
          </cell>
          <cell r="B137" t="str">
            <v>Septiembre</v>
          </cell>
          <cell r="C137" t="str">
            <v>Vehículos de Motor</v>
          </cell>
          <cell r="D137">
            <v>1676877528.5</v>
          </cell>
        </row>
        <row r="138">
          <cell r="A138" t="str">
            <v>Total</v>
          </cell>
          <cell r="B138" t="str">
            <v>Total</v>
          </cell>
          <cell r="D138">
            <v>96313201039.869995</v>
          </cell>
          <cell r="E138">
            <v>15950018075.34</v>
          </cell>
        </row>
      </sheetData>
      <sheetData sheetId="4">
        <row r="3">
          <cell r="D3" t="str">
            <v>Accidentes PersonalesNo Exoneradas</v>
          </cell>
          <cell r="E3" t="str">
            <v>Accidentes PersonalesExoneradas</v>
          </cell>
          <cell r="F3" t="str">
            <v>Agrícola y PecuarioNo Exoneradas</v>
          </cell>
          <cell r="G3" t="str">
            <v>Agrícola y PecuarioExoneradas</v>
          </cell>
          <cell r="H3" t="str">
            <v>FianzasNo Exoneradas</v>
          </cell>
          <cell r="I3" t="str">
            <v>FianzasExoneradas</v>
          </cell>
          <cell r="J3" t="str">
            <v>Incendio y AliadosNo Exoneradas</v>
          </cell>
          <cell r="K3" t="str">
            <v>Incendio y AliadosExoneradas</v>
          </cell>
          <cell r="L3" t="str">
            <v>Naves Maritimas y AéreasNo Exoneradas</v>
          </cell>
          <cell r="M3" t="str">
            <v>Naves Maritimas y AéreasExoneradas</v>
          </cell>
          <cell r="N3" t="str">
            <v>Otros SegurosNo Exoneradas</v>
          </cell>
          <cell r="O3" t="str">
            <v>Otros SegurosExoneradas</v>
          </cell>
          <cell r="P3" t="str">
            <v>SaludNo Exoneradas</v>
          </cell>
          <cell r="Q3" t="str">
            <v>SaludExoneradas</v>
          </cell>
          <cell r="R3" t="str">
            <v>Transporte de CargaNo Exoneradas</v>
          </cell>
          <cell r="S3" t="str">
            <v>Transporte de CargaExoneradas</v>
          </cell>
          <cell r="T3" t="str">
            <v>Vida ColectivoNo Exoneradas</v>
          </cell>
          <cell r="U3" t="str">
            <v>Vida ColectivoExoneradas</v>
          </cell>
          <cell r="V3" t="str">
            <v>Vida IndividualNo Exoneradas</v>
          </cell>
          <cell r="W3" t="str">
            <v>Vida IndividualExoneradas</v>
          </cell>
          <cell r="X3" t="str">
            <v>Vehículos de MotorNo Exoneradas</v>
          </cell>
          <cell r="Y3" t="str">
            <v>Vehículos de MotorExoneradas</v>
          </cell>
          <cell r="Z3" t="str">
            <v>Total No Exoneradas</v>
          </cell>
          <cell r="AA3" t="str">
            <v>Total No Exoneradas</v>
          </cell>
        </row>
        <row r="4">
          <cell r="D4" t="str">
            <v>RAMO2</v>
          </cell>
          <cell r="E4" t="str">
            <v>Values</v>
          </cell>
        </row>
        <row r="5">
          <cell r="D5" t="str">
            <v>Accidentes Personales</v>
          </cell>
          <cell r="E5" t="str">
            <v>Accidentes Personales</v>
          </cell>
          <cell r="F5" t="str">
            <v>Agrícola y Pecuario</v>
          </cell>
          <cell r="G5" t="str">
            <v>Agrícola y Pecuario</v>
          </cell>
          <cell r="H5" t="str">
            <v>Fianzas</v>
          </cell>
          <cell r="I5" t="str">
            <v>Fianzas</v>
          </cell>
          <cell r="J5" t="str">
            <v>Incendio y Aliados</v>
          </cell>
          <cell r="K5" t="str">
            <v>Incendio y Aliados</v>
          </cell>
          <cell r="L5" t="str">
            <v>Naves Maritimas y Aéreas</v>
          </cell>
          <cell r="M5" t="str">
            <v>Naves Maritimas y Aéreas</v>
          </cell>
          <cell r="N5" t="str">
            <v>Otros Seguros</v>
          </cell>
          <cell r="O5" t="str">
            <v>Otros Seguros</v>
          </cell>
          <cell r="P5" t="str">
            <v>Salud</v>
          </cell>
          <cell r="Q5" t="str">
            <v>Salud</v>
          </cell>
          <cell r="R5" t="str">
            <v>Transporte de Carga</v>
          </cell>
          <cell r="S5" t="str">
            <v>Transporte de Carga</v>
          </cell>
          <cell r="T5" t="str">
            <v>Vida Colectivo</v>
          </cell>
          <cell r="U5" t="str">
            <v>Vida Colectivo</v>
          </cell>
          <cell r="V5" t="str">
            <v>Vida Individual</v>
          </cell>
          <cell r="W5" t="str">
            <v>Vida Individual</v>
          </cell>
          <cell r="X5" t="str">
            <v>Vehículos de Motor</v>
          </cell>
          <cell r="Y5" t="str">
            <v>Vehículos de Motor</v>
          </cell>
          <cell r="Z5" t="str">
            <v>Total No Exoneradas</v>
          </cell>
          <cell r="AA5" t="str">
            <v>Total Exoneradas</v>
          </cell>
        </row>
        <row r="6">
          <cell r="B6" t="str">
            <v>MES</v>
          </cell>
          <cell r="C6" t="str">
            <v>COMPAÑIA2</v>
          </cell>
          <cell r="D6" t="str">
            <v>No Exoneradas</v>
          </cell>
          <cell r="E6" t="str">
            <v>Exoneradas</v>
          </cell>
          <cell r="F6" t="str">
            <v>No Exoneradas</v>
          </cell>
          <cell r="G6" t="str">
            <v>Exoneradas</v>
          </cell>
          <cell r="H6" t="str">
            <v>No Exoneradas</v>
          </cell>
          <cell r="I6" t="str">
            <v>Exoneradas</v>
          </cell>
          <cell r="J6" t="str">
            <v>No Exoneradas</v>
          </cell>
          <cell r="K6" t="str">
            <v>Exoneradas</v>
          </cell>
          <cell r="L6" t="str">
            <v>No Exoneradas</v>
          </cell>
          <cell r="M6" t="str">
            <v>Exoneradas</v>
          </cell>
          <cell r="N6" t="str">
            <v>No Exoneradas</v>
          </cell>
          <cell r="O6" t="str">
            <v>Exoneradas</v>
          </cell>
          <cell r="P6" t="str">
            <v>No Exoneradas</v>
          </cell>
          <cell r="Q6" t="str">
            <v>Exoneradas</v>
          </cell>
          <cell r="R6" t="str">
            <v>No Exoneradas</v>
          </cell>
          <cell r="S6" t="str">
            <v>Exoneradas</v>
          </cell>
          <cell r="T6" t="str">
            <v>No Exoneradas</v>
          </cell>
          <cell r="U6" t="str">
            <v>Exoneradas</v>
          </cell>
          <cell r="V6" t="str">
            <v>No Exoneradas</v>
          </cell>
          <cell r="W6" t="str">
            <v>Exoneradas</v>
          </cell>
          <cell r="X6" t="str">
            <v>No Exoneradas</v>
          </cell>
          <cell r="Y6" t="str">
            <v>Exoneradas</v>
          </cell>
        </row>
        <row r="7">
          <cell r="A7" t="str">
            <v>EneroAngloamericana de Seguros, S. A.</v>
          </cell>
          <cell r="B7" t="str">
            <v>Enero</v>
          </cell>
          <cell r="C7" t="str">
            <v>Angloamericana de Seguros, S. A.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2535880.02</v>
          </cell>
          <cell r="I7">
            <v>0</v>
          </cell>
          <cell r="J7">
            <v>3846717.92</v>
          </cell>
          <cell r="K7">
            <v>0</v>
          </cell>
          <cell r="L7">
            <v>166976.23000000001</v>
          </cell>
          <cell r="M7">
            <v>0</v>
          </cell>
          <cell r="N7">
            <v>4437543.26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2154891.2799999998</v>
          </cell>
          <cell r="U7">
            <v>0</v>
          </cell>
          <cell r="V7">
            <v>813172.45</v>
          </cell>
          <cell r="W7">
            <v>0</v>
          </cell>
          <cell r="X7">
            <v>34091732.049999997</v>
          </cell>
          <cell r="Y7">
            <v>0</v>
          </cell>
          <cell r="Z7">
            <v>48046913.209999993</v>
          </cell>
          <cell r="AA7">
            <v>0</v>
          </cell>
        </row>
        <row r="8">
          <cell r="A8" t="str">
            <v>EneroAutoseguro, S. A.</v>
          </cell>
          <cell r="B8" t="str">
            <v>Enero</v>
          </cell>
          <cell r="C8" t="str">
            <v>Autoseguro, S. A.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5624740.7699999996</v>
          </cell>
          <cell r="Y8">
            <v>0</v>
          </cell>
          <cell r="Z8">
            <v>5624740.7699999996</v>
          </cell>
          <cell r="AA8">
            <v>0</v>
          </cell>
        </row>
        <row r="9">
          <cell r="A9" t="str">
            <v>EneroBMI Compañía de Seguros, S. A.</v>
          </cell>
          <cell r="B9" t="str">
            <v>Enero</v>
          </cell>
          <cell r="C9" t="str">
            <v>BMI Compañía de Seguros, S. A.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43210603.659999996</v>
          </cell>
          <cell r="R9">
            <v>0</v>
          </cell>
          <cell r="S9">
            <v>0</v>
          </cell>
          <cell r="T9">
            <v>278196.86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278196.86</v>
          </cell>
          <cell r="AA9">
            <v>43210603.659999996</v>
          </cell>
        </row>
        <row r="10">
          <cell r="A10" t="str">
            <v>EneroGeneral de Seguros, S. A.</v>
          </cell>
          <cell r="B10" t="str">
            <v>Enero</v>
          </cell>
          <cell r="C10" t="str">
            <v>General de Seguros, S. A.</v>
          </cell>
          <cell r="D10">
            <v>8609.41</v>
          </cell>
          <cell r="E10">
            <v>95275.12</v>
          </cell>
          <cell r="F10">
            <v>0</v>
          </cell>
          <cell r="G10">
            <v>0</v>
          </cell>
          <cell r="H10">
            <v>35538260.600000001</v>
          </cell>
          <cell r="I10">
            <v>4875</v>
          </cell>
          <cell r="J10">
            <v>4249902.4800000004</v>
          </cell>
          <cell r="K10">
            <v>124941.33</v>
          </cell>
          <cell r="L10">
            <v>7251760.7800000003</v>
          </cell>
          <cell r="M10">
            <v>243690.17</v>
          </cell>
          <cell r="N10">
            <v>4672595.8600000003</v>
          </cell>
          <cell r="O10">
            <v>13390.95</v>
          </cell>
          <cell r="P10">
            <v>0</v>
          </cell>
          <cell r="Q10">
            <v>108988.15</v>
          </cell>
          <cell r="R10">
            <v>225631.34</v>
          </cell>
          <cell r="S10">
            <v>0</v>
          </cell>
          <cell r="T10">
            <v>1775142.3</v>
          </cell>
          <cell r="U10">
            <v>122026766.17</v>
          </cell>
          <cell r="V10">
            <v>64690.91</v>
          </cell>
          <cell r="W10">
            <v>0</v>
          </cell>
          <cell r="X10">
            <v>21206455.120000001</v>
          </cell>
          <cell r="Y10">
            <v>18779.47</v>
          </cell>
          <cell r="Z10">
            <v>74993048.799999997</v>
          </cell>
          <cell r="AA10">
            <v>122636706.36</v>
          </cell>
        </row>
        <row r="11">
          <cell r="A11" t="str">
            <v>EneroHumano Seguros, S. A.</v>
          </cell>
          <cell r="B11" t="str">
            <v>Enero</v>
          </cell>
          <cell r="C11" t="str">
            <v>Humano Seguros, S. A.</v>
          </cell>
          <cell r="D11">
            <v>537388.18999999994</v>
          </cell>
          <cell r="E11">
            <v>0.12</v>
          </cell>
          <cell r="F11">
            <v>0</v>
          </cell>
          <cell r="G11">
            <v>0</v>
          </cell>
          <cell r="H11">
            <v>1923028.21</v>
          </cell>
          <cell r="I11">
            <v>1.17</v>
          </cell>
          <cell r="J11">
            <v>34160913.799999997</v>
          </cell>
          <cell r="K11">
            <v>2.41</v>
          </cell>
          <cell r="L11">
            <v>296425.44</v>
          </cell>
          <cell r="M11">
            <v>0.56999999999999995</v>
          </cell>
          <cell r="N11">
            <v>11008610.359999999</v>
          </cell>
          <cell r="O11">
            <v>3673792.05</v>
          </cell>
          <cell r="P11">
            <v>0</v>
          </cell>
          <cell r="Q11">
            <v>1137783638.8399999</v>
          </cell>
          <cell r="R11">
            <v>2111996.7000000002</v>
          </cell>
          <cell r="S11">
            <v>1.1399999999999999</v>
          </cell>
          <cell r="T11">
            <v>22640609.690000001</v>
          </cell>
          <cell r="U11">
            <v>1253660.52</v>
          </cell>
          <cell r="V11">
            <v>4848310.9800000004</v>
          </cell>
          <cell r="W11">
            <v>0.01</v>
          </cell>
          <cell r="X11">
            <v>86657305.840000004</v>
          </cell>
          <cell r="Y11">
            <v>-893.37</v>
          </cell>
          <cell r="Z11">
            <v>164184589.21000001</v>
          </cell>
          <cell r="AA11">
            <v>1142710203.46</v>
          </cell>
        </row>
        <row r="12">
          <cell r="A12" t="str">
            <v>EneroLa Monumental de Seguros, S. A.</v>
          </cell>
          <cell r="B12" t="str">
            <v>Enero</v>
          </cell>
          <cell r="C12" t="str">
            <v>La Monumental de Seguros, S. A.</v>
          </cell>
          <cell r="D12">
            <v>35.07</v>
          </cell>
          <cell r="E12">
            <v>0</v>
          </cell>
          <cell r="F12">
            <v>0</v>
          </cell>
          <cell r="G12">
            <v>0</v>
          </cell>
          <cell r="H12">
            <v>2583413.15</v>
          </cell>
          <cell r="I12">
            <v>0.01</v>
          </cell>
          <cell r="J12">
            <v>11723150.119999999</v>
          </cell>
          <cell r="K12">
            <v>8976465.4199999999</v>
          </cell>
          <cell r="L12">
            <v>178687.27</v>
          </cell>
          <cell r="M12">
            <v>0</v>
          </cell>
          <cell r="N12">
            <v>3275574.25</v>
          </cell>
          <cell r="O12">
            <v>109582.13</v>
          </cell>
          <cell r="P12">
            <v>0</v>
          </cell>
          <cell r="Q12">
            <v>0</v>
          </cell>
          <cell r="R12">
            <v>25124.97</v>
          </cell>
          <cell r="S12">
            <v>1.1200000000000001</v>
          </cell>
          <cell r="T12">
            <v>75000.59</v>
          </cell>
          <cell r="U12">
            <v>0</v>
          </cell>
          <cell r="V12">
            <v>0</v>
          </cell>
          <cell r="W12">
            <v>0</v>
          </cell>
          <cell r="X12">
            <v>95820807.980000004</v>
          </cell>
          <cell r="Y12">
            <v>0.92</v>
          </cell>
          <cell r="Z12">
            <v>113681793.40000001</v>
          </cell>
          <cell r="AA12">
            <v>9086049.5999999996</v>
          </cell>
        </row>
        <row r="13">
          <cell r="A13" t="str">
            <v>EneroSeguros Crecer, S. A.</v>
          </cell>
          <cell r="B13" t="str">
            <v>Enero</v>
          </cell>
          <cell r="C13" t="str">
            <v>Seguros Crecer, S. A.</v>
          </cell>
          <cell r="D13">
            <v>2808817.3</v>
          </cell>
          <cell r="E13">
            <v>0</v>
          </cell>
          <cell r="F13">
            <v>0</v>
          </cell>
          <cell r="G13">
            <v>0</v>
          </cell>
          <cell r="H13">
            <v>648654.86</v>
          </cell>
          <cell r="I13">
            <v>0</v>
          </cell>
          <cell r="J13">
            <v>23718170.93</v>
          </cell>
          <cell r="K13">
            <v>0</v>
          </cell>
          <cell r="L13">
            <v>0</v>
          </cell>
          <cell r="M13">
            <v>0</v>
          </cell>
          <cell r="N13">
            <v>27000878.359999999</v>
          </cell>
          <cell r="O13">
            <v>305450.52</v>
          </cell>
          <cell r="P13">
            <v>0</v>
          </cell>
          <cell r="Q13">
            <v>0</v>
          </cell>
          <cell r="R13">
            <v>439210.59</v>
          </cell>
          <cell r="S13">
            <v>0</v>
          </cell>
          <cell r="T13">
            <v>26888994.850000001</v>
          </cell>
          <cell r="U13">
            <v>218385030.47</v>
          </cell>
          <cell r="V13">
            <v>1250.28</v>
          </cell>
          <cell r="W13">
            <v>0</v>
          </cell>
          <cell r="X13">
            <v>31294.87</v>
          </cell>
          <cell r="Y13">
            <v>0</v>
          </cell>
          <cell r="Z13">
            <v>81537272.040000021</v>
          </cell>
          <cell r="AA13">
            <v>218690480.99000001</v>
          </cell>
        </row>
        <row r="14">
          <cell r="A14" t="str">
            <v>EneroSeguros La Internacional, S. A.</v>
          </cell>
          <cell r="B14" t="str">
            <v>Enero</v>
          </cell>
          <cell r="C14" t="str">
            <v>Seguros La Internacional, S. A.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4310.34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53798885.829999998</v>
          </cell>
          <cell r="Y14">
            <v>0</v>
          </cell>
          <cell r="Z14">
            <v>53803196.170000002</v>
          </cell>
          <cell r="AA14">
            <v>0</v>
          </cell>
        </row>
        <row r="15">
          <cell r="A15" t="str">
            <v>EneroSeguros Reservas, S. A.</v>
          </cell>
          <cell r="B15" t="str">
            <v>Enero</v>
          </cell>
          <cell r="C15" t="str">
            <v>Seguros Reservas, S. A.</v>
          </cell>
          <cell r="D15">
            <v>5486227.2300000004</v>
          </cell>
          <cell r="E15">
            <v>0</v>
          </cell>
          <cell r="F15">
            <v>0</v>
          </cell>
          <cell r="G15">
            <v>0</v>
          </cell>
          <cell r="H15">
            <v>12247696.41</v>
          </cell>
          <cell r="I15">
            <v>0</v>
          </cell>
          <cell r="J15">
            <v>254512810.16</v>
          </cell>
          <cell r="K15">
            <v>5135313.76</v>
          </cell>
          <cell r="L15">
            <v>6390576.6299999999</v>
          </cell>
          <cell r="M15">
            <v>0</v>
          </cell>
          <cell r="N15">
            <v>47368328.82</v>
          </cell>
          <cell r="O15">
            <v>225930.3</v>
          </cell>
          <cell r="P15">
            <v>0</v>
          </cell>
          <cell r="Q15">
            <v>125607776.66</v>
          </cell>
          <cell r="R15">
            <v>8764145.8900000006</v>
          </cell>
          <cell r="S15">
            <v>9052.92</v>
          </cell>
          <cell r="T15">
            <v>62835474.020000003</v>
          </cell>
          <cell r="U15">
            <v>80689214.760000005</v>
          </cell>
          <cell r="V15">
            <v>5371227.75</v>
          </cell>
          <cell r="W15">
            <v>-16762.41</v>
          </cell>
          <cell r="X15">
            <v>279352539.89999998</v>
          </cell>
          <cell r="Y15">
            <v>2596043.9300000002</v>
          </cell>
          <cell r="Z15">
            <v>682329026.80999994</v>
          </cell>
          <cell r="AA15">
            <v>214246569.92000002</v>
          </cell>
        </row>
        <row r="16">
          <cell r="A16" t="str">
            <v>EneroSeguros Universal, S. A.</v>
          </cell>
          <cell r="B16" t="str">
            <v>Enero</v>
          </cell>
          <cell r="C16" t="str">
            <v>Seguros Universal, S. A.</v>
          </cell>
          <cell r="D16">
            <v>22726390.800000001</v>
          </cell>
          <cell r="E16">
            <v>0</v>
          </cell>
          <cell r="F16">
            <v>0</v>
          </cell>
          <cell r="G16">
            <v>0</v>
          </cell>
          <cell r="H16">
            <v>10856990.449999999</v>
          </cell>
          <cell r="I16">
            <v>259167.55</v>
          </cell>
          <cell r="J16">
            <v>592367965.24000001</v>
          </cell>
          <cell r="K16">
            <v>5599264.6500000004</v>
          </cell>
          <cell r="L16">
            <v>1160699.05</v>
          </cell>
          <cell r="M16">
            <v>0</v>
          </cell>
          <cell r="N16">
            <v>53724513.310000002</v>
          </cell>
          <cell r="O16">
            <v>21628450.649999999</v>
          </cell>
          <cell r="P16">
            <v>219.83</v>
          </cell>
          <cell r="Q16">
            <v>325711934.89999998</v>
          </cell>
          <cell r="R16">
            <v>20674017.27</v>
          </cell>
          <cell r="S16">
            <v>28912.01</v>
          </cell>
          <cell r="T16">
            <v>98361318.189999998</v>
          </cell>
          <cell r="U16">
            <v>183708111.71000001</v>
          </cell>
          <cell r="V16">
            <v>4539293.5199999996</v>
          </cell>
          <cell r="W16">
            <v>4960.8</v>
          </cell>
          <cell r="X16">
            <v>221499696.88999999</v>
          </cell>
          <cell r="Y16">
            <v>39374.449999999997</v>
          </cell>
          <cell r="Z16">
            <v>1025911104.5499998</v>
          </cell>
          <cell r="AA16">
            <v>536980176.72000003</v>
          </cell>
        </row>
        <row r="17">
          <cell r="A17" t="str">
            <v>EneroCompañía Dominicana de Seguros, C. por A.</v>
          </cell>
          <cell r="B17" t="str">
            <v>Enero</v>
          </cell>
          <cell r="C17" t="str">
            <v>Compañía Dominicana de Seguros, C. por A.</v>
          </cell>
          <cell r="D17">
            <v>52997.94</v>
          </cell>
          <cell r="E17">
            <v>0</v>
          </cell>
          <cell r="F17">
            <v>0</v>
          </cell>
          <cell r="G17">
            <v>0</v>
          </cell>
          <cell r="H17">
            <v>42181327.840000004</v>
          </cell>
          <cell r="I17">
            <v>0</v>
          </cell>
          <cell r="J17">
            <v>631656.78</v>
          </cell>
          <cell r="K17">
            <v>0</v>
          </cell>
          <cell r="L17">
            <v>27201.77</v>
          </cell>
          <cell r="M17">
            <v>0</v>
          </cell>
          <cell r="N17">
            <v>1438261.84</v>
          </cell>
          <cell r="O17">
            <v>0</v>
          </cell>
          <cell r="P17">
            <v>0</v>
          </cell>
          <cell r="Q17">
            <v>0</v>
          </cell>
          <cell r="R17">
            <v>58136.53</v>
          </cell>
          <cell r="S17">
            <v>0</v>
          </cell>
          <cell r="T17">
            <v>18094.5</v>
          </cell>
          <cell r="U17">
            <v>0</v>
          </cell>
          <cell r="V17">
            <v>429162.2</v>
          </cell>
          <cell r="W17">
            <v>0</v>
          </cell>
          <cell r="X17">
            <v>61734076.340000004</v>
          </cell>
          <cell r="Y17">
            <v>0</v>
          </cell>
          <cell r="Z17">
            <v>106570915.74000001</v>
          </cell>
          <cell r="AA17">
            <v>0</v>
          </cell>
        </row>
        <row r="18">
          <cell r="A18" t="str">
            <v>EneroConfederación del Canadá Dominicana, S. A.</v>
          </cell>
          <cell r="B18" t="str">
            <v>Enero</v>
          </cell>
          <cell r="C18" t="str">
            <v>Confederación del Canadá Dominicana, S. A.</v>
          </cell>
          <cell r="D18">
            <v>135787.42000000001</v>
          </cell>
          <cell r="E18">
            <v>0</v>
          </cell>
          <cell r="F18">
            <v>0</v>
          </cell>
          <cell r="G18">
            <v>0</v>
          </cell>
          <cell r="H18">
            <v>137380.35</v>
          </cell>
          <cell r="I18">
            <v>0</v>
          </cell>
          <cell r="J18">
            <v>1481470.5</v>
          </cell>
          <cell r="K18">
            <v>0</v>
          </cell>
          <cell r="L18">
            <v>310344.83</v>
          </cell>
          <cell r="M18">
            <v>0</v>
          </cell>
          <cell r="N18">
            <v>399991.83</v>
          </cell>
          <cell r="O18">
            <v>0</v>
          </cell>
          <cell r="P18">
            <v>0</v>
          </cell>
          <cell r="Q18">
            <v>0</v>
          </cell>
          <cell r="R18">
            <v>137941.42000000001</v>
          </cell>
          <cell r="S18">
            <v>0</v>
          </cell>
          <cell r="T18">
            <v>282577</v>
          </cell>
          <cell r="U18">
            <v>0</v>
          </cell>
          <cell r="V18">
            <v>4346.7</v>
          </cell>
          <cell r="W18">
            <v>0</v>
          </cell>
          <cell r="X18">
            <v>3840477.48</v>
          </cell>
          <cell r="Y18">
            <v>0</v>
          </cell>
          <cell r="Z18">
            <v>6730317.5300000003</v>
          </cell>
          <cell r="AA18">
            <v>0</v>
          </cell>
        </row>
        <row r="19">
          <cell r="A19" t="str">
            <v xml:space="preserve">EneroCooperativa Nacional De Seguros, Inc </v>
          </cell>
          <cell r="B19" t="str">
            <v>Enero</v>
          </cell>
          <cell r="C19" t="str">
            <v xml:space="preserve">Cooperativa Nacional De Seguros, Inc 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971994.85</v>
          </cell>
          <cell r="I19">
            <v>0</v>
          </cell>
          <cell r="J19">
            <v>6281507.1600000001</v>
          </cell>
          <cell r="K19">
            <v>0</v>
          </cell>
          <cell r="L19">
            <v>131372.34</v>
          </cell>
          <cell r="M19">
            <v>0</v>
          </cell>
          <cell r="N19">
            <v>688517.71</v>
          </cell>
          <cell r="O19">
            <v>0</v>
          </cell>
          <cell r="P19">
            <v>0</v>
          </cell>
          <cell r="Q19">
            <v>0</v>
          </cell>
          <cell r="R19">
            <v>42233.91</v>
          </cell>
          <cell r="S19">
            <v>0</v>
          </cell>
          <cell r="T19">
            <v>16430341.970000001</v>
          </cell>
          <cell r="U19">
            <v>0</v>
          </cell>
          <cell r="V19">
            <v>0</v>
          </cell>
          <cell r="W19">
            <v>0</v>
          </cell>
          <cell r="X19">
            <v>28612739.43</v>
          </cell>
          <cell r="Y19">
            <v>80949.84</v>
          </cell>
          <cell r="Z19">
            <v>53158707.370000005</v>
          </cell>
          <cell r="AA19">
            <v>80949.84</v>
          </cell>
        </row>
        <row r="20">
          <cell r="A20" t="str">
            <v>EneroAtlántica Seguros, S. A.</v>
          </cell>
          <cell r="B20" t="str">
            <v>Enero</v>
          </cell>
          <cell r="C20" t="str">
            <v>Atlántica Seguros, S. A.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23592.21</v>
          </cell>
          <cell r="I20">
            <v>0</v>
          </cell>
          <cell r="J20">
            <v>1102747.81</v>
          </cell>
          <cell r="K20">
            <v>0</v>
          </cell>
          <cell r="L20">
            <v>3515.69</v>
          </cell>
          <cell r="M20">
            <v>0</v>
          </cell>
          <cell r="N20">
            <v>602443.38</v>
          </cell>
          <cell r="O20">
            <v>0</v>
          </cell>
          <cell r="P20">
            <v>0</v>
          </cell>
          <cell r="Q20">
            <v>0</v>
          </cell>
          <cell r="R20">
            <v>9000</v>
          </cell>
          <cell r="S20">
            <v>0</v>
          </cell>
          <cell r="T20">
            <v>217405.17</v>
          </cell>
          <cell r="U20">
            <v>0</v>
          </cell>
          <cell r="V20">
            <v>152004.88</v>
          </cell>
          <cell r="W20">
            <v>0</v>
          </cell>
          <cell r="X20">
            <v>69763213.760000005</v>
          </cell>
          <cell r="Y20">
            <v>0</v>
          </cell>
          <cell r="Z20">
            <v>71873922.900000006</v>
          </cell>
          <cell r="AA20">
            <v>0</v>
          </cell>
        </row>
        <row r="21">
          <cell r="A21" t="str">
            <v>EneroAseguradora Agropecuaria Dominicana, S. A.</v>
          </cell>
          <cell r="B21" t="str">
            <v>Enero</v>
          </cell>
          <cell r="C21" t="str">
            <v>Aseguradora Agropecuaria Dominicana, S. A.</v>
          </cell>
          <cell r="D21">
            <v>0</v>
          </cell>
          <cell r="E21">
            <v>0</v>
          </cell>
          <cell r="F21">
            <v>0</v>
          </cell>
          <cell r="G21">
            <v>75897286.840000004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535306.31999999995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4241367.01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4776673.33</v>
          </cell>
          <cell r="AA21">
            <v>75897286.840000004</v>
          </cell>
        </row>
        <row r="22">
          <cell r="A22" t="str">
            <v>EneroSeguros APS, S.R.L.</v>
          </cell>
          <cell r="B22" t="str">
            <v>Enero</v>
          </cell>
          <cell r="C22" t="str">
            <v>Seguros APS, S.R.L.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7535525.3899999997</v>
          </cell>
          <cell r="I22">
            <v>0</v>
          </cell>
          <cell r="J22">
            <v>93032.09</v>
          </cell>
          <cell r="K22">
            <v>0</v>
          </cell>
          <cell r="L22">
            <v>44224.14</v>
          </cell>
          <cell r="M22">
            <v>0</v>
          </cell>
          <cell r="N22">
            <v>1025433.66</v>
          </cell>
          <cell r="O22">
            <v>0</v>
          </cell>
          <cell r="P22">
            <v>0</v>
          </cell>
          <cell r="Q22">
            <v>528516</v>
          </cell>
          <cell r="R22">
            <v>159450.04</v>
          </cell>
          <cell r="S22">
            <v>0</v>
          </cell>
          <cell r="T22">
            <v>2109654.84</v>
          </cell>
          <cell r="U22">
            <v>0</v>
          </cell>
          <cell r="V22">
            <v>0</v>
          </cell>
          <cell r="W22">
            <v>0</v>
          </cell>
          <cell r="X22">
            <v>3371703.2</v>
          </cell>
          <cell r="Y22">
            <v>0</v>
          </cell>
          <cell r="Z22">
            <v>14339023.359999999</v>
          </cell>
          <cell r="AA22">
            <v>528516</v>
          </cell>
        </row>
        <row r="23">
          <cell r="A23" t="str">
            <v>EneroLa Colonial, S. A., Compañia De Seguros</v>
          </cell>
          <cell r="B23" t="str">
            <v>Enero</v>
          </cell>
          <cell r="C23" t="str">
            <v>La Colonial, S. A., Compañia De Seguros</v>
          </cell>
          <cell r="D23">
            <v>3142744.49</v>
          </cell>
          <cell r="E23">
            <v>0</v>
          </cell>
          <cell r="F23">
            <v>0</v>
          </cell>
          <cell r="G23">
            <v>0</v>
          </cell>
          <cell r="H23">
            <v>18007290.510000002</v>
          </cell>
          <cell r="I23">
            <v>200934.99</v>
          </cell>
          <cell r="J23">
            <v>158007881.19</v>
          </cell>
          <cell r="K23">
            <v>18306567.48</v>
          </cell>
          <cell r="L23">
            <v>7751874.5800000001</v>
          </cell>
          <cell r="M23">
            <v>0</v>
          </cell>
          <cell r="N23">
            <v>39359352.43</v>
          </cell>
          <cell r="O23">
            <v>3973975.44</v>
          </cell>
          <cell r="P23">
            <v>2030462.52</v>
          </cell>
          <cell r="Q23">
            <v>75318022.829999998</v>
          </cell>
          <cell r="R23">
            <v>21339560.73</v>
          </cell>
          <cell r="S23">
            <v>59042.42</v>
          </cell>
          <cell r="T23">
            <v>20946856.850000001</v>
          </cell>
          <cell r="U23">
            <v>0</v>
          </cell>
          <cell r="V23">
            <v>84394.84</v>
          </cell>
          <cell r="W23">
            <v>0</v>
          </cell>
          <cell r="X23">
            <v>204532037.63</v>
          </cell>
          <cell r="Y23">
            <v>49550.18</v>
          </cell>
          <cell r="Z23">
            <v>475202455.76999998</v>
          </cell>
          <cell r="AA23">
            <v>97908093.340000004</v>
          </cell>
        </row>
        <row r="24">
          <cell r="A24" t="str">
            <v>EneroSeguros Pepín, S. A.</v>
          </cell>
          <cell r="B24" t="str">
            <v>Enero</v>
          </cell>
          <cell r="C24" t="str">
            <v>Seguros Pepín, S. A.</v>
          </cell>
          <cell r="D24">
            <v>88117.03</v>
          </cell>
          <cell r="E24">
            <v>0</v>
          </cell>
          <cell r="F24">
            <v>0</v>
          </cell>
          <cell r="G24">
            <v>0</v>
          </cell>
          <cell r="H24">
            <v>1138949.4099999999</v>
          </cell>
          <cell r="I24">
            <v>0</v>
          </cell>
          <cell r="J24">
            <v>278412.89</v>
          </cell>
          <cell r="K24">
            <v>0</v>
          </cell>
          <cell r="L24">
            <v>130760.34</v>
          </cell>
          <cell r="M24">
            <v>0</v>
          </cell>
          <cell r="N24">
            <v>74615.39</v>
          </cell>
          <cell r="O24">
            <v>0</v>
          </cell>
          <cell r="P24">
            <v>0</v>
          </cell>
          <cell r="Q24">
            <v>0</v>
          </cell>
          <cell r="R24">
            <v>1788422.66</v>
          </cell>
          <cell r="S24">
            <v>0</v>
          </cell>
          <cell r="T24">
            <v>39197.53</v>
          </cell>
          <cell r="U24">
            <v>0</v>
          </cell>
          <cell r="V24">
            <v>28742.59</v>
          </cell>
          <cell r="W24">
            <v>0</v>
          </cell>
          <cell r="X24">
            <v>136893939.90000001</v>
          </cell>
          <cell r="Y24">
            <v>0</v>
          </cell>
          <cell r="Z24">
            <v>140461157.74000001</v>
          </cell>
          <cell r="AA24">
            <v>0</v>
          </cell>
        </row>
        <row r="25">
          <cell r="A25" t="str">
            <v>EneroPatria, S. A., Compañía de Seguros</v>
          </cell>
          <cell r="B25" t="str">
            <v>Enero</v>
          </cell>
          <cell r="C25" t="str">
            <v>Patria, S. A., Compañía de Seguros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2050236.79</v>
          </cell>
          <cell r="I25">
            <v>0</v>
          </cell>
          <cell r="J25">
            <v>307592.59000000003</v>
          </cell>
          <cell r="K25">
            <v>0</v>
          </cell>
          <cell r="L25">
            <v>0</v>
          </cell>
          <cell r="M25">
            <v>0</v>
          </cell>
          <cell r="N25">
            <v>158287.39000000001</v>
          </cell>
          <cell r="O25">
            <v>0</v>
          </cell>
          <cell r="P25">
            <v>0</v>
          </cell>
          <cell r="Q25">
            <v>0</v>
          </cell>
          <cell r="R25">
            <v>390819.12</v>
          </cell>
          <cell r="S25">
            <v>0</v>
          </cell>
          <cell r="T25">
            <v>15743.1</v>
          </cell>
          <cell r="U25">
            <v>0</v>
          </cell>
          <cell r="V25">
            <v>0</v>
          </cell>
          <cell r="W25">
            <v>0</v>
          </cell>
          <cell r="X25">
            <v>68790846.700000003</v>
          </cell>
          <cell r="Y25">
            <v>0</v>
          </cell>
          <cell r="Z25">
            <v>71713525.689999998</v>
          </cell>
          <cell r="AA25">
            <v>0</v>
          </cell>
        </row>
        <row r="26">
          <cell r="A26" t="str">
            <v>EneroSeguros Sura, S.A.</v>
          </cell>
          <cell r="B26" t="str">
            <v>Enero</v>
          </cell>
          <cell r="C26" t="str">
            <v>Seguros Sura, S.A.</v>
          </cell>
          <cell r="D26">
            <v>1820925.55</v>
          </cell>
          <cell r="E26">
            <v>0</v>
          </cell>
          <cell r="F26">
            <v>0</v>
          </cell>
          <cell r="G26">
            <v>0</v>
          </cell>
          <cell r="H26">
            <v>10067453.279999999</v>
          </cell>
          <cell r="I26">
            <v>617433.55000000005</v>
          </cell>
          <cell r="J26">
            <v>185239821.80000001</v>
          </cell>
          <cell r="K26">
            <v>10396593.279999999</v>
          </cell>
          <cell r="L26">
            <v>7115348.9699999997</v>
          </cell>
          <cell r="M26">
            <v>0</v>
          </cell>
          <cell r="N26">
            <v>90089020.909999996</v>
          </cell>
          <cell r="O26">
            <v>149907.22</v>
          </cell>
          <cell r="P26">
            <v>333861.33</v>
          </cell>
          <cell r="Q26">
            <v>15385037.58</v>
          </cell>
          <cell r="R26">
            <v>11325649.74</v>
          </cell>
          <cell r="S26">
            <v>0</v>
          </cell>
          <cell r="T26">
            <v>19292809.920000002</v>
          </cell>
          <cell r="U26">
            <v>130483.47</v>
          </cell>
          <cell r="V26">
            <v>1136958.05</v>
          </cell>
          <cell r="W26">
            <v>0</v>
          </cell>
          <cell r="X26">
            <v>171234593.05000001</v>
          </cell>
          <cell r="Y26">
            <v>383252.23</v>
          </cell>
          <cell r="Z26">
            <v>497656442.60000002</v>
          </cell>
          <cell r="AA26">
            <v>27062707.330000002</v>
          </cell>
        </row>
        <row r="27">
          <cell r="A27" t="str">
            <v>EneroBanesco Seguros</v>
          </cell>
          <cell r="B27" t="str">
            <v>Enero</v>
          </cell>
          <cell r="C27" t="str">
            <v>Banesco Seguros</v>
          </cell>
          <cell r="D27">
            <v>2392063.37</v>
          </cell>
          <cell r="E27">
            <v>0</v>
          </cell>
          <cell r="F27">
            <v>0</v>
          </cell>
          <cell r="G27">
            <v>0</v>
          </cell>
          <cell r="H27">
            <v>323414.62</v>
          </cell>
          <cell r="I27">
            <v>0</v>
          </cell>
          <cell r="J27">
            <v>18097589.510000002</v>
          </cell>
          <cell r="K27">
            <v>0</v>
          </cell>
          <cell r="L27">
            <v>1354806.13</v>
          </cell>
          <cell r="M27">
            <v>0</v>
          </cell>
          <cell r="N27">
            <v>1630418.5</v>
          </cell>
          <cell r="O27">
            <v>0</v>
          </cell>
          <cell r="P27">
            <v>0</v>
          </cell>
          <cell r="Q27">
            <v>0</v>
          </cell>
          <cell r="R27">
            <v>583145.5</v>
          </cell>
          <cell r="S27">
            <v>0</v>
          </cell>
          <cell r="T27">
            <v>3021466.07</v>
          </cell>
          <cell r="U27">
            <v>0</v>
          </cell>
          <cell r="V27">
            <v>69206.13</v>
          </cell>
          <cell r="W27">
            <v>0</v>
          </cell>
          <cell r="X27">
            <v>32993938.809999999</v>
          </cell>
          <cell r="Y27">
            <v>5560.96</v>
          </cell>
          <cell r="Z27">
            <v>60466048.640000001</v>
          </cell>
          <cell r="AA27">
            <v>5560.96</v>
          </cell>
        </row>
        <row r="28">
          <cell r="A28" t="str">
            <v>EneroWorldwide Seguros, S. A.</v>
          </cell>
          <cell r="B28" t="str">
            <v>Enero</v>
          </cell>
          <cell r="C28" t="str">
            <v>Worldwide Seguros, S. A.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278198084.06999999</v>
          </cell>
          <cell r="R28">
            <v>0</v>
          </cell>
          <cell r="S28">
            <v>0</v>
          </cell>
          <cell r="T28">
            <v>3566331.81</v>
          </cell>
          <cell r="U28">
            <v>131525.78</v>
          </cell>
          <cell r="V28">
            <v>10133641.65</v>
          </cell>
          <cell r="W28">
            <v>0</v>
          </cell>
          <cell r="X28">
            <v>0</v>
          </cell>
          <cell r="Y28">
            <v>0</v>
          </cell>
          <cell r="Z28">
            <v>13699973.460000001</v>
          </cell>
          <cell r="AA28">
            <v>278329609.84999996</v>
          </cell>
        </row>
        <row r="29">
          <cell r="A29" t="str">
            <v>EneroMapfre BHD Compañía de Seguros</v>
          </cell>
          <cell r="B29" t="str">
            <v>Enero</v>
          </cell>
          <cell r="C29" t="str">
            <v>Mapfre BHD Compañía de Seguros</v>
          </cell>
          <cell r="D29">
            <v>13314942.869999999</v>
          </cell>
          <cell r="E29">
            <v>0</v>
          </cell>
          <cell r="F29">
            <v>0</v>
          </cell>
          <cell r="G29">
            <v>0</v>
          </cell>
          <cell r="H29">
            <v>8665824.5500000007</v>
          </cell>
          <cell r="I29">
            <v>577922.31999999995</v>
          </cell>
          <cell r="J29">
            <v>273154398.62</v>
          </cell>
          <cell r="K29">
            <v>39173280.039999999</v>
          </cell>
          <cell r="L29">
            <v>326075.5</v>
          </cell>
          <cell r="M29">
            <v>0</v>
          </cell>
          <cell r="N29">
            <v>36169130.299999997</v>
          </cell>
          <cell r="O29">
            <v>3754954.77</v>
          </cell>
          <cell r="P29">
            <v>0</v>
          </cell>
          <cell r="Q29">
            <v>24785533.670000002</v>
          </cell>
          <cell r="R29">
            <v>13525795.02</v>
          </cell>
          <cell r="S29">
            <v>658680.09</v>
          </cell>
          <cell r="T29">
            <v>98309574.849999994</v>
          </cell>
          <cell r="U29">
            <v>107696536.84999999</v>
          </cell>
          <cell r="V29">
            <v>1913464.53</v>
          </cell>
          <cell r="W29">
            <v>-0.56999999999999995</v>
          </cell>
          <cell r="X29">
            <v>211476592.24000001</v>
          </cell>
          <cell r="Y29">
            <v>647293.53</v>
          </cell>
          <cell r="Z29">
            <v>656855798.48000002</v>
          </cell>
          <cell r="AA29">
            <v>177294200.70000002</v>
          </cell>
        </row>
        <row r="30">
          <cell r="A30" t="str">
            <v>EneroBupa Dominicana, S. A.</v>
          </cell>
          <cell r="B30" t="str">
            <v>Enero</v>
          </cell>
          <cell r="C30" t="str">
            <v>Bupa Dominicana, S. A.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28898228.460000001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28898228.460000001</v>
          </cell>
        </row>
        <row r="31">
          <cell r="A31" t="str">
            <v>EneroFuturo Seguros</v>
          </cell>
          <cell r="B31" t="str">
            <v>Enero</v>
          </cell>
          <cell r="C31" t="str">
            <v>Futuro Seguros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1809826.18</v>
          </cell>
          <cell r="I31">
            <v>0</v>
          </cell>
          <cell r="J31">
            <v>408335.73</v>
          </cell>
          <cell r="K31">
            <v>0</v>
          </cell>
          <cell r="L31">
            <v>173751.33</v>
          </cell>
          <cell r="M31">
            <v>0</v>
          </cell>
          <cell r="N31">
            <v>137358.32999999999</v>
          </cell>
          <cell r="O31">
            <v>0</v>
          </cell>
          <cell r="P31">
            <v>0</v>
          </cell>
          <cell r="Q31">
            <v>2500000</v>
          </cell>
          <cell r="R31">
            <v>0</v>
          </cell>
          <cell r="S31">
            <v>0</v>
          </cell>
          <cell r="T31">
            <v>454518.51</v>
          </cell>
          <cell r="U31">
            <v>0</v>
          </cell>
          <cell r="V31">
            <v>82370.600000000006</v>
          </cell>
          <cell r="W31">
            <v>0</v>
          </cell>
          <cell r="X31">
            <v>20121725.530000001</v>
          </cell>
          <cell r="Y31">
            <v>0</v>
          </cell>
          <cell r="Z31">
            <v>23187886.210000001</v>
          </cell>
          <cell r="AA31">
            <v>2500000</v>
          </cell>
        </row>
        <row r="32">
          <cell r="A32" t="str">
            <v xml:space="preserve">EneroRehsa Compañia De Seguros Y Reaseguros, </v>
          </cell>
          <cell r="B32" t="str">
            <v>Enero</v>
          </cell>
          <cell r="C32" t="str">
            <v xml:space="preserve">Rehsa Compañia De Seguros Y Reaseguros,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EneroCuna Mutual Insurance Society Dominicana</v>
          </cell>
          <cell r="B33" t="str">
            <v>Enero</v>
          </cell>
          <cell r="C33" t="str">
            <v>Cuna Mutual Insurance Society Dominicana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4213725.6399999997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44515817.5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48729543.140000001</v>
          </cell>
          <cell r="AA33">
            <v>0</v>
          </cell>
        </row>
        <row r="34">
          <cell r="A34" t="str">
            <v>EneroAtrio Seguros S. A.</v>
          </cell>
          <cell r="B34" t="str">
            <v>Enero</v>
          </cell>
          <cell r="C34" t="str">
            <v>Atrio Seguros S. A.</v>
          </cell>
          <cell r="D34">
            <v>14264.25</v>
          </cell>
          <cell r="E34">
            <v>0</v>
          </cell>
          <cell r="F34">
            <v>0</v>
          </cell>
          <cell r="G34">
            <v>0</v>
          </cell>
          <cell r="H34">
            <v>2967449.87</v>
          </cell>
          <cell r="I34">
            <v>0</v>
          </cell>
          <cell r="J34">
            <v>2119685.83</v>
          </cell>
          <cell r="K34">
            <v>0</v>
          </cell>
          <cell r="L34">
            <v>5595040.1600000001</v>
          </cell>
          <cell r="M34">
            <v>0</v>
          </cell>
          <cell r="N34">
            <v>1681616.67</v>
          </cell>
          <cell r="O34">
            <v>1303.44</v>
          </cell>
          <cell r="P34">
            <v>0</v>
          </cell>
          <cell r="Q34">
            <v>4733310.3099999996</v>
          </cell>
          <cell r="R34">
            <v>77246.679999999993</v>
          </cell>
          <cell r="S34">
            <v>0</v>
          </cell>
          <cell r="T34">
            <v>271369.28000000003</v>
          </cell>
          <cell r="U34">
            <v>15093663.15</v>
          </cell>
          <cell r="V34">
            <v>0</v>
          </cell>
          <cell r="W34">
            <v>0</v>
          </cell>
          <cell r="X34">
            <v>20482603.800000001</v>
          </cell>
          <cell r="Y34">
            <v>57100</v>
          </cell>
          <cell r="Z34">
            <v>33209276.539999999</v>
          </cell>
          <cell r="AA34">
            <v>19885376.899999999</v>
          </cell>
        </row>
        <row r="35">
          <cell r="A35" t="str">
            <v>EneroSeguros Ademi, S.A.</v>
          </cell>
          <cell r="B35" t="str">
            <v>Enero</v>
          </cell>
          <cell r="C35" t="str">
            <v>Seguros Ademi, S.A.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38984.9</v>
          </cell>
          <cell r="I35">
            <v>0</v>
          </cell>
          <cell r="J35">
            <v>4498414.84</v>
          </cell>
          <cell r="K35">
            <v>0</v>
          </cell>
          <cell r="L35">
            <v>0</v>
          </cell>
          <cell r="M35">
            <v>0</v>
          </cell>
          <cell r="N35">
            <v>135665.74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19614587.800000001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24287653.280000001</v>
          </cell>
          <cell r="AA35">
            <v>0</v>
          </cell>
        </row>
        <row r="36">
          <cell r="A36" t="str">
            <v>EneroMultiseguros Su, S.A.</v>
          </cell>
          <cell r="B36" t="str">
            <v>Enero</v>
          </cell>
          <cell r="C36" t="str">
            <v>Multiseguros Su, S.A.</v>
          </cell>
          <cell r="D36">
            <v>45315.18</v>
          </cell>
          <cell r="E36">
            <v>0</v>
          </cell>
          <cell r="F36">
            <v>0</v>
          </cell>
          <cell r="G36">
            <v>0</v>
          </cell>
          <cell r="H36">
            <v>6371136.4699999997</v>
          </cell>
          <cell r="I36">
            <v>0</v>
          </cell>
          <cell r="J36">
            <v>474496.99</v>
          </cell>
          <cell r="K36">
            <v>0</v>
          </cell>
          <cell r="L36">
            <v>25800.93</v>
          </cell>
          <cell r="M36">
            <v>0</v>
          </cell>
          <cell r="N36">
            <v>527009.44999999995</v>
          </cell>
          <cell r="O36">
            <v>0</v>
          </cell>
          <cell r="P36">
            <v>0</v>
          </cell>
          <cell r="Q36">
            <v>0</v>
          </cell>
          <cell r="R36">
            <v>6698.97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14689799.01</v>
          </cell>
          <cell r="Y36">
            <v>0</v>
          </cell>
          <cell r="Z36">
            <v>22140257</v>
          </cell>
          <cell r="AA36">
            <v>0</v>
          </cell>
        </row>
        <row r="37">
          <cell r="A37" t="str">
            <v>EneroMidas Seguros, S.A.</v>
          </cell>
          <cell r="B37" t="str">
            <v>Enero</v>
          </cell>
          <cell r="C37" t="str">
            <v>Midas Seguros, S.A.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1117399.8999999999</v>
          </cell>
          <cell r="I37">
            <v>0</v>
          </cell>
          <cell r="J37">
            <v>4768.63</v>
          </cell>
          <cell r="K37">
            <v>0</v>
          </cell>
          <cell r="L37">
            <v>0</v>
          </cell>
          <cell r="M37">
            <v>0</v>
          </cell>
          <cell r="N37">
            <v>67971.44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-22600.61</v>
          </cell>
          <cell r="U37">
            <v>2943347.03</v>
          </cell>
          <cell r="V37">
            <v>0</v>
          </cell>
          <cell r="W37">
            <v>0</v>
          </cell>
          <cell r="X37">
            <v>526362.81000000006</v>
          </cell>
          <cell r="Y37">
            <v>0</v>
          </cell>
          <cell r="Z37">
            <v>1693902.1699999997</v>
          </cell>
          <cell r="AA37">
            <v>2943347.03</v>
          </cell>
        </row>
        <row r="38">
          <cell r="A38" t="str">
            <v>EneroHylseg Seguros S.A</v>
          </cell>
          <cell r="B38" t="str">
            <v>Enero</v>
          </cell>
          <cell r="C38" t="str">
            <v>Hylseg Seguros S.A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722891.86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392085.14</v>
          </cell>
          <cell r="Y38">
            <v>0</v>
          </cell>
          <cell r="Z38">
            <v>1114977</v>
          </cell>
          <cell r="AA38">
            <v>0</v>
          </cell>
        </row>
        <row r="39">
          <cell r="A39" t="str">
            <v>EneroUnit, S.A.</v>
          </cell>
          <cell r="B39" t="str">
            <v>Enero</v>
          </cell>
          <cell r="C39" t="str">
            <v>Unit, S.A.</v>
          </cell>
          <cell r="D39">
            <v>3990.5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2205579.13</v>
          </cell>
          <cell r="O39">
            <v>2724.55</v>
          </cell>
          <cell r="P39">
            <v>0</v>
          </cell>
          <cell r="Q39">
            <v>37527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52274.99</v>
          </cell>
          <cell r="W39">
            <v>1086.21</v>
          </cell>
          <cell r="X39">
            <v>1486054.37</v>
          </cell>
          <cell r="Y39">
            <v>0</v>
          </cell>
          <cell r="Z39">
            <v>3747898.99</v>
          </cell>
          <cell r="AA39">
            <v>41337.760000000002</v>
          </cell>
        </row>
        <row r="40">
          <cell r="A40" t="str">
            <v>EneroSeguros Yunen, S.A.</v>
          </cell>
          <cell r="B40" t="str">
            <v>Enero</v>
          </cell>
          <cell r="C40" t="str">
            <v>Seguros Yunen, S.A.</v>
          </cell>
          <cell r="D40">
            <v>2889.69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8005.94</v>
          </cell>
          <cell r="O40">
            <v>0</v>
          </cell>
          <cell r="P40">
            <v>0</v>
          </cell>
          <cell r="Q40">
            <v>7132887.1200000001</v>
          </cell>
          <cell r="R40">
            <v>0</v>
          </cell>
          <cell r="S40">
            <v>0</v>
          </cell>
          <cell r="T40">
            <v>6419.27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17314.900000000001</v>
          </cell>
          <cell r="AA40">
            <v>7132887.1200000001</v>
          </cell>
        </row>
        <row r="41">
          <cell r="A41" t="str">
            <v>Enero Total</v>
          </cell>
          <cell r="B41" t="str">
            <v>Enero Total</v>
          </cell>
          <cell r="D41">
            <v>52581506.289999992</v>
          </cell>
          <cell r="E41">
            <v>95275.239999999991</v>
          </cell>
          <cell r="F41">
            <v>0</v>
          </cell>
          <cell r="G41">
            <v>75897286.840000004</v>
          </cell>
          <cell r="H41">
            <v>174678328.32000002</v>
          </cell>
          <cell r="I41">
            <v>1660334.5899999999</v>
          </cell>
          <cell r="J41">
            <v>1576765753.9499998</v>
          </cell>
          <cell r="K41">
            <v>87712428.370000005</v>
          </cell>
          <cell r="L41">
            <v>38435242.109999992</v>
          </cell>
          <cell r="M41">
            <v>243690.74000000002</v>
          </cell>
          <cell r="N41">
            <v>328422030.57999998</v>
          </cell>
          <cell r="O41">
            <v>33839462.019999996</v>
          </cell>
          <cell r="P41">
            <v>2364543.6800000002</v>
          </cell>
          <cell r="Q41">
            <v>2069940089.2499998</v>
          </cell>
          <cell r="R41">
            <v>81684227.079999998</v>
          </cell>
          <cell r="S41">
            <v>755689.7</v>
          </cell>
          <cell r="T41">
            <v>448341160.14999992</v>
          </cell>
          <cell r="U41">
            <v>732058339.90999997</v>
          </cell>
          <cell r="V41">
            <v>29724513.050000001</v>
          </cell>
          <cell r="W41">
            <v>-10715.960000000003</v>
          </cell>
          <cell r="X41">
            <v>1849026248.4499998</v>
          </cell>
          <cell r="Y41">
            <v>3877012.1400000006</v>
          </cell>
          <cell r="Z41">
            <v>4582023553.6599989</v>
          </cell>
          <cell r="AA41">
            <v>3006068892.8400006</v>
          </cell>
        </row>
        <row r="42">
          <cell r="A42" t="str">
            <v>FebreroAngloamericana de Seguros, S. A.</v>
          </cell>
          <cell r="B42" t="str">
            <v>Febrero</v>
          </cell>
          <cell r="C42" t="str">
            <v>Angloamericana de Seguros, S. A.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589677.92000000004</v>
          </cell>
          <cell r="I42">
            <v>0</v>
          </cell>
          <cell r="J42">
            <v>3278458.38</v>
          </cell>
          <cell r="K42">
            <v>0</v>
          </cell>
          <cell r="L42">
            <v>33490.239999999998</v>
          </cell>
          <cell r="M42">
            <v>0</v>
          </cell>
          <cell r="N42">
            <v>4092464.7</v>
          </cell>
          <cell r="O42">
            <v>0</v>
          </cell>
          <cell r="P42">
            <v>0</v>
          </cell>
          <cell r="Q42">
            <v>0</v>
          </cell>
          <cell r="R42">
            <v>118694.54</v>
          </cell>
          <cell r="S42">
            <v>0</v>
          </cell>
          <cell r="T42">
            <v>2842546.12</v>
          </cell>
          <cell r="U42">
            <v>0</v>
          </cell>
          <cell r="V42">
            <v>8447.8799999999992</v>
          </cell>
          <cell r="W42">
            <v>0</v>
          </cell>
          <cell r="X42">
            <v>30091233.82</v>
          </cell>
          <cell r="Y42">
            <v>0</v>
          </cell>
          <cell r="Z42">
            <v>41055013.600000001</v>
          </cell>
          <cell r="AA42">
            <v>0</v>
          </cell>
        </row>
        <row r="43">
          <cell r="A43" t="str">
            <v>FebreroAutoseguro, S. A.</v>
          </cell>
          <cell r="B43" t="str">
            <v>Febrero</v>
          </cell>
          <cell r="C43" t="str">
            <v>Autoseguro, S. A.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4818435.2300000004</v>
          </cell>
          <cell r="Y43">
            <v>0</v>
          </cell>
          <cell r="Z43">
            <v>4818435.2300000004</v>
          </cell>
          <cell r="AA43">
            <v>0</v>
          </cell>
        </row>
        <row r="44">
          <cell r="A44" t="str">
            <v>FebreroBMI Compañía de Seguros, S. A.</v>
          </cell>
          <cell r="B44" t="str">
            <v>Febrero</v>
          </cell>
          <cell r="C44" t="str">
            <v>BMI Compañía de Seguros, S. A.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37572940.07</v>
          </cell>
          <cell r="R44">
            <v>0</v>
          </cell>
          <cell r="S44">
            <v>0</v>
          </cell>
          <cell r="T44">
            <v>1341263.8400000001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1341263.8400000001</v>
          </cell>
          <cell r="AA44">
            <v>37572940.07</v>
          </cell>
        </row>
        <row r="45">
          <cell r="A45" t="str">
            <v>FebreroGeneral de Seguros, S. A.</v>
          </cell>
          <cell r="B45" t="str">
            <v>Febrero</v>
          </cell>
          <cell r="C45" t="str">
            <v>General de Seguros, S. A.</v>
          </cell>
          <cell r="D45">
            <v>2624.04</v>
          </cell>
          <cell r="E45">
            <v>190055.2</v>
          </cell>
          <cell r="F45">
            <v>0</v>
          </cell>
          <cell r="G45">
            <v>0</v>
          </cell>
          <cell r="H45">
            <v>10723426.02</v>
          </cell>
          <cell r="I45">
            <v>0</v>
          </cell>
          <cell r="J45">
            <v>4484735.33</v>
          </cell>
          <cell r="K45">
            <v>142945.56</v>
          </cell>
          <cell r="L45">
            <v>3952093.38</v>
          </cell>
          <cell r="M45">
            <v>0</v>
          </cell>
          <cell r="N45">
            <v>2895314.93</v>
          </cell>
          <cell r="O45">
            <v>0</v>
          </cell>
          <cell r="P45">
            <v>0</v>
          </cell>
          <cell r="Q45">
            <v>70556.570000000007</v>
          </cell>
          <cell r="R45">
            <v>101607.17</v>
          </cell>
          <cell r="S45">
            <v>0</v>
          </cell>
          <cell r="T45">
            <v>2036772.46</v>
          </cell>
          <cell r="U45">
            <v>44784186.329999998</v>
          </cell>
          <cell r="V45">
            <v>219726.22</v>
          </cell>
          <cell r="W45">
            <v>0</v>
          </cell>
          <cell r="X45">
            <v>19398697.07</v>
          </cell>
          <cell r="Y45">
            <v>12670.1</v>
          </cell>
          <cell r="Z45">
            <v>43814996.620000005</v>
          </cell>
          <cell r="AA45">
            <v>45200413.759999998</v>
          </cell>
        </row>
        <row r="46">
          <cell r="A46" t="str">
            <v>FebreroHumano Seguros, S. A.</v>
          </cell>
          <cell r="B46" t="str">
            <v>Febrero</v>
          </cell>
          <cell r="C46" t="str">
            <v>Humano Seguros, S. A.</v>
          </cell>
          <cell r="D46">
            <v>659904.76</v>
          </cell>
          <cell r="E46">
            <v>0.31</v>
          </cell>
          <cell r="F46">
            <v>0</v>
          </cell>
          <cell r="G46">
            <v>0</v>
          </cell>
          <cell r="H46">
            <v>1204875.57</v>
          </cell>
          <cell r="I46">
            <v>1.69</v>
          </cell>
          <cell r="J46">
            <v>28830358.32</v>
          </cell>
          <cell r="K46">
            <v>-26116.89</v>
          </cell>
          <cell r="L46">
            <v>103722.47</v>
          </cell>
          <cell r="M46">
            <v>0.56000000000000005</v>
          </cell>
          <cell r="N46">
            <v>10287132.23</v>
          </cell>
          <cell r="O46">
            <v>3649919.88</v>
          </cell>
          <cell r="P46">
            <v>0</v>
          </cell>
          <cell r="Q46">
            <v>1175709076.5</v>
          </cell>
          <cell r="R46">
            <v>744797.88</v>
          </cell>
          <cell r="S46">
            <v>0.01</v>
          </cell>
          <cell r="T46">
            <v>27976192.48</v>
          </cell>
          <cell r="U46">
            <v>1267957.2</v>
          </cell>
          <cell r="V46">
            <v>4234312.1100000003</v>
          </cell>
          <cell r="W46">
            <v>0.04</v>
          </cell>
          <cell r="X46">
            <v>86254373.379999995</v>
          </cell>
          <cell r="Y46">
            <v>64560.56</v>
          </cell>
          <cell r="Z46">
            <v>160295669.19999999</v>
          </cell>
          <cell r="AA46">
            <v>1180665399.8599999</v>
          </cell>
        </row>
        <row r="47">
          <cell r="A47" t="str">
            <v>FebreroLa Monumental de Seguros, S. A.</v>
          </cell>
          <cell r="B47" t="str">
            <v>Febrero</v>
          </cell>
          <cell r="C47" t="str">
            <v>La Monumental de Seguros, S. A.</v>
          </cell>
          <cell r="D47">
            <v>4646.55</v>
          </cell>
          <cell r="E47">
            <v>0</v>
          </cell>
          <cell r="F47">
            <v>0</v>
          </cell>
          <cell r="G47">
            <v>0</v>
          </cell>
          <cell r="H47">
            <v>1772778.45</v>
          </cell>
          <cell r="I47">
            <v>0</v>
          </cell>
          <cell r="J47">
            <v>8246870.5499999998</v>
          </cell>
          <cell r="K47">
            <v>0</v>
          </cell>
          <cell r="L47">
            <v>222561.16</v>
          </cell>
          <cell r="M47">
            <v>0.56999999999999995</v>
          </cell>
          <cell r="N47">
            <v>3735959.59</v>
          </cell>
          <cell r="O47">
            <v>18727.849999999999</v>
          </cell>
          <cell r="P47">
            <v>0</v>
          </cell>
          <cell r="Q47">
            <v>0</v>
          </cell>
          <cell r="R47">
            <v>26097.71</v>
          </cell>
          <cell r="S47">
            <v>0</v>
          </cell>
          <cell r="T47">
            <v>795443.59</v>
          </cell>
          <cell r="U47">
            <v>0</v>
          </cell>
          <cell r="V47">
            <v>0</v>
          </cell>
          <cell r="W47">
            <v>0</v>
          </cell>
          <cell r="X47">
            <v>87516891.340000004</v>
          </cell>
          <cell r="Y47">
            <v>2000.77</v>
          </cell>
          <cell r="Z47">
            <v>102321248.94</v>
          </cell>
          <cell r="AA47">
            <v>20729.189999999999</v>
          </cell>
        </row>
        <row r="48">
          <cell r="A48" t="str">
            <v>FebreroSeguros Crecer, S. A.</v>
          </cell>
          <cell r="B48" t="str">
            <v>Febrero</v>
          </cell>
          <cell r="C48" t="str">
            <v>Seguros Crecer, S. A.</v>
          </cell>
          <cell r="D48">
            <v>5779099.1399999997</v>
          </cell>
          <cell r="E48">
            <v>0</v>
          </cell>
          <cell r="F48">
            <v>0</v>
          </cell>
          <cell r="G48">
            <v>0</v>
          </cell>
          <cell r="H48">
            <v>324270.96999999997</v>
          </cell>
          <cell r="I48">
            <v>0</v>
          </cell>
          <cell r="J48">
            <v>21129813.370000001</v>
          </cell>
          <cell r="K48">
            <v>0</v>
          </cell>
          <cell r="L48">
            <v>44610.8</v>
          </cell>
          <cell r="M48">
            <v>0</v>
          </cell>
          <cell r="N48">
            <v>17581310.23</v>
          </cell>
          <cell r="O48">
            <v>4940122.5999999996</v>
          </cell>
          <cell r="P48">
            <v>0</v>
          </cell>
          <cell r="Q48">
            <v>0</v>
          </cell>
          <cell r="R48">
            <v>143670.70000000001</v>
          </cell>
          <cell r="S48">
            <v>0</v>
          </cell>
          <cell r="T48">
            <v>28211495.199999999</v>
          </cell>
          <cell r="U48">
            <v>226404741.18000001</v>
          </cell>
          <cell r="V48">
            <v>1227.97</v>
          </cell>
          <cell r="W48">
            <v>0</v>
          </cell>
          <cell r="X48">
            <v>7642.54</v>
          </cell>
          <cell r="Y48">
            <v>0</v>
          </cell>
          <cell r="Z48">
            <v>73223140.920000017</v>
          </cell>
          <cell r="AA48">
            <v>231344863.78</v>
          </cell>
        </row>
        <row r="49">
          <cell r="A49" t="str">
            <v>FebreroSeguros La Internacional, S. A.</v>
          </cell>
          <cell r="B49" t="str">
            <v>Febrero</v>
          </cell>
          <cell r="C49" t="str">
            <v>Seguros La Internacional, S. A.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50619568.700000003</v>
          </cell>
          <cell r="Y49">
            <v>0</v>
          </cell>
          <cell r="Z49">
            <v>50619568.700000003</v>
          </cell>
          <cell r="AA49">
            <v>0</v>
          </cell>
        </row>
        <row r="50">
          <cell r="A50" t="str">
            <v>FebreroSeguros Reservas, S. A.</v>
          </cell>
          <cell r="B50" t="str">
            <v>Febrero</v>
          </cell>
          <cell r="C50" t="str">
            <v>Seguros Reservas, S. A.</v>
          </cell>
          <cell r="D50">
            <v>4325267.75</v>
          </cell>
          <cell r="E50">
            <v>10177.5</v>
          </cell>
          <cell r="F50">
            <v>0</v>
          </cell>
          <cell r="G50">
            <v>0</v>
          </cell>
          <cell r="H50">
            <v>8993013.9100000001</v>
          </cell>
          <cell r="I50">
            <v>0</v>
          </cell>
          <cell r="J50">
            <v>425606804.02999997</v>
          </cell>
          <cell r="K50">
            <v>3261214.6</v>
          </cell>
          <cell r="L50">
            <v>249271809.28</v>
          </cell>
          <cell r="M50">
            <v>0</v>
          </cell>
          <cell r="N50">
            <v>65046292.07</v>
          </cell>
          <cell r="O50">
            <v>-22347.61</v>
          </cell>
          <cell r="P50">
            <v>0</v>
          </cell>
          <cell r="Q50">
            <v>125459173.53</v>
          </cell>
          <cell r="R50">
            <v>12808906.109999999</v>
          </cell>
          <cell r="S50">
            <v>8511.35</v>
          </cell>
          <cell r="T50">
            <v>177413406.49000001</v>
          </cell>
          <cell r="U50">
            <v>81862813.489999995</v>
          </cell>
          <cell r="V50">
            <v>10729207.310000001</v>
          </cell>
          <cell r="W50">
            <v>0</v>
          </cell>
          <cell r="X50">
            <v>326340760.86000001</v>
          </cell>
          <cell r="Y50">
            <v>378075.29</v>
          </cell>
          <cell r="Z50">
            <v>1280535467.8099999</v>
          </cell>
          <cell r="AA50">
            <v>210957618.14999998</v>
          </cell>
        </row>
        <row r="51">
          <cell r="A51" t="str">
            <v>FebreroSeguros Universal, S. A.</v>
          </cell>
          <cell r="B51" t="str">
            <v>Febrero</v>
          </cell>
          <cell r="C51" t="str">
            <v>Seguros Universal, S. A.</v>
          </cell>
          <cell r="D51">
            <v>24768537.59</v>
          </cell>
          <cell r="E51">
            <v>0</v>
          </cell>
          <cell r="F51">
            <v>0</v>
          </cell>
          <cell r="G51">
            <v>0</v>
          </cell>
          <cell r="H51">
            <v>11653784.939999999</v>
          </cell>
          <cell r="I51">
            <v>169560.89</v>
          </cell>
          <cell r="J51">
            <v>715916469.42999995</v>
          </cell>
          <cell r="K51">
            <v>24317300.789999999</v>
          </cell>
          <cell r="L51">
            <v>3107038.13</v>
          </cell>
          <cell r="M51">
            <v>0</v>
          </cell>
          <cell r="N51">
            <v>138473427.49000001</v>
          </cell>
          <cell r="O51">
            <v>3406012.92</v>
          </cell>
          <cell r="P51">
            <v>0</v>
          </cell>
          <cell r="Q51">
            <v>347942852.23000002</v>
          </cell>
          <cell r="R51">
            <v>70837723.650000006</v>
          </cell>
          <cell r="S51">
            <v>250019.16</v>
          </cell>
          <cell r="T51">
            <v>96853635.959999993</v>
          </cell>
          <cell r="U51">
            <v>183674759.50999999</v>
          </cell>
          <cell r="V51">
            <v>4333195.9800000004</v>
          </cell>
          <cell r="W51">
            <v>10176.01</v>
          </cell>
          <cell r="X51">
            <v>228644266.18000001</v>
          </cell>
          <cell r="Y51">
            <v>292476</v>
          </cell>
          <cell r="Z51">
            <v>1294588079.3499999</v>
          </cell>
          <cell r="AA51">
            <v>560063157.50999999</v>
          </cell>
        </row>
        <row r="52">
          <cell r="A52" t="str">
            <v>FebreroCompañía Dominicana de Seguros, C. por A.</v>
          </cell>
          <cell r="B52" t="str">
            <v>Febrero</v>
          </cell>
          <cell r="C52" t="str">
            <v>Compañía Dominicana de Seguros, C. por A.</v>
          </cell>
          <cell r="D52">
            <v>240377.03</v>
          </cell>
          <cell r="E52">
            <v>0</v>
          </cell>
          <cell r="F52">
            <v>0</v>
          </cell>
          <cell r="G52">
            <v>0</v>
          </cell>
          <cell r="H52">
            <v>22928204.699999999</v>
          </cell>
          <cell r="I52">
            <v>0</v>
          </cell>
          <cell r="J52">
            <v>220874.6</v>
          </cell>
          <cell r="K52">
            <v>0</v>
          </cell>
          <cell r="L52">
            <v>16767.59</v>
          </cell>
          <cell r="M52">
            <v>0</v>
          </cell>
          <cell r="N52">
            <v>1211165.8700000001</v>
          </cell>
          <cell r="O52">
            <v>0</v>
          </cell>
          <cell r="P52">
            <v>0</v>
          </cell>
          <cell r="Q52">
            <v>0</v>
          </cell>
          <cell r="R52">
            <v>126602.03</v>
          </cell>
          <cell r="S52">
            <v>0</v>
          </cell>
          <cell r="T52">
            <v>0</v>
          </cell>
          <cell r="U52">
            <v>0</v>
          </cell>
          <cell r="V52">
            <v>354728</v>
          </cell>
          <cell r="W52">
            <v>0</v>
          </cell>
          <cell r="X52">
            <v>59335048.369999997</v>
          </cell>
          <cell r="Y52">
            <v>0</v>
          </cell>
          <cell r="Z52">
            <v>84433768.189999998</v>
          </cell>
          <cell r="AA52">
            <v>0</v>
          </cell>
        </row>
        <row r="53">
          <cell r="A53" t="str">
            <v>FebreroConfederación del Canadá Dominicana, S. A.</v>
          </cell>
          <cell r="B53" t="str">
            <v>Febrero</v>
          </cell>
          <cell r="C53" t="str">
            <v>Confederación del Canadá Dominicana, S. A.</v>
          </cell>
          <cell r="D53">
            <v>10054.32</v>
          </cell>
          <cell r="E53">
            <v>0</v>
          </cell>
          <cell r="F53">
            <v>0</v>
          </cell>
          <cell r="G53">
            <v>0</v>
          </cell>
          <cell r="H53">
            <v>85115.6</v>
          </cell>
          <cell r="I53">
            <v>0</v>
          </cell>
          <cell r="J53">
            <v>1293749.8</v>
          </cell>
          <cell r="K53">
            <v>0</v>
          </cell>
          <cell r="L53">
            <v>310344.83</v>
          </cell>
          <cell r="M53">
            <v>0</v>
          </cell>
          <cell r="N53">
            <v>517383.12</v>
          </cell>
          <cell r="O53">
            <v>0</v>
          </cell>
          <cell r="P53">
            <v>0</v>
          </cell>
          <cell r="Q53">
            <v>0</v>
          </cell>
          <cell r="R53">
            <v>135789.09</v>
          </cell>
          <cell r="S53">
            <v>0</v>
          </cell>
          <cell r="T53">
            <v>980</v>
          </cell>
          <cell r="U53">
            <v>0</v>
          </cell>
          <cell r="V53">
            <v>36652.5</v>
          </cell>
          <cell r="W53">
            <v>0</v>
          </cell>
          <cell r="X53">
            <v>3854821.22</v>
          </cell>
          <cell r="Y53">
            <v>0</v>
          </cell>
          <cell r="Z53">
            <v>6244890.4800000004</v>
          </cell>
          <cell r="AA53">
            <v>0</v>
          </cell>
        </row>
        <row r="54">
          <cell r="A54" t="str">
            <v xml:space="preserve">FebreroCooperativa Nacional De Seguros, Inc </v>
          </cell>
          <cell r="B54" t="str">
            <v>Febrero</v>
          </cell>
          <cell r="C54" t="str">
            <v xml:space="preserve">Cooperativa Nacional De Seguros, Inc 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909258.48</v>
          </cell>
          <cell r="I54">
            <v>0</v>
          </cell>
          <cell r="J54">
            <v>8513587.0800000001</v>
          </cell>
          <cell r="K54">
            <v>0</v>
          </cell>
          <cell r="L54">
            <v>10628.11</v>
          </cell>
          <cell r="M54">
            <v>0</v>
          </cell>
          <cell r="N54">
            <v>1594049.62</v>
          </cell>
          <cell r="O54">
            <v>0</v>
          </cell>
          <cell r="P54">
            <v>0</v>
          </cell>
          <cell r="Q54">
            <v>0</v>
          </cell>
          <cell r="R54">
            <v>34006.660000000003</v>
          </cell>
          <cell r="S54">
            <v>0</v>
          </cell>
          <cell r="T54">
            <v>18297300.140000001</v>
          </cell>
          <cell r="U54">
            <v>39242.25</v>
          </cell>
          <cell r="V54">
            <v>0</v>
          </cell>
          <cell r="W54">
            <v>0</v>
          </cell>
          <cell r="X54">
            <v>28495097.140000001</v>
          </cell>
          <cell r="Y54">
            <v>0</v>
          </cell>
          <cell r="Z54">
            <v>57853927.230000004</v>
          </cell>
          <cell r="AA54">
            <v>39242.25</v>
          </cell>
        </row>
        <row r="55">
          <cell r="A55" t="str">
            <v>FebreroAtlántica Seguros, S. A.</v>
          </cell>
          <cell r="B55" t="str">
            <v>Febrero</v>
          </cell>
          <cell r="C55" t="str">
            <v>Atlántica Seguros, S. A.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31925</v>
          </cell>
          <cell r="I55">
            <v>0</v>
          </cell>
          <cell r="J55">
            <v>464389</v>
          </cell>
          <cell r="K55">
            <v>0</v>
          </cell>
          <cell r="L55">
            <v>3515.69</v>
          </cell>
          <cell r="M55">
            <v>0</v>
          </cell>
          <cell r="N55">
            <v>240756.18</v>
          </cell>
          <cell r="O55">
            <v>0</v>
          </cell>
          <cell r="P55">
            <v>0</v>
          </cell>
          <cell r="Q55">
            <v>0</v>
          </cell>
          <cell r="R55">
            <v>18342.189999999999</v>
          </cell>
          <cell r="S55">
            <v>0</v>
          </cell>
          <cell r="T55">
            <v>288138.92</v>
          </cell>
          <cell r="U55">
            <v>0</v>
          </cell>
          <cell r="V55">
            <v>7900.72</v>
          </cell>
          <cell r="W55">
            <v>0</v>
          </cell>
          <cell r="X55">
            <v>64943117.770000003</v>
          </cell>
          <cell r="Y55">
            <v>0</v>
          </cell>
          <cell r="Z55">
            <v>65998085.470000006</v>
          </cell>
          <cell r="AA55">
            <v>0</v>
          </cell>
        </row>
        <row r="56">
          <cell r="A56" t="str">
            <v>FebreroAseguradora Agropecuaria Dominicana, S. A.</v>
          </cell>
          <cell r="B56" t="str">
            <v>Febrero</v>
          </cell>
          <cell r="C56" t="str">
            <v>Aseguradora Agropecuaria Dominicana, S. A.</v>
          </cell>
          <cell r="D56">
            <v>0</v>
          </cell>
          <cell r="E56">
            <v>0</v>
          </cell>
          <cell r="F56">
            <v>0</v>
          </cell>
          <cell r="G56">
            <v>77419769.670000002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89241.42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1704708.56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1793949.98</v>
          </cell>
          <cell r="AA56">
            <v>77419769.670000002</v>
          </cell>
        </row>
        <row r="57">
          <cell r="A57" t="str">
            <v>FebreroSeguros APS, S.R.L.</v>
          </cell>
          <cell r="B57" t="str">
            <v>Febrero</v>
          </cell>
          <cell r="C57" t="str">
            <v>Seguros APS, S.R.L.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10201566.43</v>
          </cell>
          <cell r="I57">
            <v>0</v>
          </cell>
          <cell r="J57">
            <v>100490.39</v>
          </cell>
          <cell r="K57">
            <v>0</v>
          </cell>
          <cell r="L57">
            <v>60922.92</v>
          </cell>
          <cell r="M57">
            <v>0</v>
          </cell>
          <cell r="N57">
            <v>554517.89</v>
          </cell>
          <cell r="O57">
            <v>0</v>
          </cell>
          <cell r="P57">
            <v>0</v>
          </cell>
          <cell r="Q57">
            <v>332052.31</v>
          </cell>
          <cell r="R57">
            <v>54982.14</v>
          </cell>
          <cell r="S57">
            <v>0</v>
          </cell>
          <cell r="T57">
            <v>2181264.2599999998</v>
          </cell>
          <cell r="U57">
            <v>0</v>
          </cell>
          <cell r="V57">
            <v>0</v>
          </cell>
          <cell r="W57">
            <v>0</v>
          </cell>
          <cell r="X57">
            <v>4357576.8499999996</v>
          </cell>
          <cell r="Y57">
            <v>0</v>
          </cell>
          <cell r="Z57">
            <v>17511320.880000003</v>
          </cell>
          <cell r="AA57">
            <v>332052.31</v>
          </cell>
        </row>
        <row r="58">
          <cell r="A58" t="str">
            <v>FebreroLa Colonial, S. A., Compañia De Seguros</v>
          </cell>
          <cell r="B58" t="str">
            <v>Febrero</v>
          </cell>
          <cell r="C58" t="str">
            <v>La Colonial, S. A., Compañia De Seguros</v>
          </cell>
          <cell r="D58">
            <v>3798946.88</v>
          </cell>
          <cell r="E58">
            <v>0</v>
          </cell>
          <cell r="F58">
            <v>0</v>
          </cell>
          <cell r="G58">
            <v>0</v>
          </cell>
          <cell r="H58">
            <v>11790009.93</v>
          </cell>
          <cell r="I58">
            <v>277957.34000000003</v>
          </cell>
          <cell r="J58">
            <v>205785732.13999999</v>
          </cell>
          <cell r="K58">
            <v>8608325.1199999992</v>
          </cell>
          <cell r="L58">
            <v>16411987.449999999</v>
          </cell>
          <cell r="M58">
            <v>0</v>
          </cell>
          <cell r="N58">
            <v>43298945.060000002</v>
          </cell>
          <cell r="O58">
            <v>6430597.8899999997</v>
          </cell>
          <cell r="P58">
            <v>1244707.55</v>
          </cell>
          <cell r="Q58">
            <v>56757872.859999999</v>
          </cell>
          <cell r="R58">
            <v>8252184.8099999996</v>
          </cell>
          <cell r="S58">
            <v>52115.93</v>
          </cell>
          <cell r="T58">
            <v>20316538.359999999</v>
          </cell>
          <cell r="U58">
            <v>0</v>
          </cell>
          <cell r="V58">
            <v>322400.98</v>
          </cell>
          <cell r="W58">
            <v>0</v>
          </cell>
          <cell r="X58">
            <v>197215255.66</v>
          </cell>
          <cell r="Y58">
            <v>34314.67</v>
          </cell>
          <cell r="Z58">
            <v>508436708.82000005</v>
          </cell>
          <cell r="AA58">
            <v>72161183.810000002</v>
          </cell>
        </row>
        <row r="59">
          <cell r="A59" t="str">
            <v>FebreroSeguros Pepín, S. A.</v>
          </cell>
          <cell r="B59" t="str">
            <v>Febrero</v>
          </cell>
          <cell r="C59" t="str">
            <v>Seguros Pepín, S. A.</v>
          </cell>
          <cell r="D59">
            <v>122211.31</v>
          </cell>
          <cell r="E59">
            <v>0</v>
          </cell>
          <cell r="F59">
            <v>0</v>
          </cell>
          <cell r="G59">
            <v>0</v>
          </cell>
          <cell r="H59">
            <v>523876.87</v>
          </cell>
          <cell r="I59">
            <v>0</v>
          </cell>
          <cell r="J59">
            <v>199720.63</v>
          </cell>
          <cell r="K59">
            <v>0</v>
          </cell>
          <cell r="L59">
            <v>137304.31</v>
          </cell>
          <cell r="M59">
            <v>0</v>
          </cell>
          <cell r="N59">
            <v>224024.54</v>
          </cell>
          <cell r="O59">
            <v>0</v>
          </cell>
          <cell r="P59">
            <v>0</v>
          </cell>
          <cell r="Q59">
            <v>0</v>
          </cell>
          <cell r="R59">
            <v>2886858.3</v>
          </cell>
          <cell r="S59">
            <v>0</v>
          </cell>
          <cell r="T59">
            <v>0</v>
          </cell>
          <cell r="U59">
            <v>0</v>
          </cell>
          <cell r="V59">
            <v>28292.240000000002</v>
          </cell>
          <cell r="W59">
            <v>0</v>
          </cell>
          <cell r="X59">
            <v>120141767.91</v>
          </cell>
          <cell r="Y59">
            <v>50206.74</v>
          </cell>
          <cell r="Z59">
            <v>124264056.11</v>
          </cell>
          <cell r="AA59">
            <v>50206.74</v>
          </cell>
        </row>
        <row r="60">
          <cell r="A60" t="str">
            <v>FebreroPatria, S. A., Compañía de Seguros</v>
          </cell>
          <cell r="B60" t="str">
            <v>Febrero</v>
          </cell>
          <cell r="C60" t="str">
            <v>Patria, S. A., Compañía de Seguros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3608795.13</v>
          </cell>
          <cell r="I60">
            <v>0</v>
          </cell>
          <cell r="J60">
            <v>116959.13</v>
          </cell>
          <cell r="K60">
            <v>0</v>
          </cell>
          <cell r="L60">
            <v>0</v>
          </cell>
          <cell r="M60">
            <v>0</v>
          </cell>
          <cell r="N60">
            <v>381904.53</v>
          </cell>
          <cell r="O60">
            <v>0</v>
          </cell>
          <cell r="P60">
            <v>0</v>
          </cell>
          <cell r="Q60">
            <v>0</v>
          </cell>
          <cell r="R60">
            <v>337236.63</v>
          </cell>
          <cell r="S60">
            <v>0</v>
          </cell>
          <cell r="T60">
            <v>15743.1</v>
          </cell>
          <cell r="U60">
            <v>0</v>
          </cell>
          <cell r="V60">
            <v>0</v>
          </cell>
          <cell r="W60">
            <v>0</v>
          </cell>
          <cell r="X60">
            <v>62386460.009999998</v>
          </cell>
          <cell r="Y60">
            <v>0</v>
          </cell>
          <cell r="Z60">
            <v>66847098.530000001</v>
          </cell>
          <cell r="AA60">
            <v>0</v>
          </cell>
        </row>
        <row r="61">
          <cell r="A61" t="str">
            <v>FebreroSeguros Sura, S.A.</v>
          </cell>
          <cell r="B61" t="str">
            <v>Febrero</v>
          </cell>
          <cell r="C61" t="str">
            <v>Seguros Sura, S.A.</v>
          </cell>
          <cell r="D61">
            <v>5536683.1100000003</v>
          </cell>
          <cell r="E61">
            <v>0</v>
          </cell>
          <cell r="F61">
            <v>0</v>
          </cell>
          <cell r="G61">
            <v>0</v>
          </cell>
          <cell r="H61">
            <v>16880964.300000001</v>
          </cell>
          <cell r="I61">
            <v>458132.66</v>
          </cell>
          <cell r="J61">
            <v>309723037.81999999</v>
          </cell>
          <cell r="K61">
            <v>26553001.18</v>
          </cell>
          <cell r="L61">
            <v>17103302.199999999</v>
          </cell>
          <cell r="M61">
            <v>0</v>
          </cell>
          <cell r="N61">
            <v>112116105.83</v>
          </cell>
          <cell r="O61">
            <v>1994584.08</v>
          </cell>
          <cell r="P61">
            <v>401144.44</v>
          </cell>
          <cell r="Q61">
            <v>16743097.880000001</v>
          </cell>
          <cell r="R61">
            <v>21674780.41</v>
          </cell>
          <cell r="S61">
            <v>1306199.55</v>
          </cell>
          <cell r="T61">
            <v>17751856.219999999</v>
          </cell>
          <cell r="U61">
            <v>153361.71</v>
          </cell>
          <cell r="V61">
            <v>1135725.8</v>
          </cell>
          <cell r="W61">
            <v>0</v>
          </cell>
          <cell r="X61">
            <v>171758414.66</v>
          </cell>
          <cell r="Y61">
            <v>811837.66</v>
          </cell>
          <cell r="Z61">
            <v>674082014.79000008</v>
          </cell>
          <cell r="AA61">
            <v>48020214.719999999</v>
          </cell>
        </row>
        <row r="62">
          <cell r="A62" t="str">
            <v>FebreroBanesco Seguros</v>
          </cell>
          <cell r="B62" t="str">
            <v>Febrero</v>
          </cell>
          <cell r="C62" t="str">
            <v>Banesco Seguros</v>
          </cell>
          <cell r="D62">
            <v>2829393.81</v>
          </cell>
          <cell r="E62">
            <v>0</v>
          </cell>
          <cell r="F62">
            <v>0</v>
          </cell>
          <cell r="G62">
            <v>0</v>
          </cell>
          <cell r="H62">
            <v>3420639.7</v>
          </cell>
          <cell r="I62">
            <v>0</v>
          </cell>
          <cell r="J62">
            <v>16242546.689999999</v>
          </cell>
          <cell r="K62">
            <v>1254450.5900000001</v>
          </cell>
          <cell r="L62">
            <v>209960.38</v>
          </cell>
          <cell r="M62">
            <v>0</v>
          </cell>
          <cell r="N62">
            <v>2829062.19</v>
          </cell>
          <cell r="O62">
            <v>0</v>
          </cell>
          <cell r="P62">
            <v>0</v>
          </cell>
          <cell r="Q62">
            <v>0</v>
          </cell>
          <cell r="R62">
            <v>901254.44</v>
          </cell>
          <cell r="S62">
            <v>0</v>
          </cell>
          <cell r="T62">
            <v>2368426.31</v>
          </cell>
          <cell r="U62">
            <v>0</v>
          </cell>
          <cell r="V62">
            <v>114610.88</v>
          </cell>
          <cell r="W62">
            <v>0</v>
          </cell>
          <cell r="X62">
            <v>35801486.310000002</v>
          </cell>
          <cell r="Y62">
            <v>0.02</v>
          </cell>
          <cell r="Z62">
            <v>64717380.710000001</v>
          </cell>
          <cell r="AA62">
            <v>1254450.6100000001</v>
          </cell>
        </row>
        <row r="63">
          <cell r="A63" t="str">
            <v>FebreroWorldwide Seguros, S. A.</v>
          </cell>
          <cell r="B63" t="str">
            <v>Febrero</v>
          </cell>
          <cell r="C63" t="str">
            <v>Worldwide Seguros, S. A.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269572874.86000001</v>
          </cell>
          <cell r="R63">
            <v>0</v>
          </cell>
          <cell r="S63">
            <v>0</v>
          </cell>
          <cell r="T63">
            <v>1148261.21</v>
          </cell>
          <cell r="U63">
            <v>113378.95</v>
          </cell>
          <cell r="V63">
            <v>13189620.49</v>
          </cell>
          <cell r="W63">
            <v>0</v>
          </cell>
          <cell r="X63">
            <v>0</v>
          </cell>
          <cell r="Y63">
            <v>0</v>
          </cell>
          <cell r="Z63">
            <v>14337881.699999999</v>
          </cell>
          <cell r="AA63">
            <v>269686253.81</v>
          </cell>
        </row>
        <row r="64">
          <cell r="A64" t="str">
            <v>FebreroMapfre BHD Compañía de Seguros</v>
          </cell>
          <cell r="B64" t="str">
            <v>Febrero</v>
          </cell>
          <cell r="C64" t="str">
            <v>Mapfre BHD Compañía de Seguros</v>
          </cell>
          <cell r="D64">
            <v>12558299.84</v>
          </cell>
          <cell r="E64">
            <v>352751.42</v>
          </cell>
          <cell r="F64">
            <v>0</v>
          </cell>
          <cell r="G64">
            <v>0</v>
          </cell>
          <cell r="H64">
            <v>7516860.9800000004</v>
          </cell>
          <cell r="I64">
            <v>566162.21</v>
          </cell>
          <cell r="J64">
            <v>172051026.75999999</v>
          </cell>
          <cell r="K64">
            <v>16640560.24</v>
          </cell>
          <cell r="L64">
            <v>534855.74</v>
          </cell>
          <cell r="M64">
            <v>0</v>
          </cell>
          <cell r="N64">
            <v>29227972.629999999</v>
          </cell>
          <cell r="O64">
            <v>762206.23</v>
          </cell>
          <cell r="P64">
            <v>0</v>
          </cell>
          <cell r="Q64">
            <v>17970434.16</v>
          </cell>
          <cell r="R64">
            <v>5942029.29</v>
          </cell>
          <cell r="S64">
            <v>132297.26999999999</v>
          </cell>
          <cell r="T64">
            <v>88683097.310000002</v>
          </cell>
          <cell r="U64">
            <v>109975162.17</v>
          </cell>
          <cell r="V64">
            <v>3883534.86</v>
          </cell>
          <cell r="W64">
            <v>0</v>
          </cell>
          <cell r="X64">
            <v>206467271.44</v>
          </cell>
          <cell r="Y64">
            <v>793670.03</v>
          </cell>
          <cell r="Z64">
            <v>526864948.84999996</v>
          </cell>
          <cell r="AA64">
            <v>147193243.73000002</v>
          </cell>
        </row>
        <row r="65">
          <cell r="A65" t="str">
            <v>FebreroBupa Dominicana, S. A.</v>
          </cell>
          <cell r="B65" t="str">
            <v>Febrero</v>
          </cell>
          <cell r="C65" t="str">
            <v>Bupa Dominicana, S. A.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39715472.539999999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39715472.539999999</v>
          </cell>
        </row>
        <row r="66">
          <cell r="A66" t="str">
            <v>FebreroFuturo Seguros</v>
          </cell>
          <cell r="B66" t="str">
            <v>Febrero</v>
          </cell>
          <cell r="C66" t="str">
            <v>Futuro Seguros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1128539.1299999999</v>
          </cell>
          <cell r="I66">
            <v>0</v>
          </cell>
          <cell r="J66">
            <v>16035.04</v>
          </cell>
          <cell r="K66">
            <v>0</v>
          </cell>
          <cell r="L66">
            <v>0</v>
          </cell>
          <cell r="M66">
            <v>0</v>
          </cell>
          <cell r="N66">
            <v>144750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94211.12</v>
          </cell>
          <cell r="W66">
            <v>0</v>
          </cell>
          <cell r="X66">
            <v>17759689.989999998</v>
          </cell>
          <cell r="Y66">
            <v>0</v>
          </cell>
          <cell r="Z66">
            <v>19143225.279999997</v>
          </cell>
          <cell r="AA66">
            <v>0</v>
          </cell>
        </row>
        <row r="67">
          <cell r="A67" t="str">
            <v xml:space="preserve">FebreroRehsa Compañia De Seguros Y Reaseguros, </v>
          </cell>
          <cell r="B67" t="str">
            <v>Febrero</v>
          </cell>
          <cell r="C67" t="str">
            <v xml:space="preserve">Rehsa Compañia De Seguros Y Reaseguros, 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FebreroCuna Mutual Insurance Society Dominicana</v>
          </cell>
          <cell r="B68" t="str">
            <v>Febrero</v>
          </cell>
          <cell r="C68" t="str">
            <v>Cuna Mutual Insurance Society Dominicana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1541024.32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43943583.420000002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45484607.740000002</v>
          </cell>
          <cell r="AA68">
            <v>0</v>
          </cell>
        </row>
        <row r="69">
          <cell r="A69" t="str">
            <v>FebreroAtrio Seguros S. A.</v>
          </cell>
          <cell r="B69" t="str">
            <v>Febrero</v>
          </cell>
          <cell r="C69" t="str">
            <v>Atrio Seguros S. A.</v>
          </cell>
          <cell r="D69">
            <v>14170.58</v>
          </cell>
          <cell r="E69">
            <v>0</v>
          </cell>
          <cell r="F69">
            <v>0</v>
          </cell>
          <cell r="G69">
            <v>0</v>
          </cell>
          <cell r="H69">
            <v>2137908.85</v>
          </cell>
          <cell r="I69">
            <v>0</v>
          </cell>
          <cell r="J69">
            <v>2529335.6</v>
          </cell>
          <cell r="K69">
            <v>40463.57</v>
          </cell>
          <cell r="L69">
            <v>2378768.6</v>
          </cell>
          <cell r="M69">
            <v>0</v>
          </cell>
          <cell r="N69">
            <v>2202192.1800000002</v>
          </cell>
          <cell r="O69">
            <v>43344.82</v>
          </cell>
          <cell r="P69">
            <v>0</v>
          </cell>
          <cell r="Q69">
            <v>3282156.16</v>
          </cell>
          <cell r="R69">
            <v>43197.95</v>
          </cell>
          <cell r="S69">
            <v>0</v>
          </cell>
          <cell r="T69">
            <v>223033.04</v>
          </cell>
          <cell r="U69">
            <v>15092663.15</v>
          </cell>
          <cell r="V69">
            <v>5574.37</v>
          </cell>
          <cell r="W69">
            <v>0</v>
          </cell>
          <cell r="X69">
            <v>21776313.43</v>
          </cell>
          <cell r="Y69">
            <v>0</v>
          </cell>
          <cell r="Z69">
            <v>31310494.599999998</v>
          </cell>
          <cell r="AA69">
            <v>18458627.699999999</v>
          </cell>
        </row>
        <row r="70">
          <cell r="A70" t="str">
            <v>FebreroSeguros Ademi, S.A.</v>
          </cell>
          <cell r="B70" t="str">
            <v>Febrero</v>
          </cell>
          <cell r="C70" t="str">
            <v>Seguros Ademi, S.A.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3658447.85</v>
          </cell>
          <cell r="K70">
            <v>0</v>
          </cell>
          <cell r="L70">
            <v>0</v>
          </cell>
          <cell r="M70">
            <v>0</v>
          </cell>
          <cell r="N70">
            <v>183963.03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19489358.629999999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23331769.509999998</v>
          </cell>
          <cell r="AA70">
            <v>0</v>
          </cell>
        </row>
        <row r="71">
          <cell r="A71" t="str">
            <v>FebreroMultiseguros Su, S.A.</v>
          </cell>
          <cell r="B71" t="str">
            <v>Febrero</v>
          </cell>
          <cell r="C71" t="str">
            <v>Multiseguros Su, S.A.</v>
          </cell>
          <cell r="D71">
            <v>54524.07</v>
          </cell>
          <cell r="E71">
            <v>0</v>
          </cell>
          <cell r="F71">
            <v>0</v>
          </cell>
          <cell r="G71">
            <v>0</v>
          </cell>
          <cell r="H71">
            <v>4423635.47</v>
          </cell>
          <cell r="I71">
            <v>0</v>
          </cell>
          <cell r="J71">
            <v>413487.67</v>
          </cell>
          <cell r="K71">
            <v>0</v>
          </cell>
          <cell r="L71">
            <v>19947.41</v>
          </cell>
          <cell r="M71">
            <v>0</v>
          </cell>
          <cell r="N71">
            <v>338041.36</v>
          </cell>
          <cell r="O71">
            <v>0</v>
          </cell>
          <cell r="P71">
            <v>0</v>
          </cell>
          <cell r="Q71">
            <v>0</v>
          </cell>
          <cell r="R71">
            <v>45070.58</v>
          </cell>
          <cell r="S71">
            <v>0</v>
          </cell>
          <cell r="T71">
            <v>244658.05</v>
          </cell>
          <cell r="U71">
            <v>0</v>
          </cell>
          <cell r="V71">
            <v>0</v>
          </cell>
          <cell r="W71">
            <v>0</v>
          </cell>
          <cell r="X71">
            <v>13821704.91</v>
          </cell>
          <cell r="Y71">
            <v>0</v>
          </cell>
          <cell r="Z71">
            <v>19361069.52</v>
          </cell>
          <cell r="AA71">
            <v>0</v>
          </cell>
        </row>
        <row r="72">
          <cell r="A72" t="str">
            <v>FebreroMidas Seguros, S.A.</v>
          </cell>
          <cell r="B72" t="str">
            <v>Febrero</v>
          </cell>
          <cell r="C72" t="str">
            <v>Midas Seguros, S.A.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1725057</v>
          </cell>
          <cell r="I72">
            <v>0</v>
          </cell>
          <cell r="J72">
            <v>7838.24</v>
          </cell>
          <cell r="K72">
            <v>0</v>
          </cell>
          <cell r="L72">
            <v>0</v>
          </cell>
          <cell r="M72">
            <v>0</v>
          </cell>
          <cell r="N72">
            <v>25838.25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15109.02</v>
          </cell>
          <cell r="U72">
            <v>3223623.32</v>
          </cell>
          <cell r="V72">
            <v>0</v>
          </cell>
          <cell r="W72">
            <v>0</v>
          </cell>
          <cell r="X72">
            <v>589204.23</v>
          </cell>
          <cell r="Y72">
            <v>0</v>
          </cell>
          <cell r="Z72">
            <v>2363046.7400000002</v>
          </cell>
          <cell r="AA72">
            <v>3223623.32</v>
          </cell>
        </row>
        <row r="73">
          <cell r="A73" t="str">
            <v>FebreroHylseg Seguros S.A</v>
          </cell>
          <cell r="B73" t="str">
            <v>Febrero</v>
          </cell>
          <cell r="C73" t="str">
            <v>Hylseg Seguros S.A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477917.72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100000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570670.28</v>
          </cell>
          <cell r="Y73">
            <v>0</v>
          </cell>
          <cell r="Z73">
            <v>1148588</v>
          </cell>
          <cell r="AA73">
            <v>0</v>
          </cell>
        </row>
        <row r="74">
          <cell r="A74" t="str">
            <v>FebreroUnit, S.A.</v>
          </cell>
          <cell r="B74" t="str">
            <v>Febrero</v>
          </cell>
          <cell r="C74" t="str">
            <v>Unit, S.A.</v>
          </cell>
          <cell r="D74">
            <v>2771.54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2112666.87</v>
          </cell>
          <cell r="O74">
            <v>2724.55</v>
          </cell>
          <cell r="P74">
            <v>0</v>
          </cell>
          <cell r="Q74">
            <v>45429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73553.440000000002</v>
          </cell>
          <cell r="W74">
            <v>719.83</v>
          </cell>
          <cell r="X74">
            <v>1360434.52</v>
          </cell>
          <cell r="Y74">
            <v>0</v>
          </cell>
          <cell r="Z74">
            <v>3549426.37</v>
          </cell>
          <cell r="AA74">
            <v>48873.380000000005</v>
          </cell>
        </row>
        <row r="75">
          <cell r="A75" t="str">
            <v>FebreroSeguros Yunen, S.A.</v>
          </cell>
          <cell r="B75" t="str">
            <v>Febrero</v>
          </cell>
          <cell r="C75" t="str">
            <v>Seguros Yunen, S.A.</v>
          </cell>
          <cell r="D75">
            <v>43090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3755.1</v>
          </cell>
          <cell r="O75">
            <v>0</v>
          </cell>
          <cell r="P75">
            <v>0</v>
          </cell>
          <cell r="Q75">
            <v>6755346.7000000002</v>
          </cell>
          <cell r="R75">
            <v>0</v>
          </cell>
          <cell r="S75">
            <v>0</v>
          </cell>
          <cell r="T75">
            <v>3956.42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50801.52</v>
          </cell>
          <cell r="AA75">
            <v>6755346.7000000002</v>
          </cell>
        </row>
        <row r="76">
          <cell r="A76" t="str">
            <v>Febrero Total</v>
          </cell>
          <cell r="B76" t="str">
            <v>Febrero Total</v>
          </cell>
          <cell r="D76">
            <v>60750602.320000008</v>
          </cell>
          <cell r="E76">
            <v>552984.42999999993</v>
          </cell>
          <cell r="F76">
            <v>0</v>
          </cell>
          <cell r="G76">
            <v>77419769.670000002</v>
          </cell>
          <cell r="H76">
            <v>124593127.39</v>
          </cell>
          <cell r="I76">
            <v>1471814.79</v>
          </cell>
          <cell r="J76">
            <v>1928830767.8499997</v>
          </cell>
          <cell r="K76">
            <v>80792144.75999999</v>
          </cell>
          <cell r="L76">
            <v>293933630.69000006</v>
          </cell>
          <cell r="M76">
            <v>1.1299999999999999</v>
          </cell>
          <cell r="N76">
            <v>439508236.90999997</v>
          </cell>
          <cell r="O76">
            <v>21225893.210000001</v>
          </cell>
          <cell r="P76">
            <v>1645851.99</v>
          </cell>
          <cell r="Q76">
            <v>2097929335.3700001</v>
          </cell>
          <cell r="R76">
            <v>125233832.28</v>
          </cell>
          <cell r="S76">
            <v>1749143.27</v>
          </cell>
          <cell r="T76">
            <v>554146769.11000001</v>
          </cell>
          <cell r="U76">
            <v>666591889.26000011</v>
          </cell>
          <cell r="V76">
            <v>38772922.86999999</v>
          </cell>
          <cell r="W76">
            <v>10895.880000000001</v>
          </cell>
          <cell r="X76">
            <v>1844326203.8200004</v>
          </cell>
          <cell r="Y76">
            <v>2439811.84</v>
          </cell>
          <cell r="Z76">
            <v>5411741945.2300014</v>
          </cell>
          <cell r="AA76">
            <v>2950183683.6099992</v>
          </cell>
        </row>
        <row r="77">
          <cell r="A77" t="str">
            <v>Grand Total</v>
          </cell>
          <cell r="B77" t="str">
            <v>Grand Total</v>
          </cell>
          <cell r="D77">
            <v>113332108.60999998</v>
          </cell>
          <cell r="E77">
            <v>648259.66999999993</v>
          </cell>
          <cell r="F77">
            <v>0</v>
          </cell>
          <cell r="G77">
            <v>153317056.50999999</v>
          </cell>
          <cell r="H77">
            <v>299271455.71000004</v>
          </cell>
          <cell r="I77">
            <v>3132149.38</v>
          </cell>
          <cell r="J77">
            <v>3505596521.7999992</v>
          </cell>
          <cell r="K77">
            <v>168504573.13000003</v>
          </cell>
          <cell r="L77">
            <v>332368872.80000001</v>
          </cell>
          <cell r="M77">
            <v>243691.87000000002</v>
          </cell>
          <cell r="N77">
            <v>767930267.48999977</v>
          </cell>
          <cell r="O77">
            <v>55065355.229999997</v>
          </cell>
          <cell r="P77">
            <v>4010395.6700000004</v>
          </cell>
          <cell r="Q77">
            <v>4167869424.6199994</v>
          </cell>
          <cell r="R77">
            <v>206918059.35999998</v>
          </cell>
          <cell r="S77">
            <v>2504832.9700000002</v>
          </cell>
          <cell r="T77">
            <v>1002487929.2599996</v>
          </cell>
          <cell r="U77">
            <v>1398650229.1700003</v>
          </cell>
          <cell r="V77">
            <v>68497435.920000002</v>
          </cell>
          <cell r="W77">
            <v>179.91999999999837</v>
          </cell>
          <cell r="X77">
            <v>3693352452.2699986</v>
          </cell>
          <cell r="Y77">
            <v>6316823.9800000004</v>
          </cell>
          <cell r="Z77">
            <v>9993765498.8899994</v>
          </cell>
          <cell r="AA77">
            <v>5956252576.4500008</v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J11" sqref="J11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7" t="str">
        <f xml:space="preserve"> " - Febrero"</f>
        <v xml:space="preserve"> - Febrero</v>
      </c>
    </row>
    <row r="2" spans="1:17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x14ac:dyDescent="0.25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x14ac:dyDescent="0.25">
      <c r="A4" s="134" t="str">
        <f xml:space="preserve"> "Enero"&amp;A1&amp;", 2023"</f>
        <v>Enero - Febrero, 2023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x14ac:dyDescent="0.25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f t="shared" ref="C8:N8" si="0">SUM(C9:C41)</f>
        <v>15950018075.34</v>
      </c>
      <c r="D8" s="50">
        <f t="shared" si="0"/>
        <v>68497615.840000004</v>
      </c>
      <c r="E8" s="50">
        <f t="shared" si="0"/>
        <v>2401138158.4300003</v>
      </c>
      <c r="F8" s="50">
        <f t="shared" si="0"/>
        <v>4171879820.2900004</v>
      </c>
      <c r="G8" s="50">
        <f t="shared" si="0"/>
        <v>113980368.27999999</v>
      </c>
      <c r="H8" s="50">
        <f t="shared" si="0"/>
        <v>3674101094.9299998</v>
      </c>
      <c r="I8" s="50">
        <f t="shared" si="0"/>
        <v>332612564.67000002</v>
      </c>
      <c r="J8" s="50">
        <f t="shared" si="0"/>
        <v>209422892.32999995</v>
      </c>
      <c r="K8" s="50">
        <f t="shared" si="0"/>
        <v>3699669276.25</v>
      </c>
      <c r="L8" s="50">
        <f t="shared" si="0"/>
        <v>153317056.50999999</v>
      </c>
      <c r="M8" s="50">
        <f t="shared" si="0"/>
        <v>302403605.08999997</v>
      </c>
      <c r="N8" s="50">
        <f t="shared" si="0"/>
        <v>822995622.72000015</v>
      </c>
      <c r="O8" s="45">
        <f>SUM(O9:O41,0)</f>
        <v>100.00000000000004</v>
      </c>
    </row>
    <row r="9" spans="1:17" ht="15.9" customHeight="1" x14ac:dyDescent="0.25">
      <c r="A9" s="34">
        <f t="shared" ref="A9:A41" si="1">RANK(C9,$C$9:$C$41)</f>
        <v>1</v>
      </c>
      <c r="B9" s="35" t="s">
        <v>84</v>
      </c>
      <c r="C9" s="50">
        <f t="shared" ref="C9:C41" si="2">SUM(D9:N9)</f>
        <v>3417542518.1299996</v>
      </c>
      <c r="D9" s="36">
        <f t="shared" ref="D9:N18" si="3">SUMIF($B$43:$B$1435,$B9,D$43:D$1435)</f>
        <v>8887626.3099999987</v>
      </c>
      <c r="E9" s="36">
        <f t="shared" si="3"/>
        <v>562597825.36999989</v>
      </c>
      <c r="F9" s="36">
        <f t="shared" si="3"/>
        <v>673655006.96000004</v>
      </c>
      <c r="G9" s="36">
        <f t="shared" si="3"/>
        <v>47494928.390000001</v>
      </c>
      <c r="H9" s="36">
        <f t="shared" si="3"/>
        <v>1338201000.1099999</v>
      </c>
      <c r="I9" s="36">
        <f t="shared" si="3"/>
        <v>4267737.18</v>
      </c>
      <c r="J9" s="36">
        <f t="shared" si="3"/>
        <v>91790672.090000004</v>
      </c>
      <c r="K9" s="36">
        <f t="shared" si="3"/>
        <v>450475813.51999998</v>
      </c>
      <c r="L9" s="36">
        <f t="shared" si="3"/>
        <v>0</v>
      </c>
      <c r="M9" s="36">
        <f t="shared" si="3"/>
        <v>22939503.829999998</v>
      </c>
      <c r="N9" s="36">
        <f t="shared" si="3"/>
        <v>217232404.37</v>
      </c>
      <c r="O9" s="42">
        <f t="shared" ref="O9:O41" si="4">IFERROR(C9/$C$8*100,0)</f>
        <v>21.426574578080213</v>
      </c>
      <c r="P9" s="105">
        <f>VLOOKUP(B9,'PNC Exon. &amp; no Exon.'!B:AJ,2,0)+VLOOKUP(B9,'PNC Exon. &amp; no Exon.'!B:AJ,3,0)</f>
        <v>3417542518.1300001</v>
      </c>
      <c r="Q9" s="106">
        <f>P9-C9</f>
        <v>0</v>
      </c>
    </row>
    <row r="10" spans="1:17" ht="15.9" customHeight="1" x14ac:dyDescent="0.25">
      <c r="A10" s="34">
        <f t="shared" si="1"/>
        <v>2</v>
      </c>
      <c r="B10" s="37" t="s">
        <v>92</v>
      </c>
      <c r="C10" s="50">
        <f t="shared" si="2"/>
        <v>2647855861.73</v>
      </c>
      <c r="D10" s="36">
        <f t="shared" si="3"/>
        <v>9082623.1400000006</v>
      </c>
      <c r="E10" s="36">
        <f t="shared" si="3"/>
        <v>53138419.890000001</v>
      </c>
      <c r="F10" s="36">
        <f t="shared" si="3"/>
        <v>2313492715.3400002</v>
      </c>
      <c r="G10" s="36">
        <f t="shared" si="3"/>
        <v>1197293.3799999999</v>
      </c>
      <c r="H10" s="36">
        <f t="shared" si="3"/>
        <v>62965157.639999993</v>
      </c>
      <c r="I10" s="36">
        <f t="shared" si="3"/>
        <v>400149.04000000004</v>
      </c>
      <c r="J10" s="36">
        <f t="shared" si="3"/>
        <v>2856795.7300000004</v>
      </c>
      <c r="K10" s="36">
        <f t="shared" si="3"/>
        <v>172975346.41</v>
      </c>
      <c r="L10" s="36">
        <f t="shared" si="3"/>
        <v>0</v>
      </c>
      <c r="M10" s="36">
        <f t="shared" si="3"/>
        <v>3127906.6399999997</v>
      </c>
      <c r="N10" s="36">
        <f t="shared" si="3"/>
        <v>28619454.52</v>
      </c>
      <c r="O10" s="42">
        <f t="shared" si="4"/>
        <v>16.6009583764911</v>
      </c>
      <c r="P10" s="105">
        <f>VLOOKUP(B10,'PNC Exon. &amp; no Exon.'!B:AJ,2,0)+VLOOKUP(B10,'PNC Exon. &amp; no Exon.'!B:AJ,3,0)</f>
        <v>2647855861.73</v>
      </c>
      <c r="Q10" s="106">
        <f t="shared" ref="Q10:Q15" si="5">P10-C10</f>
        <v>0</v>
      </c>
    </row>
    <row r="11" spans="1:17" ht="15.9" customHeight="1" x14ac:dyDescent="0.25">
      <c r="A11" s="34">
        <f t="shared" si="1"/>
        <v>3</v>
      </c>
      <c r="B11" s="37" t="s">
        <v>93</v>
      </c>
      <c r="C11" s="50">
        <f t="shared" si="2"/>
        <v>2388068682.6900001</v>
      </c>
      <c r="D11" s="36">
        <f t="shared" si="3"/>
        <v>16083672.65</v>
      </c>
      <c r="E11" s="36">
        <f t="shared" si="3"/>
        <v>402800908.75999999</v>
      </c>
      <c r="F11" s="36">
        <f t="shared" si="3"/>
        <v>251066950.19</v>
      </c>
      <c r="G11" s="36">
        <f t="shared" si="3"/>
        <v>9821672.4800000004</v>
      </c>
      <c r="H11" s="36">
        <f t="shared" si="3"/>
        <v>688516142.54999995</v>
      </c>
      <c r="I11" s="36">
        <f t="shared" si="3"/>
        <v>255662385.91</v>
      </c>
      <c r="J11" s="36">
        <f t="shared" si="3"/>
        <v>21590616.27</v>
      </c>
      <c r="K11" s="36">
        <f t="shared" si="3"/>
        <v>608667419.98000002</v>
      </c>
      <c r="L11" s="36">
        <f t="shared" si="3"/>
        <v>0</v>
      </c>
      <c r="M11" s="36">
        <f t="shared" si="3"/>
        <v>21240710.32</v>
      </c>
      <c r="N11" s="36">
        <f t="shared" si="3"/>
        <v>112618203.58</v>
      </c>
      <c r="O11" s="42">
        <f t="shared" si="4"/>
        <v>14.97220047908375</v>
      </c>
      <c r="P11" s="105">
        <f>VLOOKUP(B11,'PNC Exon. &amp; no Exon.'!B:AJ,2,0)+VLOOKUP(B11,'PNC Exon. &amp; no Exon.'!B:AJ,3,0)</f>
        <v>2388068682.6900001</v>
      </c>
      <c r="Q11" s="106">
        <f t="shared" si="5"/>
        <v>0</v>
      </c>
    </row>
    <row r="12" spans="1:17" ht="15.9" customHeight="1" x14ac:dyDescent="0.25">
      <c r="A12" s="34">
        <f t="shared" si="1"/>
        <v>4</v>
      </c>
      <c r="B12" s="37" t="s">
        <v>110</v>
      </c>
      <c r="C12" s="50">
        <f t="shared" si="2"/>
        <v>1508208191.76</v>
      </c>
      <c r="D12" s="36">
        <f t="shared" si="3"/>
        <v>5796998.8200000003</v>
      </c>
      <c r="E12" s="36">
        <f t="shared" si="3"/>
        <v>404664371.18000001</v>
      </c>
      <c r="F12" s="36">
        <f t="shared" si="3"/>
        <v>42755967.829999998</v>
      </c>
      <c r="G12" s="36">
        <f t="shared" si="3"/>
        <v>26225994.129999999</v>
      </c>
      <c r="H12" s="36">
        <f t="shared" si="3"/>
        <v>501019265.66000003</v>
      </c>
      <c r="I12" s="36">
        <f t="shared" si="3"/>
        <v>860931.24</v>
      </c>
      <c r="J12" s="36">
        <f t="shared" si="3"/>
        <v>20258801.669999998</v>
      </c>
      <c r="K12" s="36">
        <f t="shared" si="3"/>
        <v>419384827.24000001</v>
      </c>
      <c r="L12" s="36">
        <f t="shared" si="3"/>
        <v>0</v>
      </c>
      <c r="M12" s="36">
        <f t="shared" si="3"/>
        <v>17326770.060000002</v>
      </c>
      <c r="N12" s="36">
        <f t="shared" si="3"/>
        <v>69914263.930000007</v>
      </c>
      <c r="O12" s="42">
        <f t="shared" si="4"/>
        <v>9.4558400162054372</v>
      </c>
      <c r="P12" s="105">
        <f>VLOOKUP(B12,'PNC Exon. &amp; no Exon.'!B:AJ,2,0)+VLOOKUP(B12,'PNC Exon. &amp; no Exon.'!B:AJ,3,0)</f>
        <v>1508208191.7599998</v>
      </c>
      <c r="Q12" s="106">
        <f t="shared" si="5"/>
        <v>0</v>
      </c>
    </row>
    <row r="13" spans="1:17" ht="15.9" customHeight="1" x14ac:dyDescent="0.25">
      <c r="A13" s="34">
        <f t="shared" si="1"/>
        <v>5</v>
      </c>
      <c r="B13" s="37" t="s">
        <v>112</v>
      </c>
      <c r="C13" s="50">
        <f t="shared" si="2"/>
        <v>1246821379.4400001</v>
      </c>
      <c r="D13" s="36">
        <f t="shared" si="3"/>
        <v>2272683.85</v>
      </c>
      <c r="E13" s="36">
        <f t="shared" si="3"/>
        <v>37328511.32</v>
      </c>
      <c r="F13" s="36">
        <f t="shared" si="3"/>
        <v>32863141.23</v>
      </c>
      <c r="G13" s="36">
        <f t="shared" si="3"/>
        <v>7357608.6600000001</v>
      </c>
      <c r="H13" s="36">
        <f t="shared" si="3"/>
        <v>531912454.08000004</v>
      </c>
      <c r="I13" s="36">
        <f t="shared" si="3"/>
        <v>24218651.169999998</v>
      </c>
      <c r="J13" s="36">
        <f t="shared" si="3"/>
        <v>34306629.700000003</v>
      </c>
      <c r="K13" s="36">
        <f t="shared" si="3"/>
        <v>344188097.60000002</v>
      </c>
      <c r="L13" s="36">
        <f t="shared" si="3"/>
        <v>0</v>
      </c>
      <c r="M13" s="36">
        <f t="shared" si="3"/>
        <v>28023983.789999999</v>
      </c>
      <c r="N13" s="36">
        <f t="shared" si="3"/>
        <v>204349618.03999999</v>
      </c>
      <c r="O13" s="42">
        <f t="shared" si="4"/>
        <v>7.8170530813860664</v>
      </c>
      <c r="P13" s="105">
        <f>VLOOKUP(B13,'PNC Exon. &amp; no Exon.'!B:AJ,2,0)+VLOOKUP(B13,'PNC Exon. &amp; no Exon.'!B:AJ,3,0)</f>
        <v>1246821379.4399998</v>
      </c>
      <c r="Q13" s="106">
        <f t="shared" si="5"/>
        <v>0</v>
      </c>
    </row>
    <row r="14" spans="1:17" ht="15.9" customHeight="1" x14ac:dyDescent="0.25">
      <c r="A14" s="34">
        <f t="shared" si="1"/>
        <v>6</v>
      </c>
      <c r="B14" s="37" t="s">
        <v>111</v>
      </c>
      <c r="C14" s="50">
        <f t="shared" si="2"/>
        <v>1153708441.7399998</v>
      </c>
      <c r="D14" s="36">
        <f t="shared" si="3"/>
        <v>406795.81999999995</v>
      </c>
      <c r="E14" s="36">
        <f t="shared" si="3"/>
        <v>41263395.210000001</v>
      </c>
      <c r="F14" s="36">
        <f t="shared" si="3"/>
        <v>135351065.75999999</v>
      </c>
      <c r="G14" s="36">
        <f t="shared" si="3"/>
        <v>6941691.3700000001</v>
      </c>
      <c r="H14" s="36">
        <f t="shared" si="3"/>
        <v>390708505.92999995</v>
      </c>
      <c r="I14" s="36">
        <f t="shared" si="3"/>
        <v>24163862.030000001</v>
      </c>
      <c r="J14" s="36">
        <f t="shared" si="3"/>
        <v>29702903.890000001</v>
      </c>
      <c r="K14" s="36">
        <f t="shared" si="3"/>
        <v>401831158.13999999</v>
      </c>
      <c r="L14" s="36">
        <f t="shared" si="3"/>
        <v>0</v>
      </c>
      <c r="M14" s="36">
        <f t="shared" si="3"/>
        <v>30276192.77</v>
      </c>
      <c r="N14" s="36">
        <f t="shared" si="3"/>
        <v>93062870.819999993</v>
      </c>
      <c r="O14" s="42">
        <f t="shared" si="4"/>
        <v>7.2332735692865757</v>
      </c>
      <c r="P14" s="105">
        <f>VLOOKUP(B14,'PNC Exon. &amp; no Exon.'!B:AJ,2,0)+VLOOKUP(B14,'PNC Exon. &amp; no Exon.'!B:AJ,3,0)</f>
        <v>1153708441.74</v>
      </c>
      <c r="Q14" s="106">
        <f t="shared" si="5"/>
        <v>0</v>
      </c>
    </row>
    <row r="15" spans="1:17" ht="15.9" customHeight="1" x14ac:dyDescent="0.25">
      <c r="A15" s="34">
        <f t="shared" si="1"/>
        <v>7</v>
      </c>
      <c r="B15" s="37" t="s">
        <v>94</v>
      </c>
      <c r="C15" s="50">
        <f t="shared" si="2"/>
        <v>604795757.7299999</v>
      </c>
      <c r="D15" s="36">
        <f t="shared" si="3"/>
        <v>2478.25</v>
      </c>
      <c r="E15" s="36">
        <f t="shared" si="3"/>
        <v>499890261.69999999</v>
      </c>
      <c r="F15" s="36">
        <f t="shared" si="3"/>
        <v>0</v>
      </c>
      <c r="G15" s="36">
        <f t="shared" si="3"/>
        <v>8587916.4399999995</v>
      </c>
      <c r="H15" s="36">
        <f t="shared" si="3"/>
        <v>44847984.299999997</v>
      </c>
      <c r="I15" s="36">
        <f t="shared" si="3"/>
        <v>44610.8</v>
      </c>
      <c r="J15" s="36">
        <f t="shared" si="3"/>
        <v>582881.29</v>
      </c>
      <c r="K15" s="36">
        <f t="shared" si="3"/>
        <v>38937.409999999996</v>
      </c>
      <c r="L15" s="36">
        <f t="shared" si="3"/>
        <v>0</v>
      </c>
      <c r="M15" s="36">
        <f t="shared" si="3"/>
        <v>972925.83</v>
      </c>
      <c r="N15" s="36">
        <f t="shared" si="3"/>
        <v>49827761.709999993</v>
      </c>
      <c r="O15" s="42">
        <f t="shared" si="4"/>
        <v>3.791818635397425</v>
      </c>
      <c r="P15" s="105">
        <f>VLOOKUP(B15,'PNC Exon. &amp; no Exon.'!B:AJ,2,0)+VLOOKUP(B15,'PNC Exon. &amp; no Exon.'!B:AJ,3,0)</f>
        <v>604795757.73000002</v>
      </c>
      <c r="Q15" s="106">
        <f t="shared" si="5"/>
        <v>0</v>
      </c>
    </row>
    <row r="16" spans="1:17" ht="15.9" customHeight="1" x14ac:dyDescent="0.25">
      <c r="A16" s="34">
        <f t="shared" si="1"/>
        <v>8</v>
      </c>
      <c r="B16" s="37" t="s">
        <v>113</v>
      </c>
      <c r="C16" s="50">
        <f t="shared" si="2"/>
        <v>576053718.82000005</v>
      </c>
      <c r="D16" s="36">
        <f t="shared" si="3"/>
        <v>23323262.140000001</v>
      </c>
      <c r="E16" s="36">
        <f t="shared" si="3"/>
        <v>4959497.75</v>
      </c>
      <c r="F16" s="36">
        <f t="shared" si="3"/>
        <v>547770958.93000007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3.6116179687007692</v>
      </c>
      <c r="P16" s="105">
        <f>VLOOKUP(B16,'PNC Exon. &amp; no Exon.'!B:AJ,2,0)+VLOOKUP(B16,'PNC Exon. &amp; no Exon.'!B:AJ,3,0)</f>
        <v>576053718.82000005</v>
      </c>
      <c r="Q16" s="106">
        <f t="shared" ref="Q16:Q42" si="6">P16-C16</f>
        <v>0</v>
      </c>
    </row>
    <row r="17" spans="1:17" ht="15.9" customHeight="1" x14ac:dyDescent="0.25">
      <c r="A17" s="34">
        <f t="shared" si="1"/>
        <v>9</v>
      </c>
      <c r="B17" s="37" t="s">
        <v>77</v>
      </c>
      <c r="C17" s="50">
        <f t="shared" si="2"/>
        <v>286645165.54000002</v>
      </c>
      <c r="D17" s="36">
        <f t="shared" si="3"/>
        <v>284417.13</v>
      </c>
      <c r="E17" s="36">
        <f t="shared" si="3"/>
        <v>170622867.25999999</v>
      </c>
      <c r="F17" s="36">
        <f t="shared" si="3"/>
        <v>179544.72</v>
      </c>
      <c r="G17" s="36">
        <f t="shared" si="3"/>
        <v>296563.77</v>
      </c>
      <c r="H17" s="36">
        <f t="shared" si="3"/>
        <v>9002524.6999999993</v>
      </c>
      <c r="I17" s="36">
        <f t="shared" si="3"/>
        <v>11447544.33</v>
      </c>
      <c r="J17" s="36">
        <f t="shared" si="3"/>
        <v>327238.51</v>
      </c>
      <c r="K17" s="36">
        <f t="shared" si="3"/>
        <v>40636601.760000005</v>
      </c>
      <c r="L17" s="36">
        <f t="shared" si="3"/>
        <v>0</v>
      </c>
      <c r="M17" s="36">
        <f t="shared" si="3"/>
        <v>46266561.620000005</v>
      </c>
      <c r="N17" s="36">
        <f t="shared" si="3"/>
        <v>7581301.7400000002</v>
      </c>
      <c r="O17" s="42">
        <f t="shared" si="4"/>
        <v>1.7971463366751685</v>
      </c>
      <c r="P17" s="105">
        <f>VLOOKUP(B17,'PNC Exon. &amp; no Exon.'!B:AJ,2,0)+VLOOKUP(B17,'PNC Exon. &amp; no Exon.'!B:AJ,3,0)</f>
        <v>286645165.53999996</v>
      </c>
      <c r="Q17" s="106">
        <f t="shared" si="6"/>
        <v>0</v>
      </c>
    </row>
    <row r="18" spans="1:17" ht="15.9" customHeight="1" x14ac:dyDescent="0.25">
      <c r="A18" s="34">
        <f t="shared" si="1"/>
        <v>10</v>
      </c>
      <c r="B18" s="37" t="s">
        <v>114</v>
      </c>
      <c r="C18" s="50">
        <f t="shared" si="2"/>
        <v>264775420.59000003</v>
      </c>
      <c r="D18" s="36">
        <f t="shared" si="3"/>
        <v>57034.83</v>
      </c>
      <c r="E18" s="36">
        <f t="shared" si="3"/>
        <v>39197.53</v>
      </c>
      <c r="F18" s="36">
        <f t="shared" si="3"/>
        <v>0</v>
      </c>
      <c r="G18" s="36">
        <f t="shared" si="3"/>
        <v>210328.34</v>
      </c>
      <c r="H18" s="36">
        <f t="shared" si="3"/>
        <v>478133.52</v>
      </c>
      <c r="I18" s="36">
        <f t="shared" si="3"/>
        <v>268064.65000000002</v>
      </c>
      <c r="J18" s="36">
        <f t="shared" si="3"/>
        <v>4675280.96</v>
      </c>
      <c r="K18" s="36">
        <f t="shared" si="3"/>
        <v>257085914.55000001</v>
      </c>
      <c r="L18" s="36">
        <f t="shared" si="3"/>
        <v>0</v>
      </c>
      <c r="M18" s="36">
        <f t="shared" si="3"/>
        <v>1662826.2799999998</v>
      </c>
      <c r="N18" s="36">
        <f t="shared" si="3"/>
        <v>298639.93</v>
      </c>
      <c r="O18" s="42">
        <f t="shared" si="4"/>
        <v>1.6600321036586405</v>
      </c>
      <c r="P18" s="105">
        <f>VLOOKUP(B18,'PNC Exon. &amp; no Exon.'!B:AJ,2,0)+VLOOKUP(B18,'PNC Exon. &amp; no Exon.'!B:AJ,3,0)</f>
        <v>264775420.59000003</v>
      </c>
      <c r="Q18" s="106">
        <f t="shared" si="6"/>
        <v>0</v>
      </c>
    </row>
    <row r="19" spans="1:17" ht="15.9" customHeight="1" x14ac:dyDescent="0.25">
      <c r="A19" s="34">
        <f t="shared" si="1"/>
        <v>11</v>
      </c>
      <c r="B19" s="37" t="s">
        <v>85</v>
      </c>
      <c r="C19" s="50">
        <f t="shared" si="2"/>
        <v>225109821.13</v>
      </c>
      <c r="D19" s="36">
        <f t="shared" ref="D19:N28" si="7">SUMIF($B$43:$B$1435,$B19,D$43:D$1435)</f>
        <v>0</v>
      </c>
      <c r="E19" s="36">
        <f t="shared" si="7"/>
        <v>870444.17999999993</v>
      </c>
      <c r="F19" s="36">
        <f t="shared" si="7"/>
        <v>0</v>
      </c>
      <c r="G19" s="36">
        <f t="shared" si="7"/>
        <v>4681.62</v>
      </c>
      <c r="H19" s="36">
        <f t="shared" si="7"/>
        <v>28946486.09</v>
      </c>
      <c r="I19" s="36">
        <f t="shared" si="7"/>
        <v>401249</v>
      </c>
      <c r="J19" s="36">
        <f t="shared" si="7"/>
        <v>51223.8</v>
      </c>
      <c r="K19" s="36">
        <f t="shared" si="7"/>
        <v>183339701.00999999</v>
      </c>
      <c r="L19" s="36">
        <f t="shared" si="7"/>
        <v>0</v>
      </c>
      <c r="M19" s="36">
        <f t="shared" si="7"/>
        <v>4356191.6099999994</v>
      </c>
      <c r="N19" s="36">
        <f t="shared" si="7"/>
        <v>7139843.8200000003</v>
      </c>
      <c r="O19" s="42">
        <f t="shared" si="4"/>
        <v>1.4113452415332228</v>
      </c>
      <c r="P19" s="105">
        <f>VLOOKUP(B19,'PNC Exon. &amp; no Exon.'!B:AJ,2,0)+VLOOKUP(B19,'PNC Exon. &amp; no Exon.'!B:AJ,3,0)</f>
        <v>225109821.12999997</v>
      </c>
      <c r="Q19" s="106">
        <f t="shared" si="6"/>
        <v>0</v>
      </c>
    </row>
    <row r="20" spans="1:17" ht="15.9" customHeight="1" x14ac:dyDescent="0.25">
      <c r="A20" s="34">
        <f t="shared" si="1"/>
        <v>12</v>
      </c>
      <c r="B20" s="37" t="s">
        <v>115</v>
      </c>
      <c r="C20" s="50">
        <f t="shared" si="2"/>
        <v>191004683.93000004</v>
      </c>
      <c r="D20" s="36">
        <f t="shared" si="7"/>
        <v>783890.2</v>
      </c>
      <c r="E20" s="36">
        <f t="shared" si="7"/>
        <v>18094.5</v>
      </c>
      <c r="F20" s="36">
        <f t="shared" si="7"/>
        <v>0</v>
      </c>
      <c r="G20" s="36">
        <f t="shared" si="7"/>
        <v>293374.96999999997</v>
      </c>
      <c r="H20" s="36">
        <f t="shared" si="7"/>
        <v>852531.38</v>
      </c>
      <c r="I20" s="36">
        <f t="shared" si="7"/>
        <v>43969.36</v>
      </c>
      <c r="J20" s="36">
        <f t="shared" si="7"/>
        <v>184738.56</v>
      </c>
      <c r="K20" s="36">
        <f t="shared" si="7"/>
        <v>121069124.71000001</v>
      </c>
      <c r="L20" s="36">
        <f t="shared" si="7"/>
        <v>0</v>
      </c>
      <c r="M20" s="36">
        <f t="shared" si="7"/>
        <v>65109532.540000007</v>
      </c>
      <c r="N20" s="36">
        <f t="shared" si="7"/>
        <v>2649427.71</v>
      </c>
      <c r="O20" s="42">
        <f t="shared" si="4"/>
        <v>1.1975201722517701</v>
      </c>
      <c r="P20" s="105">
        <f>VLOOKUP(B20,'PNC Exon. &amp; no Exon.'!B:AJ,2,0)+VLOOKUP(B20,'PNC Exon. &amp; no Exon.'!B:AJ,3,0)</f>
        <v>191004683.93000004</v>
      </c>
      <c r="Q20" s="106">
        <f t="shared" si="6"/>
        <v>0</v>
      </c>
    </row>
    <row r="21" spans="1:17" ht="15.9" customHeight="1" x14ac:dyDescent="0.25">
      <c r="A21" s="34">
        <f t="shared" si="1"/>
        <v>16</v>
      </c>
      <c r="B21" s="37" t="s">
        <v>118</v>
      </c>
      <c r="C21" s="50">
        <f t="shared" si="2"/>
        <v>126443440.92000002</v>
      </c>
      <c r="D21" s="36">
        <f t="shared" si="7"/>
        <v>183817.01</v>
      </c>
      <c r="E21" s="36">
        <f t="shared" si="7"/>
        <v>5389892.3799999999</v>
      </c>
      <c r="F21" s="36">
        <f t="shared" si="7"/>
        <v>0</v>
      </c>
      <c r="G21" s="36">
        <f t="shared" si="7"/>
        <v>5221457.18</v>
      </c>
      <c r="H21" s="36">
        <f t="shared" si="7"/>
        <v>35594586.790000007</v>
      </c>
      <c r="I21" s="36">
        <f t="shared" si="7"/>
        <v>1564766.5099999998</v>
      </c>
      <c r="J21" s="36">
        <f t="shared" si="7"/>
        <v>1484399.94</v>
      </c>
      <c r="K21" s="36">
        <f t="shared" si="7"/>
        <v>68800986.100000009</v>
      </c>
      <c r="L21" s="36">
        <f t="shared" si="7"/>
        <v>0</v>
      </c>
      <c r="M21" s="36">
        <f t="shared" si="7"/>
        <v>3744054.3200000003</v>
      </c>
      <c r="N21" s="36">
        <f t="shared" si="7"/>
        <v>4459480.6899999995</v>
      </c>
      <c r="O21" s="42">
        <f t="shared" si="4"/>
        <v>0.79274794751168132</v>
      </c>
      <c r="P21" s="105">
        <f>VLOOKUP(B21,'PNC Exon. &amp; no Exon.'!B:AJ,2,0)+VLOOKUP(B21,'PNC Exon. &amp; no Exon.'!B:AJ,3,0)</f>
        <v>126443440.91999999</v>
      </c>
      <c r="Q21" s="106">
        <f t="shared" si="6"/>
        <v>0</v>
      </c>
    </row>
    <row r="22" spans="1:17" ht="15.9" customHeight="1" x14ac:dyDescent="0.25">
      <c r="A22" s="34">
        <f t="shared" si="1"/>
        <v>15</v>
      </c>
      <c r="B22" s="37" t="s">
        <v>119</v>
      </c>
      <c r="C22" s="50">
        <f t="shared" si="2"/>
        <v>137872008.37</v>
      </c>
      <c r="D22" s="36">
        <f t="shared" si="7"/>
        <v>159905.60000000001</v>
      </c>
      <c r="E22" s="36">
        <f t="shared" si="7"/>
        <v>505544.08999999997</v>
      </c>
      <c r="F22" s="36">
        <f t="shared" si="7"/>
        <v>0</v>
      </c>
      <c r="G22" s="36">
        <f t="shared" si="7"/>
        <v>0</v>
      </c>
      <c r="H22" s="36">
        <f t="shared" si="7"/>
        <v>1567136.81</v>
      </c>
      <c r="I22" s="36">
        <f t="shared" si="7"/>
        <v>7031.38</v>
      </c>
      <c r="J22" s="36">
        <f t="shared" si="7"/>
        <v>27342.19</v>
      </c>
      <c r="K22" s="36">
        <f t="shared" si="7"/>
        <v>134706331.53</v>
      </c>
      <c r="L22" s="36">
        <f t="shared" si="7"/>
        <v>0</v>
      </c>
      <c r="M22" s="36">
        <f t="shared" si="7"/>
        <v>55517.21</v>
      </c>
      <c r="N22" s="36">
        <f t="shared" si="7"/>
        <v>843199.56</v>
      </c>
      <c r="O22" s="42">
        <f t="shared" si="4"/>
        <v>0.86440032681317847</v>
      </c>
      <c r="P22" s="105">
        <f>VLOOKUP(B22,'PNC Exon. &amp; no Exon.'!B:AJ,2,0)+VLOOKUP(B22,'PNC Exon. &amp; no Exon.'!B:AJ,3,0)</f>
        <v>137872008.37</v>
      </c>
      <c r="Q22" s="106">
        <f t="shared" si="6"/>
        <v>0</v>
      </c>
    </row>
    <row r="23" spans="1:17" ht="15.9" customHeight="1" x14ac:dyDescent="0.25">
      <c r="A23" s="34">
        <f t="shared" si="1"/>
        <v>14</v>
      </c>
      <c r="B23" s="37" t="s">
        <v>116</v>
      </c>
      <c r="C23" s="50">
        <f t="shared" si="2"/>
        <v>138560624.22</v>
      </c>
      <c r="D23" s="36">
        <f t="shared" si="7"/>
        <v>0</v>
      </c>
      <c r="E23" s="36">
        <f t="shared" si="7"/>
        <v>31486.2</v>
      </c>
      <c r="F23" s="36">
        <f t="shared" si="7"/>
        <v>0</v>
      </c>
      <c r="G23" s="36">
        <f t="shared" si="7"/>
        <v>0</v>
      </c>
      <c r="H23" s="36">
        <f t="shared" si="7"/>
        <v>424551.72000000003</v>
      </c>
      <c r="I23" s="36">
        <f t="shared" si="7"/>
        <v>0</v>
      </c>
      <c r="J23" s="36">
        <f t="shared" si="7"/>
        <v>728055.75</v>
      </c>
      <c r="K23" s="36">
        <f t="shared" si="7"/>
        <v>131177306.71000001</v>
      </c>
      <c r="L23" s="36">
        <f t="shared" si="7"/>
        <v>0</v>
      </c>
      <c r="M23" s="36">
        <f t="shared" si="7"/>
        <v>5659031.9199999999</v>
      </c>
      <c r="N23" s="36">
        <f t="shared" si="7"/>
        <v>540191.92000000004</v>
      </c>
      <c r="O23" s="42">
        <f t="shared" si="4"/>
        <v>0.86871766267290795</v>
      </c>
      <c r="P23" s="105">
        <f>VLOOKUP(B23,'PNC Exon. &amp; no Exon.'!B:AJ,2,0)+VLOOKUP(B23,'PNC Exon. &amp; no Exon.'!B:AJ,3,0)</f>
        <v>138560624.22</v>
      </c>
      <c r="Q23" s="106">
        <f t="shared" si="6"/>
        <v>0</v>
      </c>
    </row>
    <row r="24" spans="1:17" ht="15.9" customHeight="1" x14ac:dyDescent="0.25">
      <c r="A24" s="34">
        <f t="shared" si="1"/>
        <v>13</v>
      </c>
      <c r="B24" s="37" t="s">
        <v>117</v>
      </c>
      <c r="C24" s="50">
        <f t="shared" si="2"/>
        <v>159887679.81999999</v>
      </c>
      <c r="D24" s="36">
        <f t="shared" si="7"/>
        <v>0</v>
      </c>
      <c r="E24" s="36">
        <f t="shared" si="7"/>
        <v>5946075.5700000003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0</v>
      </c>
      <c r="L24" s="36">
        <f t="shared" si="7"/>
        <v>153317056.50999999</v>
      </c>
      <c r="M24" s="36">
        <f t="shared" si="7"/>
        <v>0</v>
      </c>
      <c r="N24" s="36">
        <f t="shared" si="7"/>
        <v>624547.74</v>
      </c>
      <c r="O24" s="42">
        <f t="shared" si="4"/>
        <v>1.0024294584794176</v>
      </c>
      <c r="P24" s="105">
        <f>VLOOKUP(B24,'PNC Exon. &amp; no Exon.'!B:AJ,2,0)+VLOOKUP(B24,'PNC Exon. &amp; no Exon.'!B:AJ,3,0)</f>
        <v>159887679.81999999</v>
      </c>
      <c r="Q24" s="106">
        <f t="shared" si="6"/>
        <v>0</v>
      </c>
    </row>
    <row r="25" spans="1:17" ht="15.9" customHeight="1" x14ac:dyDescent="0.25">
      <c r="A25" s="34">
        <f t="shared" si="1"/>
        <v>18</v>
      </c>
      <c r="B25" s="37" t="s">
        <v>80</v>
      </c>
      <c r="C25" s="50">
        <f t="shared" si="2"/>
        <v>104422764.87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4310.34</v>
      </c>
      <c r="I25" s="36">
        <f t="shared" si="7"/>
        <v>0</v>
      </c>
      <c r="J25" s="36">
        <f t="shared" si="7"/>
        <v>0</v>
      </c>
      <c r="K25" s="36">
        <f t="shared" si="7"/>
        <v>104418454.53</v>
      </c>
      <c r="L25" s="36">
        <f t="shared" si="7"/>
        <v>0</v>
      </c>
      <c r="M25" s="36">
        <f t="shared" si="7"/>
        <v>0</v>
      </c>
      <c r="N25" s="36">
        <f t="shared" si="7"/>
        <v>0</v>
      </c>
      <c r="O25" s="42">
        <f t="shared" si="4"/>
        <v>0.65468743907849181</v>
      </c>
      <c r="P25" s="105">
        <f>VLOOKUP(B25,'PNC Exon. &amp; no Exon.'!B:AJ,2,0)+VLOOKUP(B25,'PNC Exon. &amp; no Exon.'!B:AJ,3,0)</f>
        <v>104422764.87</v>
      </c>
      <c r="Q25" s="106">
        <f t="shared" si="6"/>
        <v>0</v>
      </c>
    </row>
    <row r="26" spans="1:17" ht="15.9" customHeight="1" x14ac:dyDescent="0.25">
      <c r="A26" s="34">
        <f t="shared" si="1"/>
        <v>17</v>
      </c>
      <c r="B26" s="37" t="s">
        <v>120</v>
      </c>
      <c r="C26" s="50">
        <f t="shared" si="2"/>
        <v>111132826.69</v>
      </c>
      <c r="D26" s="36">
        <f t="shared" si="7"/>
        <v>0</v>
      </c>
      <c r="E26" s="36">
        <f t="shared" si="7"/>
        <v>34766884.359999999</v>
      </c>
      <c r="F26" s="36">
        <f t="shared" si="7"/>
        <v>0</v>
      </c>
      <c r="G26" s="36">
        <f t="shared" si="7"/>
        <v>0</v>
      </c>
      <c r="H26" s="36">
        <f t="shared" si="7"/>
        <v>14795094.24</v>
      </c>
      <c r="I26" s="36">
        <f t="shared" si="7"/>
        <v>142000.45000000001</v>
      </c>
      <c r="J26" s="36">
        <f t="shared" si="7"/>
        <v>76240.570000000007</v>
      </c>
      <c r="K26" s="36">
        <f t="shared" si="7"/>
        <v>57188786.409999996</v>
      </c>
      <c r="L26" s="36">
        <f t="shared" si="7"/>
        <v>0</v>
      </c>
      <c r="M26" s="36">
        <f t="shared" si="7"/>
        <v>1881253.33</v>
      </c>
      <c r="N26" s="36">
        <f t="shared" si="7"/>
        <v>2282567.33</v>
      </c>
      <c r="O26" s="42">
        <f t="shared" si="4"/>
        <v>0.69675674450689318</v>
      </c>
      <c r="P26" s="105">
        <f>VLOOKUP(B26,'PNC Exon. &amp; no Exon.'!B:AJ,2,0)+VLOOKUP(B26,'PNC Exon. &amp; no Exon.'!B:AJ,3,0)</f>
        <v>111132826.69</v>
      </c>
      <c r="Q26" s="106">
        <f t="shared" si="6"/>
        <v>0</v>
      </c>
    </row>
    <row r="27" spans="1:17" ht="15.9" customHeight="1" x14ac:dyDescent="0.25">
      <c r="A27" s="34">
        <f t="shared" si="1"/>
        <v>19</v>
      </c>
      <c r="B27" s="37" t="s">
        <v>121</v>
      </c>
      <c r="C27" s="50">
        <f t="shared" si="2"/>
        <v>102863775.73999999</v>
      </c>
      <c r="D27" s="36">
        <f t="shared" si="7"/>
        <v>5574.37</v>
      </c>
      <c r="E27" s="36">
        <f t="shared" si="7"/>
        <v>30680728.619999997</v>
      </c>
      <c r="F27" s="36">
        <f t="shared" si="7"/>
        <v>8015466.4699999997</v>
      </c>
      <c r="G27" s="36">
        <f t="shared" si="7"/>
        <v>28434.83</v>
      </c>
      <c r="H27" s="36">
        <f t="shared" si="7"/>
        <v>4689485</v>
      </c>
      <c r="I27" s="36">
        <f t="shared" si="7"/>
        <v>7973808.7599999998</v>
      </c>
      <c r="J27" s="36">
        <f t="shared" si="7"/>
        <v>120444.62999999999</v>
      </c>
      <c r="K27" s="36">
        <f t="shared" si="7"/>
        <v>42316017.230000004</v>
      </c>
      <c r="L27" s="36">
        <f t="shared" si="7"/>
        <v>0</v>
      </c>
      <c r="M27" s="36">
        <f t="shared" si="7"/>
        <v>5105358.7200000007</v>
      </c>
      <c r="N27" s="36">
        <f t="shared" si="7"/>
        <v>3928457.11</v>
      </c>
      <c r="O27" s="42">
        <f t="shared" si="4"/>
        <v>0.64491322363474679</v>
      </c>
      <c r="P27" s="105">
        <f>VLOOKUP(B27,'PNC Exon. &amp; no Exon.'!B:AJ,2,0)+VLOOKUP(B27,'PNC Exon. &amp; no Exon.'!B:AJ,3,0)</f>
        <v>102863775.74000001</v>
      </c>
      <c r="Q27" s="106">
        <f t="shared" si="6"/>
        <v>0</v>
      </c>
    </row>
    <row r="28" spans="1:17" ht="15.9" customHeight="1" x14ac:dyDescent="0.25">
      <c r="A28" s="34">
        <f t="shared" si="1"/>
        <v>20</v>
      </c>
      <c r="B28" s="37" t="s">
        <v>122</v>
      </c>
      <c r="C28" s="50">
        <f t="shared" si="2"/>
        <v>94214150.879999995</v>
      </c>
      <c r="D28" s="36">
        <f t="shared" si="7"/>
        <v>0</v>
      </c>
      <c r="E28" s="36">
        <f t="shared" si="7"/>
        <v>88459400.920000002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5754749.96</v>
      </c>
      <c r="N28" s="36">
        <f t="shared" si="7"/>
        <v>0</v>
      </c>
      <c r="O28" s="42">
        <f t="shared" si="4"/>
        <v>0.59068366214369739</v>
      </c>
      <c r="P28" s="105">
        <f>VLOOKUP(B28,'PNC Exon. &amp; no Exon.'!B:AJ,2,0)+VLOOKUP(B28,'PNC Exon. &amp; no Exon.'!B:AJ,3,0)</f>
        <v>94214150.879999995</v>
      </c>
      <c r="Q28" s="106">
        <f t="shared" si="6"/>
        <v>0</v>
      </c>
    </row>
    <row r="29" spans="1:17" ht="15.9" customHeight="1" x14ac:dyDescent="0.25">
      <c r="A29" s="34">
        <f t="shared" si="1"/>
        <v>21</v>
      </c>
      <c r="B29" s="37" t="s">
        <v>78</v>
      </c>
      <c r="C29" s="50">
        <f t="shared" si="2"/>
        <v>89101926.810000002</v>
      </c>
      <c r="D29" s="36">
        <f t="shared" ref="D29:N41" si="8">SUMIF($B$43:$B$1435,$B29,D$43:D$1435)</f>
        <v>821620.33</v>
      </c>
      <c r="E29" s="36">
        <f t="shared" si="8"/>
        <v>4997437.4000000004</v>
      </c>
      <c r="F29" s="36">
        <f t="shared" si="8"/>
        <v>0</v>
      </c>
      <c r="G29" s="36">
        <f t="shared" si="8"/>
        <v>0</v>
      </c>
      <c r="H29" s="36">
        <f t="shared" si="8"/>
        <v>7125176.2999999998</v>
      </c>
      <c r="I29" s="36">
        <f t="shared" si="8"/>
        <v>200466.47</v>
      </c>
      <c r="J29" s="36">
        <f t="shared" si="8"/>
        <v>118694.54</v>
      </c>
      <c r="K29" s="36">
        <f t="shared" si="8"/>
        <v>64182965.869999997</v>
      </c>
      <c r="L29" s="36">
        <f t="shared" si="8"/>
        <v>0</v>
      </c>
      <c r="M29" s="36">
        <f t="shared" si="8"/>
        <v>3125557.94</v>
      </c>
      <c r="N29" s="36">
        <f t="shared" si="8"/>
        <v>8530007.9600000009</v>
      </c>
      <c r="O29" s="42">
        <f t="shared" si="4"/>
        <v>0.5586321368986954</v>
      </c>
      <c r="P29" s="105">
        <f>VLOOKUP(B29,'PNC Exon. &amp; no Exon.'!B:AJ,2,0)+VLOOKUP(B29,'PNC Exon. &amp; no Exon.'!B:AJ,3,0)</f>
        <v>89101926.810000002</v>
      </c>
      <c r="Q29" s="106">
        <f t="shared" si="6"/>
        <v>0</v>
      </c>
    </row>
    <row r="30" spans="1:17" ht="15.9" customHeight="1" x14ac:dyDescent="0.25">
      <c r="A30" s="34">
        <f t="shared" si="1"/>
        <v>23</v>
      </c>
      <c r="B30" s="37" t="s">
        <v>123</v>
      </c>
      <c r="C30" s="50">
        <f t="shared" si="2"/>
        <v>68613701</v>
      </c>
      <c r="D30" s="36">
        <f t="shared" si="8"/>
        <v>0</v>
      </c>
      <c r="E30" s="36">
        <f t="shared" si="8"/>
        <v>0</v>
      </c>
      <c r="F30" s="36">
        <f t="shared" si="8"/>
        <v>68613701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0.43017945607273173</v>
      </c>
      <c r="P30" s="105">
        <f>VLOOKUP(B30,'PNC Exon. &amp; no Exon.'!B:AJ,2,0)+VLOOKUP(B30,'PNC Exon. &amp; no Exon.'!B:AJ,3,0)</f>
        <v>68613701</v>
      </c>
      <c r="Q30" s="106">
        <f t="shared" si="6"/>
        <v>0</v>
      </c>
    </row>
    <row r="31" spans="1:17" ht="15.9" customHeight="1" x14ac:dyDescent="0.25">
      <c r="A31" s="34">
        <f t="shared" si="1"/>
        <v>22</v>
      </c>
      <c r="B31" s="37" t="s">
        <v>87</v>
      </c>
      <c r="C31" s="50">
        <f t="shared" si="2"/>
        <v>82403004.429999992</v>
      </c>
      <c r="D31" s="36">
        <f t="shared" si="8"/>
        <v>0</v>
      </c>
      <c r="E31" s="36">
        <f t="shared" si="8"/>
        <v>1619460.7000000002</v>
      </c>
      <c r="F31" s="36">
        <f t="shared" si="8"/>
        <v>80783543.729999989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0.51663267114036449</v>
      </c>
      <c r="P31" s="105">
        <f>VLOOKUP(B31,'PNC Exon. &amp; no Exon.'!B:AJ,2,0)+VLOOKUP(B31,'PNC Exon. &amp; no Exon.'!B:AJ,3,0)</f>
        <v>82403004.429999992</v>
      </c>
      <c r="Q31" s="106">
        <f t="shared" si="6"/>
        <v>0</v>
      </c>
    </row>
    <row r="32" spans="1:17" ht="15.9" customHeight="1" x14ac:dyDescent="0.25">
      <c r="A32" s="34">
        <f t="shared" si="1"/>
        <v>26</v>
      </c>
      <c r="B32" s="37" t="s">
        <v>125</v>
      </c>
      <c r="C32" s="50">
        <f t="shared" si="2"/>
        <v>41501326.520000003</v>
      </c>
      <c r="D32" s="36">
        <f t="shared" si="8"/>
        <v>0</v>
      </c>
      <c r="E32" s="36">
        <f t="shared" si="8"/>
        <v>244658.05</v>
      </c>
      <c r="F32" s="36">
        <f t="shared" si="8"/>
        <v>0</v>
      </c>
      <c r="G32" s="36">
        <f t="shared" si="8"/>
        <v>99839.25</v>
      </c>
      <c r="H32" s="36">
        <f t="shared" si="8"/>
        <v>887984.65999999992</v>
      </c>
      <c r="I32" s="36">
        <f t="shared" si="8"/>
        <v>45748.34</v>
      </c>
      <c r="J32" s="36">
        <f t="shared" si="8"/>
        <v>51769.55</v>
      </c>
      <c r="K32" s="36">
        <f t="shared" si="8"/>
        <v>28511503.920000002</v>
      </c>
      <c r="L32" s="36">
        <f t="shared" si="8"/>
        <v>0</v>
      </c>
      <c r="M32" s="36">
        <f t="shared" si="8"/>
        <v>10794771.939999999</v>
      </c>
      <c r="N32" s="36">
        <f t="shared" si="8"/>
        <v>865050.80999999994</v>
      </c>
      <c r="O32" s="42">
        <f t="shared" si="4"/>
        <v>0.26019610964682455</v>
      </c>
      <c r="P32" s="105">
        <f>VLOOKUP(B32,'PNC Exon. &amp; no Exon.'!B:AJ,2,0)+VLOOKUP(B32,'PNC Exon. &amp; no Exon.'!B:AJ,3,0)</f>
        <v>41501326.520000003</v>
      </c>
      <c r="Q32" s="106">
        <f t="shared" si="6"/>
        <v>0</v>
      </c>
    </row>
    <row r="33" spans="1:17" ht="15.9" customHeight="1" x14ac:dyDescent="0.25">
      <c r="A33" s="34">
        <f t="shared" si="1"/>
        <v>27</v>
      </c>
      <c r="B33" s="37" t="s">
        <v>124</v>
      </c>
      <c r="C33" s="50">
        <f t="shared" si="2"/>
        <v>32710912.550000001</v>
      </c>
      <c r="D33" s="36">
        <f t="shared" si="8"/>
        <v>0</v>
      </c>
      <c r="E33" s="36">
        <f t="shared" si="8"/>
        <v>4290919.0999999996</v>
      </c>
      <c r="F33" s="36">
        <f t="shared" si="8"/>
        <v>860568.31</v>
      </c>
      <c r="G33" s="36">
        <f t="shared" si="8"/>
        <v>0</v>
      </c>
      <c r="H33" s="36">
        <f t="shared" si="8"/>
        <v>193522.47999999998</v>
      </c>
      <c r="I33" s="36">
        <f t="shared" si="8"/>
        <v>105147.06</v>
      </c>
      <c r="J33" s="36">
        <f t="shared" si="8"/>
        <v>214432.18</v>
      </c>
      <c r="K33" s="36">
        <f t="shared" si="8"/>
        <v>7729280.0499999998</v>
      </c>
      <c r="L33" s="36">
        <f t="shared" si="8"/>
        <v>0</v>
      </c>
      <c r="M33" s="36">
        <f t="shared" si="8"/>
        <v>17737091.82</v>
      </c>
      <c r="N33" s="36">
        <f t="shared" si="8"/>
        <v>1579951.55</v>
      </c>
      <c r="O33" s="42">
        <f t="shared" si="4"/>
        <v>0.2050838588112554</v>
      </c>
      <c r="P33" s="105">
        <f>VLOOKUP(B33,'PNC Exon. &amp; no Exon.'!B:AJ,2,0)+VLOOKUP(B33,'PNC Exon. &amp; no Exon.'!B:AJ,3,0)</f>
        <v>32710912.549999997</v>
      </c>
      <c r="Q33" s="106">
        <f t="shared" si="6"/>
        <v>0</v>
      </c>
    </row>
    <row r="34" spans="1:17" ht="15.9" customHeight="1" x14ac:dyDescent="0.25">
      <c r="A34" s="34">
        <f t="shared" si="1"/>
        <v>24</v>
      </c>
      <c r="B34" s="37" t="s">
        <v>126</v>
      </c>
      <c r="C34" s="50">
        <f t="shared" si="2"/>
        <v>47619422.789999999</v>
      </c>
      <c r="D34" s="36">
        <f t="shared" si="8"/>
        <v>0</v>
      </c>
      <c r="E34" s="36">
        <f t="shared" si="8"/>
        <v>39103946.43</v>
      </c>
      <c r="F34" s="36">
        <f t="shared" si="8"/>
        <v>0</v>
      </c>
      <c r="G34" s="36">
        <f t="shared" si="8"/>
        <v>0</v>
      </c>
      <c r="H34" s="36">
        <f t="shared" si="8"/>
        <v>8156862.6899999995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38984.9</v>
      </c>
      <c r="N34" s="36">
        <f t="shared" si="8"/>
        <v>319628.77</v>
      </c>
      <c r="O34" s="42">
        <f t="shared" si="4"/>
        <v>0.29855403652252543</v>
      </c>
      <c r="P34" s="105">
        <f>VLOOKUP(B34,'PNC Exon. &amp; no Exon.'!B:AJ,2,0)+VLOOKUP(B34,'PNC Exon. &amp; no Exon.'!B:AJ,3,0)</f>
        <v>47619422.789999999</v>
      </c>
      <c r="Q34" s="106">
        <f t="shared" si="6"/>
        <v>0</v>
      </c>
    </row>
    <row r="35" spans="1:17" ht="15.9" customHeight="1" x14ac:dyDescent="0.25">
      <c r="A35" s="34">
        <f t="shared" si="1"/>
        <v>25</v>
      </c>
      <c r="B35" s="37" t="s">
        <v>109</v>
      </c>
      <c r="C35" s="50">
        <f t="shared" si="2"/>
        <v>44831111.489999995</v>
      </c>
      <c r="D35" s="36">
        <f t="shared" si="8"/>
        <v>176581.72</v>
      </c>
      <c r="E35" s="36">
        <f t="shared" si="8"/>
        <v>454518.51</v>
      </c>
      <c r="F35" s="36">
        <f t="shared" si="8"/>
        <v>2500000</v>
      </c>
      <c r="G35" s="36">
        <f t="shared" si="8"/>
        <v>0</v>
      </c>
      <c r="H35" s="36">
        <f t="shared" si="8"/>
        <v>424370.76999999996</v>
      </c>
      <c r="I35" s="36">
        <f t="shared" si="8"/>
        <v>173751.33</v>
      </c>
      <c r="J35" s="36">
        <f t="shared" si="8"/>
        <v>0</v>
      </c>
      <c r="K35" s="36">
        <f t="shared" si="8"/>
        <v>37881415.519999996</v>
      </c>
      <c r="L35" s="36">
        <f t="shared" si="8"/>
        <v>0</v>
      </c>
      <c r="M35" s="36">
        <f t="shared" si="8"/>
        <v>2938365.3099999996</v>
      </c>
      <c r="N35" s="36">
        <f t="shared" si="8"/>
        <v>282108.32999999996</v>
      </c>
      <c r="O35" s="42">
        <f t="shared" si="4"/>
        <v>0.28107248078491187</v>
      </c>
      <c r="P35" s="105">
        <f>VLOOKUP(B35,'PNC Exon. &amp; no Exon.'!B:AJ,2,0)+VLOOKUP(B35,'PNC Exon. &amp; no Exon.'!B:AJ,3,0)</f>
        <v>44831111.489999995</v>
      </c>
      <c r="Q35" s="106">
        <f t="shared" si="6"/>
        <v>0</v>
      </c>
    </row>
    <row r="36" spans="1:17" ht="15.9" customHeight="1" x14ac:dyDescent="0.25">
      <c r="A36" s="34">
        <f t="shared" si="1"/>
        <v>29</v>
      </c>
      <c r="B36" s="37" t="s">
        <v>127</v>
      </c>
      <c r="C36" s="50">
        <f t="shared" si="2"/>
        <v>12975208.009999998</v>
      </c>
      <c r="D36" s="36">
        <f t="shared" si="8"/>
        <v>40999.199999999997</v>
      </c>
      <c r="E36" s="36">
        <f t="shared" si="8"/>
        <v>283557</v>
      </c>
      <c r="F36" s="36">
        <f t="shared" si="8"/>
        <v>0</v>
      </c>
      <c r="G36" s="36">
        <f t="shared" si="8"/>
        <v>145841.74000000002</v>
      </c>
      <c r="H36" s="36">
        <f t="shared" si="8"/>
        <v>2775220.3</v>
      </c>
      <c r="I36" s="36">
        <f t="shared" si="8"/>
        <v>620689.66</v>
      </c>
      <c r="J36" s="36">
        <f t="shared" si="8"/>
        <v>273730.51</v>
      </c>
      <c r="K36" s="36">
        <f t="shared" si="8"/>
        <v>7695298.7000000002</v>
      </c>
      <c r="L36" s="36">
        <f t="shared" si="8"/>
        <v>0</v>
      </c>
      <c r="M36" s="36">
        <f t="shared" si="8"/>
        <v>222495.95</v>
      </c>
      <c r="N36" s="36">
        <f t="shared" si="8"/>
        <v>917374.95</v>
      </c>
      <c r="O36" s="42">
        <f t="shared" si="4"/>
        <v>8.1349174331411603E-2</v>
      </c>
      <c r="P36" s="105">
        <f>VLOOKUP(B36,'PNC Exon. &amp; no Exon.'!B:AJ,2,0)+VLOOKUP(B36,'PNC Exon. &amp; no Exon.'!B:AJ,3,0)</f>
        <v>12975208.009999998</v>
      </c>
      <c r="Q36" s="106">
        <f t="shared" si="6"/>
        <v>0</v>
      </c>
    </row>
    <row r="37" spans="1:17" ht="15.9" customHeight="1" x14ac:dyDescent="0.25">
      <c r="A37" s="34">
        <f t="shared" si="1"/>
        <v>30</v>
      </c>
      <c r="B37" s="37" t="s">
        <v>79</v>
      </c>
      <c r="C37" s="50">
        <f t="shared" si="2"/>
        <v>10443176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10443176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6.5474383481395435E-2</v>
      </c>
      <c r="P37" s="105">
        <f>VLOOKUP(B37,'PNC Exon. &amp; no Exon.'!B:AJ,2,0)+VLOOKUP(B37,'PNC Exon. &amp; no Exon.'!B:AJ,3,0)</f>
        <v>10443176</v>
      </c>
      <c r="Q37" s="106">
        <f t="shared" si="6"/>
        <v>0</v>
      </c>
    </row>
    <row r="38" spans="1:17" ht="15.9" customHeight="1" x14ac:dyDescent="0.25">
      <c r="A38" s="34">
        <f t="shared" si="1"/>
        <v>28</v>
      </c>
      <c r="B38" s="37" t="s">
        <v>128</v>
      </c>
      <c r="C38" s="50">
        <f t="shared" si="2"/>
        <v>13956350.239999998</v>
      </c>
      <c r="D38" s="36">
        <f t="shared" si="8"/>
        <v>0</v>
      </c>
      <c r="E38" s="36">
        <f t="shared" si="8"/>
        <v>10375.69</v>
      </c>
      <c r="F38" s="36">
        <f t="shared" si="8"/>
        <v>13888233.82</v>
      </c>
      <c r="G38" s="36">
        <f t="shared" si="8"/>
        <v>45979.69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11761.039999999999</v>
      </c>
      <c r="O38" s="42">
        <f t="shared" si="4"/>
        <v>8.750052930396128E-2</v>
      </c>
      <c r="P38" s="105">
        <f>VLOOKUP(B38,'PNC Exon. &amp; no Exon.'!B:AJ,2,0)+VLOOKUP(B38,'PNC Exon. &amp; no Exon.'!B:AJ,3,0)</f>
        <v>13956350.24</v>
      </c>
      <c r="Q38" s="106">
        <f t="shared" si="6"/>
        <v>0</v>
      </c>
    </row>
    <row r="39" spans="1:17" ht="15.9" customHeight="1" x14ac:dyDescent="0.25">
      <c r="A39" s="34">
        <f t="shared" si="1"/>
        <v>33</v>
      </c>
      <c r="B39" s="37" t="s">
        <v>129</v>
      </c>
      <c r="C39" s="50">
        <f t="shared" si="2"/>
        <v>2263565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962755.42</v>
      </c>
      <c r="L39" s="36">
        <f t="shared" si="8"/>
        <v>0</v>
      </c>
      <c r="M39" s="36">
        <f t="shared" si="8"/>
        <v>1200809.58</v>
      </c>
      <c r="N39" s="36">
        <f t="shared" si="8"/>
        <v>100000</v>
      </c>
      <c r="O39" s="42">
        <f t="shared" si="4"/>
        <v>1.4191614011395084E-2</v>
      </c>
      <c r="P39" s="105">
        <f>VLOOKUP(B39,'PNC Exon. &amp; no Exon.'!B:AJ,2,0)+VLOOKUP(B39,'PNC Exon. &amp; no Exon.'!B:AJ,3,0)</f>
        <v>2263565</v>
      </c>
      <c r="Q39" s="106">
        <f t="shared" si="6"/>
        <v>0</v>
      </c>
    </row>
    <row r="40" spans="1:17" ht="15.9" customHeight="1" x14ac:dyDescent="0.25">
      <c r="A40" s="34">
        <f t="shared" si="1"/>
        <v>32</v>
      </c>
      <c r="B40" s="37" t="s">
        <v>131</v>
      </c>
      <c r="C40" s="50">
        <f t="shared" si="2"/>
        <v>7387536.5</v>
      </c>
      <c r="D40" s="36">
        <f t="shared" si="8"/>
        <v>127634.47</v>
      </c>
      <c r="E40" s="36">
        <f t="shared" si="8"/>
        <v>0</v>
      </c>
      <c r="F40" s="36">
        <f t="shared" si="8"/>
        <v>82956</v>
      </c>
      <c r="G40" s="36">
        <f t="shared" si="8"/>
        <v>6762.04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2846488.89</v>
      </c>
      <c r="L40" s="36">
        <f t="shared" si="8"/>
        <v>0</v>
      </c>
      <c r="M40" s="36">
        <f t="shared" si="8"/>
        <v>0</v>
      </c>
      <c r="N40" s="36">
        <f t="shared" si="8"/>
        <v>4323695.0999999996</v>
      </c>
      <c r="O40" s="42">
        <f t="shared" si="4"/>
        <v>4.6316790771677684E-2</v>
      </c>
      <c r="P40" s="105">
        <f>VLOOKUP(B40,'PNC Exon. &amp; no Exon.'!B:AJ,2,0)+VLOOKUP(B40,'PNC Exon. &amp; no Exon.'!B:AJ,3,0)</f>
        <v>7387536.5</v>
      </c>
      <c r="Q40" s="106">
        <f t="shared" si="6"/>
        <v>0</v>
      </c>
    </row>
    <row r="41" spans="1:17" ht="15.9" customHeight="1" x14ac:dyDescent="0.25">
      <c r="A41" s="34">
        <f t="shared" si="1"/>
        <v>31</v>
      </c>
      <c r="B41" s="37" t="s">
        <v>130</v>
      </c>
      <c r="C41" s="50">
        <f t="shared" si="2"/>
        <v>10223919.26</v>
      </c>
      <c r="D41" s="36">
        <f t="shared" si="8"/>
        <v>0</v>
      </c>
      <c r="E41" s="36">
        <f t="shared" si="8"/>
        <v>6159478.7599999998</v>
      </c>
      <c r="F41" s="36">
        <f t="shared" si="8"/>
        <v>0</v>
      </c>
      <c r="G41" s="36">
        <f t="shared" si="8"/>
        <v>0</v>
      </c>
      <c r="H41" s="36">
        <f t="shared" si="8"/>
        <v>12606.869999999999</v>
      </c>
      <c r="I41" s="36">
        <f t="shared" si="8"/>
        <v>0</v>
      </c>
      <c r="J41" s="36">
        <f t="shared" si="8"/>
        <v>0</v>
      </c>
      <c r="K41" s="36">
        <f t="shared" si="8"/>
        <v>1115567.04</v>
      </c>
      <c r="L41" s="36">
        <f t="shared" si="8"/>
        <v>0</v>
      </c>
      <c r="M41" s="36">
        <f t="shared" si="8"/>
        <v>2842456.9</v>
      </c>
      <c r="N41" s="36">
        <f t="shared" si="8"/>
        <v>93809.69</v>
      </c>
      <c r="O41" s="42">
        <f t="shared" si="4"/>
        <v>6.4099734631692953E-2</v>
      </c>
      <c r="P41" s="105">
        <f>VLOOKUP(B41,'PNC Exon. &amp; no Exon.'!B:AJ,2,0)+VLOOKUP(B41,'PNC Exon. &amp; no Exon.'!B:AJ,3,0)</f>
        <v>10223919.26</v>
      </c>
      <c r="Q41" s="106">
        <f t="shared" si="6"/>
        <v>0</v>
      </c>
    </row>
    <row r="42" spans="1:17" x14ac:dyDescent="0.25">
      <c r="A42" s="52" t="s">
        <v>173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f>VLOOKUP(B42,'PNC Exon. &amp; no Exon.'!B:AJ,2,0)+VLOOKUP(B42,'PNC Exon. &amp; no Exon.'!B:AJ,3,0)</f>
        <v>#N/A</v>
      </c>
      <c r="Q42" s="106" t="e">
        <f t="shared" si="6"/>
        <v>#N/A</v>
      </c>
    </row>
    <row r="43" spans="1:17" x14ac:dyDescent="0.25">
      <c r="A43" s="52" t="s">
        <v>174</v>
      </c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25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25">
      <c r="A64" s="134" t="s">
        <v>133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25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x14ac:dyDescent="0.25">
      <c r="A66" s="1"/>
      <c r="B66" s="1"/>
      <c r="C66" s="1"/>
      <c r="D66" s="101">
        <v>7</v>
      </c>
      <c r="E66" s="101">
        <f>D66+3</f>
        <v>10</v>
      </c>
      <c r="F66" s="101">
        <f t="shared" ref="F66:N66" si="9">E66+3</f>
        <v>13</v>
      </c>
      <c r="G66" s="101">
        <f t="shared" si="9"/>
        <v>16</v>
      </c>
      <c r="H66" s="101">
        <f t="shared" si="9"/>
        <v>19</v>
      </c>
      <c r="I66" s="101">
        <f t="shared" si="9"/>
        <v>22</v>
      </c>
      <c r="J66" s="101">
        <f t="shared" si="9"/>
        <v>25</v>
      </c>
      <c r="K66" s="101">
        <f t="shared" si="9"/>
        <v>28</v>
      </c>
      <c r="L66" s="101">
        <f t="shared" si="9"/>
        <v>31</v>
      </c>
      <c r="M66" s="101">
        <f t="shared" si="9"/>
        <v>34</v>
      </c>
      <c r="N66" s="101">
        <f t="shared" si="9"/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3">
        <v>0</v>
      </c>
      <c r="B68" s="29" t="s">
        <v>21</v>
      </c>
      <c r="C68" s="50">
        <f t="shared" ref="C68:N68" si="10">SUM(C69:C101)</f>
        <v>7588092446.499999</v>
      </c>
      <c r="D68" s="50">
        <f t="shared" si="10"/>
        <v>29713797.089999996</v>
      </c>
      <c r="E68" s="50">
        <f t="shared" si="10"/>
        <v>1180399500.0599999</v>
      </c>
      <c r="F68" s="50">
        <f t="shared" si="10"/>
        <v>2072304632.9300001</v>
      </c>
      <c r="G68" s="50">
        <f t="shared" si="10"/>
        <v>52676781.529999994</v>
      </c>
      <c r="H68" s="50">
        <f t="shared" si="10"/>
        <v>1664478182.3199999</v>
      </c>
      <c r="I68" s="50">
        <f t="shared" si="10"/>
        <v>38678932.849999994</v>
      </c>
      <c r="J68" s="50">
        <f t="shared" si="10"/>
        <v>82439916.780000016</v>
      </c>
      <c r="K68" s="50">
        <f t="shared" si="10"/>
        <v>1852903260.5899994</v>
      </c>
      <c r="L68" s="50">
        <f t="shared" si="10"/>
        <v>75897286.840000004</v>
      </c>
      <c r="M68" s="50">
        <f t="shared" si="10"/>
        <v>176338662.91</v>
      </c>
      <c r="N68" s="50">
        <f t="shared" si="10"/>
        <v>362261492.5999999</v>
      </c>
      <c r="O68" s="45">
        <f>SUM(O69:O101,0)</f>
        <v>100.00000000000001</v>
      </c>
    </row>
    <row r="69" spans="1:17" ht="15.9" customHeight="1" x14ac:dyDescent="0.25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1562891281.2699997</v>
      </c>
      <c r="D69" s="35">
        <f>VLOOKUP($Q69&amp;$B69,'PNC Exon. &amp; no Exon.'!$A:$AL,'P.N.C. x Comp. x Ramos'!D$66,0)</f>
        <v>4544254.3199999994</v>
      </c>
      <c r="E69" s="35">
        <f>VLOOKUP($Q69&amp;$B69,'PNC Exon. &amp; no Exon.'!$A:$AL,'P.N.C. x Comp. x Ramos'!E$66,0)</f>
        <v>282069429.89999998</v>
      </c>
      <c r="F69" s="35">
        <f>VLOOKUP($Q69&amp;$B69,'PNC Exon. &amp; no Exon.'!$A:$AL,'P.N.C. x Comp. x Ramos'!F$66,0)</f>
        <v>325712154.72999996</v>
      </c>
      <c r="G69" s="35">
        <f>VLOOKUP($Q69&amp;$B69,'PNC Exon. &amp; no Exon.'!$A:$AL,'P.N.C. x Comp. x Ramos'!G$66,0)</f>
        <v>22726390.800000001</v>
      </c>
      <c r="H69" s="35">
        <f>VLOOKUP($Q69&amp;$B69,'PNC Exon. &amp; no Exon.'!$A:$AL,'P.N.C. x Comp. x Ramos'!H$66,0)</f>
        <v>597967229.88999999</v>
      </c>
      <c r="I69" s="35">
        <f>VLOOKUP($Q69&amp;$B69,'PNC Exon. &amp; no Exon.'!$A:$AL,'P.N.C. x Comp. x Ramos'!I$66,0)</f>
        <v>1160699.05</v>
      </c>
      <c r="J69" s="35">
        <f>VLOOKUP($Q69&amp;$B69,'PNC Exon. &amp; no Exon.'!$A:$AL,'P.N.C. x Comp. x Ramos'!J$66,0)</f>
        <v>20702929.280000001</v>
      </c>
      <c r="K69" s="35">
        <f>VLOOKUP($Q69&amp;$B69,'PNC Exon. &amp; no Exon.'!$A:$AL,'P.N.C. x Comp. x Ramos'!K$66,0)</f>
        <v>221539071.33999997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11116158</v>
      </c>
      <c r="N69" s="35">
        <f>VLOOKUP($Q69&amp;$B69,'PNC Exon. &amp; no Exon.'!$A:$AL,'P.N.C. x Comp. x Ramos'!N$66,0)</f>
        <v>75352963.960000008</v>
      </c>
      <c r="O69" s="42">
        <f t="shared" ref="O69:O101" si="13">IFERROR(C69/$C$68*100,0)</f>
        <v>20.596629420229085</v>
      </c>
      <c r="Q69" s="97" t="s">
        <v>23</v>
      </c>
    </row>
    <row r="70" spans="1:17" ht="15.9" customHeight="1" x14ac:dyDescent="0.25">
      <c r="A70" s="34">
        <f t="shared" si="11"/>
        <v>2</v>
      </c>
      <c r="B70" s="37" t="s">
        <v>92</v>
      </c>
      <c r="C70" s="44">
        <f t="shared" si="12"/>
        <v>1306894792.6700001</v>
      </c>
      <c r="D70" s="35">
        <f>VLOOKUP($Q70&amp;$B70,'PNC Exon. &amp; no Exon.'!$A:$AL,'P.N.C. x Comp. x Ramos'!D$66,0)</f>
        <v>4848310.99</v>
      </c>
      <c r="E70" s="35">
        <f>VLOOKUP($Q70&amp;$B70,'PNC Exon. &amp; no Exon.'!$A:$AL,'P.N.C. x Comp. x Ramos'!E$66,0)</f>
        <v>23894270.210000001</v>
      </c>
      <c r="F70" s="35">
        <f>VLOOKUP($Q70&amp;$B70,'PNC Exon. &amp; no Exon.'!$A:$AL,'P.N.C. x Comp. x Ramos'!F$66,0)</f>
        <v>1137783638.8399999</v>
      </c>
      <c r="G70" s="35">
        <f>VLOOKUP($Q70&amp;$B70,'PNC Exon. &amp; no Exon.'!$A:$AL,'P.N.C. x Comp. x Ramos'!G$66,0)</f>
        <v>537388.30999999994</v>
      </c>
      <c r="H70" s="35">
        <f>VLOOKUP($Q70&amp;$B70,'PNC Exon. &amp; no Exon.'!$A:$AL,'P.N.C. x Comp. x Ramos'!H$66,0)</f>
        <v>34160916.209999993</v>
      </c>
      <c r="I70" s="35">
        <f>VLOOKUP($Q70&amp;$B70,'PNC Exon. &amp; no Exon.'!$A:$AL,'P.N.C. x Comp. x Ramos'!I$66,0)</f>
        <v>296426.01</v>
      </c>
      <c r="J70" s="35">
        <f>VLOOKUP($Q70&amp;$B70,'PNC Exon. &amp; no Exon.'!$A:$AL,'P.N.C. x Comp. x Ramos'!J$66,0)</f>
        <v>2111997.8400000003</v>
      </c>
      <c r="K70" s="35">
        <f>VLOOKUP($Q70&amp;$B70,'PNC Exon. &amp; no Exon.'!$A:$AL,'P.N.C. x Comp. x Ramos'!K$66,0)</f>
        <v>86656412.469999999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1923029.38</v>
      </c>
      <c r="N70" s="35">
        <f>VLOOKUP($Q70&amp;$B70,'PNC Exon. &amp; no Exon.'!$A:$AL,'P.N.C. x Comp. x Ramos'!N$66,0)</f>
        <v>14682402.41</v>
      </c>
      <c r="O70" s="42">
        <f t="shared" si="13"/>
        <v>17.222968774883654</v>
      </c>
      <c r="Q70" s="97" t="s">
        <v>23</v>
      </c>
    </row>
    <row r="71" spans="1:17" ht="15.9" customHeight="1" x14ac:dyDescent="0.25">
      <c r="A71" s="34">
        <f t="shared" si="11"/>
        <v>3</v>
      </c>
      <c r="B71" s="37" t="s">
        <v>93</v>
      </c>
      <c r="C71" s="44">
        <f t="shared" si="12"/>
        <v>896575596.72999978</v>
      </c>
      <c r="D71" s="35">
        <f>VLOOKUP($Q71&amp;$B71,'PNC Exon. &amp; no Exon.'!$A:$AL,'P.N.C. x Comp. x Ramos'!D$66,0)</f>
        <v>5354465.34</v>
      </c>
      <c r="E71" s="35">
        <f>VLOOKUP($Q71&amp;$B71,'PNC Exon. &amp; no Exon.'!$A:$AL,'P.N.C. x Comp. x Ramos'!E$66,0)</f>
        <v>143524688.78</v>
      </c>
      <c r="F71" s="35">
        <f>VLOOKUP($Q71&amp;$B71,'PNC Exon. &amp; no Exon.'!$A:$AL,'P.N.C. x Comp. x Ramos'!F$66,0)</f>
        <v>125607776.66</v>
      </c>
      <c r="G71" s="35">
        <f>VLOOKUP($Q71&amp;$B71,'PNC Exon. &amp; no Exon.'!$A:$AL,'P.N.C. x Comp. x Ramos'!G$66,0)</f>
        <v>5486227.2300000004</v>
      </c>
      <c r="H71" s="35">
        <f>VLOOKUP($Q71&amp;$B71,'PNC Exon. &amp; no Exon.'!$A:$AL,'P.N.C. x Comp. x Ramos'!H$66,0)</f>
        <v>259648123.91999999</v>
      </c>
      <c r="I71" s="35">
        <f>VLOOKUP($Q71&amp;$B71,'PNC Exon. &amp; no Exon.'!$A:$AL,'P.N.C. x Comp. x Ramos'!I$66,0)</f>
        <v>6390576.6299999999</v>
      </c>
      <c r="J71" s="35">
        <f>VLOOKUP($Q71&amp;$B71,'PNC Exon. &amp; no Exon.'!$A:$AL,'P.N.C. x Comp. x Ramos'!J$66,0)</f>
        <v>8773198.8100000005</v>
      </c>
      <c r="K71" s="35">
        <f>VLOOKUP($Q71&amp;$B71,'PNC Exon. &amp; no Exon.'!$A:$AL,'P.N.C. x Comp. x Ramos'!K$66,0)</f>
        <v>281948583.82999998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12247696.41</v>
      </c>
      <c r="N71" s="35">
        <f>VLOOKUP($Q71&amp;$B71,'PNC Exon. &amp; no Exon.'!$A:$AL,'P.N.C. x Comp. x Ramos'!N$66,0)</f>
        <v>47594259.119999997</v>
      </c>
      <c r="O71" s="42">
        <f t="shared" si="13"/>
        <v>11.815559747740613</v>
      </c>
      <c r="Q71" s="97" t="s">
        <v>23</v>
      </c>
    </row>
    <row r="72" spans="1:17" ht="15.9" customHeight="1" x14ac:dyDescent="0.25">
      <c r="A72" s="34">
        <f t="shared" si="11"/>
        <v>4</v>
      </c>
      <c r="B72" s="37" t="s">
        <v>110</v>
      </c>
      <c r="C72" s="44">
        <f t="shared" si="12"/>
        <v>834149999.18000007</v>
      </c>
      <c r="D72" s="35">
        <f>VLOOKUP($Q72&amp;$B72,'PNC Exon. &amp; no Exon.'!$A:$AL,'P.N.C. x Comp. x Ramos'!D$66,0)</f>
        <v>1913463.96</v>
      </c>
      <c r="E72" s="35">
        <f>VLOOKUP($Q72&amp;$B72,'PNC Exon. &amp; no Exon.'!$A:$AL,'P.N.C. x Comp. x Ramos'!E$66,0)</f>
        <v>206006111.69999999</v>
      </c>
      <c r="F72" s="35">
        <f>VLOOKUP($Q72&amp;$B72,'PNC Exon. &amp; no Exon.'!$A:$AL,'P.N.C. x Comp. x Ramos'!F$66,0)</f>
        <v>24785533.670000002</v>
      </c>
      <c r="G72" s="35">
        <f>VLOOKUP($Q72&amp;$B72,'PNC Exon. &amp; no Exon.'!$A:$AL,'P.N.C. x Comp. x Ramos'!G$66,0)</f>
        <v>13314942.869999999</v>
      </c>
      <c r="H72" s="35">
        <f>VLOOKUP($Q72&amp;$B72,'PNC Exon. &amp; no Exon.'!$A:$AL,'P.N.C. x Comp. x Ramos'!H$66,0)</f>
        <v>312327678.66000003</v>
      </c>
      <c r="I72" s="35">
        <f>VLOOKUP($Q72&amp;$B72,'PNC Exon. &amp; no Exon.'!$A:$AL,'P.N.C. x Comp. x Ramos'!I$66,0)</f>
        <v>326075.5</v>
      </c>
      <c r="J72" s="35">
        <f>VLOOKUP($Q72&amp;$B72,'PNC Exon. &amp; no Exon.'!$A:$AL,'P.N.C. x Comp. x Ramos'!J$66,0)</f>
        <v>14184475.109999999</v>
      </c>
      <c r="K72" s="35">
        <f>VLOOKUP($Q72&amp;$B72,'PNC Exon. &amp; no Exon.'!$A:$AL,'P.N.C. x Comp. x Ramos'!K$66,0)</f>
        <v>212123885.77000001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9243746.870000001</v>
      </c>
      <c r="N72" s="35">
        <f>VLOOKUP($Q72&amp;$B72,'PNC Exon. &amp; no Exon.'!$A:$AL,'P.N.C. x Comp. x Ramos'!N$66,0)</f>
        <v>39924085.07</v>
      </c>
      <c r="O72" s="42">
        <f t="shared" si="13"/>
        <v>10.992881347468968</v>
      </c>
      <c r="Q72" s="97" t="s">
        <v>23</v>
      </c>
    </row>
    <row r="73" spans="1:17" ht="15.9" customHeight="1" x14ac:dyDescent="0.25">
      <c r="A73" s="34">
        <f t="shared" si="11"/>
        <v>5</v>
      </c>
      <c r="B73" s="37" t="s">
        <v>111</v>
      </c>
      <c r="C73" s="44">
        <f t="shared" si="12"/>
        <v>573110549.1099999</v>
      </c>
      <c r="D73" s="35">
        <f>VLOOKUP($Q73&amp;$B73,'PNC Exon. &amp; no Exon.'!$A:$AL,'P.N.C. x Comp. x Ramos'!D$66,0)</f>
        <v>84394.84</v>
      </c>
      <c r="E73" s="35">
        <f>VLOOKUP($Q73&amp;$B73,'PNC Exon. &amp; no Exon.'!$A:$AL,'P.N.C. x Comp. x Ramos'!E$66,0)</f>
        <v>20946856.850000001</v>
      </c>
      <c r="F73" s="35">
        <f>VLOOKUP($Q73&amp;$B73,'PNC Exon. &amp; no Exon.'!$A:$AL,'P.N.C. x Comp. x Ramos'!F$66,0)</f>
        <v>77348485.349999994</v>
      </c>
      <c r="G73" s="35">
        <f>VLOOKUP($Q73&amp;$B73,'PNC Exon. &amp; no Exon.'!$A:$AL,'P.N.C. x Comp. x Ramos'!G$66,0)</f>
        <v>3142744.49</v>
      </c>
      <c r="H73" s="35">
        <f>VLOOKUP($Q73&amp;$B73,'PNC Exon. &amp; no Exon.'!$A:$AL,'P.N.C. x Comp. x Ramos'!H$66,0)</f>
        <v>176314448.66999999</v>
      </c>
      <c r="I73" s="35">
        <f>VLOOKUP($Q73&amp;$B73,'PNC Exon. &amp; no Exon.'!$A:$AL,'P.N.C. x Comp. x Ramos'!I$66,0)</f>
        <v>7751874.5800000001</v>
      </c>
      <c r="J73" s="35">
        <f>VLOOKUP($Q73&amp;$B73,'PNC Exon. &amp; no Exon.'!$A:$AL,'P.N.C. x Comp. x Ramos'!J$66,0)</f>
        <v>21398603.150000002</v>
      </c>
      <c r="K73" s="35">
        <f>VLOOKUP($Q73&amp;$B73,'PNC Exon. &amp; no Exon.'!$A:$AL,'P.N.C. x Comp. x Ramos'!K$66,0)</f>
        <v>204581587.81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18208225.5</v>
      </c>
      <c r="N73" s="35">
        <f>VLOOKUP($Q73&amp;$B73,'PNC Exon. &amp; no Exon.'!$A:$AL,'P.N.C. x Comp. x Ramos'!N$66,0)</f>
        <v>43333327.869999997</v>
      </c>
      <c r="O73" s="42">
        <f t="shared" si="13"/>
        <v>7.5527618192678529</v>
      </c>
      <c r="Q73" s="97" t="s">
        <v>23</v>
      </c>
    </row>
    <row r="74" spans="1:17" ht="15.9" customHeight="1" x14ac:dyDescent="0.25">
      <c r="A74" s="34">
        <f t="shared" si="11"/>
        <v>6</v>
      </c>
      <c r="B74" s="37" t="s">
        <v>112</v>
      </c>
      <c r="C74" s="44">
        <f t="shared" si="12"/>
        <v>524719149.93000001</v>
      </c>
      <c r="D74" s="35">
        <f>VLOOKUP($Q74&amp;$B74,'PNC Exon. &amp; no Exon.'!$A:$AL,'P.N.C. x Comp. x Ramos'!D$66,0)</f>
        <v>1136958.05</v>
      </c>
      <c r="E74" s="35">
        <f>VLOOKUP($Q74&amp;$B74,'PNC Exon. &amp; no Exon.'!$A:$AL,'P.N.C. x Comp. x Ramos'!E$66,0)</f>
        <v>19423293.390000001</v>
      </c>
      <c r="F74" s="35">
        <f>VLOOKUP($Q74&amp;$B74,'PNC Exon. &amp; no Exon.'!$A:$AL,'P.N.C. x Comp. x Ramos'!F$66,0)</f>
        <v>15718898.91</v>
      </c>
      <c r="G74" s="35">
        <f>VLOOKUP($Q74&amp;$B74,'PNC Exon. &amp; no Exon.'!$A:$AL,'P.N.C. x Comp. x Ramos'!G$66,0)</f>
        <v>1820925.55</v>
      </c>
      <c r="H74" s="35">
        <f>VLOOKUP($Q74&amp;$B74,'PNC Exon. &amp; no Exon.'!$A:$AL,'P.N.C. x Comp. x Ramos'!H$66,0)</f>
        <v>195636415.08000001</v>
      </c>
      <c r="I74" s="35">
        <f>VLOOKUP($Q74&amp;$B74,'PNC Exon. &amp; no Exon.'!$A:$AL,'P.N.C. x Comp. x Ramos'!I$66,0)</f>
        <v>7115348.9699999997</v>
      </c>
      <c r="J74" s="35">
        <f>VLOOKUP($Q74&amp;$B74,'PNC Exon. &amp; no Exon.'!$A:$AL,'P.N.C. x Comp. x Ramos'!J$66,0)</f>
        <v>11325649.74</v>
      </c>
      <c r="K74" s="35">
        <f>VLOOKUP($Q74&amp;$B74,'PNC Exon. &amp; no Exon.'!$A:$AL,'P.N.C. x Comp. x Ramos'!K$66,0)</f>
        <v>171617845.28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10684886.83</v>
      </c>
      <c r="N74" s="35">
        <f>VLOOKUP($Q74&amp;$B74,'PNC Exon. &amp; no Exon.'!$A:$AL,'P.N.C. x Comp. x Ramos'!N$66,0)</f>
        <v>90238928.129999995</v>
      </c>
      <c r="O74" s="42">
        <f t="shared" si="13"/>
        <v>6.9150337008878457</v>
      </c>
      <c r="Q74" s="97" t="s">
        <v>23</v>
      </c>
    </row>
    <row r="75" spans="1:17" ht="15.9" customHeight="1" x14ac:dyDescent="0.25">
      <c r="A75" s="34">
        <f t="shared" si="11"/>
        <v>8</v>
      </c>
      <c r="B75" s="37" t="s">
        <v>113</v>
      </c>
      <c r="C75" s="44">
        <f t="shared" si="12"/>
        <v>292029583.31</v>
      </c>
      <c r="D75" s="35">
        <f>VLOOKUP($Q75&amp;$B75,'PNC Exon. &amp; no Exon.'!$A:$AL,'P.N.C. x Comp. x Ramos'!D$66,0)</f>
        <v>10133641.65</v>
      </c>
      <c r="E75" s="35">
        <f>VLOOKUP($Q75&amp;$B75,'PNC Exon. &amp; no Exon.'!$A:$AL,'P.N.C. x Comp. x Ramos'!E$66,0)</f>
        <v>3697857.59</v>
      </c>
      <c r="F75" s="35">
        <f>VLOOKUP($Q75&amp;$B75,'PNC Exon. &amp; no Exon.'!$A:$AL,'P.N.C. x Comp. x Ramos'!F$66,0)</f>
        <v>278198084.06999999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3.8485243210854447</v>
      </c>
      <c r="Q75" s="97" t="s">
        <v>23</v>
      </c>
    </row>
    <row r="76" spans="1:17" ht="15.9" customHeight="1" x14ac:dyDescent="0.25">
      <c r="A76" s="34">
        <f t="shared" si="11"/>
        <v>7</v>
      </c>
      <c r="B76" s="37" t="s">
        <v>94</v>
      </c>
      <c r="C76" s="44">
        <f t="shared" si="12"/>
        <v>300227753.02999997</v>
      </c>
      <c r="D76" s="35">
        <f>VLOOKUP($Q76&amp;$B76,'PNC Exon. &amp; no Exon.'!$A:$AL,'P.N.C. x Comp. x Ramos'!D$66,0)</f>
        <v>1250.28</v>
      </c>
      <c r="E76" s="35">
        <f>VLOOKUP($Q76&amp;$B76,'PNC Exon. &amp; no Exon.'!$A:$AL,'P.N.C. x Comp. x Ramos'!E$66,0)</f>
        <v>245274025.31999999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2808817.3</v>
      </c>
      <c r="H76" s="35">
        <f>VLOOKUP($Q76&amp;$B76,'PNC Exon. &amp; no Exon.'!$A:$AL,'P.N.C. x Comp. x Ramos'!H$66,0)</f>
        <v>23718170.93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439210.59</v>
      </c>
      <c r="K76" s="35">
        <f>VLOOKUP($Q76&amp;$B76,'PNC Exon. &amp; no Exon.'!$A:$AL,'P.N.C. x Comp. x Ramos'!K$66,0)</f>
        <v>31294.87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648654.86</v>
      </c>
      <c r="N76" s="35">
        <f>VLOOKUP($Q76&amp;$B76,'PNC Exon. &amp; no Exon.'!$A:$AL,'P.N.C. x Comp. x Ramos'!N$66,0)</f>
        <v>27306328.879999999</v>
      </c>
      <c r="O76" s="42">
        <f t="shared" si="13"/>
        <v>3.9565642504590168</v>
      </c>
      <c r="Q76" s="97" t="s">
        <v>23</v>
      </c>
    </row>
    <row r="77" spans="1:17" ht="15.9" customHeight="1" x14ac:dyDescent="0.25">
      <c r="A77" s="34">
        <f t="shared" si="11"/>
        <v>9</v>
      </c>
      <c r="B77" s="37" t="s">
        <v>77</v>
      </c>
      <c r="C77" s="44">
        <f t="shared" si="12"/>
        <v>197629755.16</v>
      </c>
      <c r="D77" s="35">
        <f>VLOOKUP($Q77&amp;$B77,'PNC Exon. &amp; no Exon.'!$A:$AL,'P.N.C. x Comp. x Ramos'!D$66,0)</f>
        <v>64690.91</v>
      </c>
      <c r="E77" s="35">
        <f>VLOOKUP($Q77&amp;$B77,'PNC Exon. &amp; no Exon.'!$A:$AL,'P.N.C. x Comp. x Ramos'!E$66,0)</f>
        <v>123801908.47</v>
      </c>
      <c r="F77" s="35">
        <f>VLOOKUP($Q77&amp;$B77,'PNC Exon. &amp; no Exon.'!$A:$AL,'P.N.C. x Comp. x Ramos'!F$66,0)</f>
        <v>108988.15</v>
      </c>
      <c r="G77" s="35">
        <f>VLOOKUP($Q77&amp;$B77,'PNC Exon. &amp; no Exon.'!$A:$AL,'P.N.C. x Comp. x Ramos'!G$66,0)</f>
        <v>103884.53</v>
      </c>
      <c r="H77" s="35">
        <f>VLOOKUP($Q77&amp;$B77,'PNC Exon. &amp; no Exon.'!$A:$AL,'P.N.C. x Comp. x Ramos'!H$66,0)</f>
        <v>4374843.8100000005</v>
      </c>
      <c r="I77" s="35">
        <f>VLOOKUP($Q77&amp;$B77,'PNC Exon. &amp; no Exon.'!$A:$AL,'P.N.C. x Comp. x Ramos'!I$66,0)</f>
        <v>7495450.9500000002</v>
      </c>
      <c r="J77" s="35">
        <f>VLOOKUP($Q77&amp;$B77,'PNC Exon. &amp; no Exon.'!$A:$AL,'P.N.C. x Comp. x Ramos'!J$66,0)</f>
        <v>225631.34</v>
      </c>
      <c r="K77" s="35">
        <f>VLOOKUP($Q77&amp;$B77,'PNC Exon. &amp; no Exon.'!$A:$AL,'P.N.C. x Comp. x Ramos'!K$66,0)</f>
        <v>21225234.59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35543135.600000001</v>
      </c>
      <c r="N77" s="35">
        <f>VLOOKUP($Q77&amp;$B77,'PNC Exon. &amp; no Exon.'!$A:$AL,'P.N.C. x Comp. x Ramos'!N$66,0)</f>
        <v>4685986.8100000005</v>
      </c>
      <c r="O77" s="42">
        <f t="shared" si="13"/>
        <v>2.604472158890955</v>
      </c>
      <c r="Q77" s="97" t="s">
        <v>23</v>
      </c>
    </row>
    <row r="78" spans="1:17" ht="15.9" customHeight="1" x14ac:dyDescent="0.25">
      <c r="A78" s="34">
        <f t="shared" si="11"/>
        <v>10</v>
      </c>
      <c r="B78" s="37" t="s">
        <v>114</v>
      </c>
      <c r="C78" s="44">
        <f t="shared" si="12"/>
        <v>140461157.73999998</v>
      </c>
      <c r="D78" s="35">
        <f>VLOOKUP($Q78&amp;$B78,'PNC Exon. &amp; no Exon.'!$A:$AL,'P.N.C. x Comp. x Ramos'!D$66,0)</f>
        <v>28742.59</v>
      </c>
      <c r="E78" s="35">
        <f>VLOOKUP($Q78&amp;$B78,'PNC Exon. &amp; no Exon.'!$A:$AL,'P.N.C. x Comp. x Ramos'!E$66,0)</f>
        <v>39197.53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88117.03</v>
      </c>
      <c r="H78" s="35">
        <f>VLOOKUP($Q78&amp;$B78,'PNC Exon. &amp; no Exon.'!$A:$AL,'P.N.C. x Comp. x Ramos'!H$66,0)</f>
        <v>278412.89</v>
      </c>
      <c r="I78" s="35">
        <f>VLOOKUP($Q78&amp;$B78,'PNC Exon. &amp; no Exon.'!$A:$AL,'P.N.C. x Comp. x Ramos'!I$66,0)</f>
        <v>130760.34</v>
      </c>
      <c r="J78" s="35">
        <f>VLOOKUP($Q78&amp;$B78,'PNC Exon. &amp; no Exon.'!$A:$AL,'P.N.C. x Comp. x Ramos'!J$66,0)</f>
        <v>1788422.66</v>
      </c>
      <c r="K78" s="35">
        <f>VLOOKUP($Q78&amp;$B78,'PNC Exon. &amp; no Exon.'!$A:$AL,'P.N.C. x Comp. x Ramos'!K$66,0)</f>
        <v>136893939.90000001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1138949.4099999999</v>
      </c>
      <c r="N78" s="35">
        <f>VLOOKUP($Q78&amp;$B78,'PNC Exon. &amp; no Exon.'!$A:$AL,'P.N.C. x Comp. x Ramos'!N$66,0)</f>
        <v>74615.39</v>
      </c>
      <c r="O78" s="42">
        <f t="shared" si="13"/>
        <v>1.8510733590862822</v>
      </c>
      <c r="Q78" s="97" t="s">
        <v>23</v>
      </c>
    </row>
    <row r="79" spans="1:17" ht="15.9" customHeight="1" x14ac:dyDescent="0.25">
      <c r="A79" s="34">
        <f t="shared" si="11"/>
        <v>11</v>
      </c>
      <c r="B79" s="37" t="s">
        <v>85</v>
      </c>
      <c r="C79" s="44">
        <f t="shared" si="12"/>
        <v>122767843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75000.59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35.07</v>
      </c>
      <c r="H79" s="35">
        <f>VLOOKUP($Q79&amp;$B79,'PNC Exon. &amp; no Exon.'!$A:$AL,'P.N.C. x Comp. x Ramos'!H$66,0)</f>
        <v>20699615.539999999</v>
      </c>
      <c r="I79" s="35">
        <f>VLOOKUP($Q79&amp;$B79,'PNC Exon. &amp; no Exon.'!$A:$AL,'P.N.C. x Comp. x Ramos'!I$66,0)</f>
        <v>178687.27</v>
      </c>
      <c r="J79" s="35">
        <f>VLOOKUP($Q79&amp;$B79,'PNC Exon. &amp; no Exon.'!$A:$AL,'P.N.C. x Comp. x Ramos'!J$66,0)</f>
        <v>25126.09</v>
      </c>
      <c r="K79" s="35">
        <f>VLOOKUP($Q79&amp;$B79,'PNC Exon. &amp; no Exon.'!$A:$AL,'P.N.C. x Comp. x Ramos'!K$66,0)</f>
        <v>95820808.900000006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2583413.1599999997</v>
      </c>
      <c r="N79" s="35">
        <f>VLOOKUP($Q79&amp;$B79,'PNC Exon. &amp; no Exon.'!$A:$AL,'P.N.C. x Comp. x Ramos'!N$66,0)</f>
        <v>3385156.38</v>
      </c>
      <c r="O79" s="42">
        <f t="shared" si="13"/>
        <v>1.617901256021552</v>
      </c>
      <c r="Q79" s="97" t="s">
        <v>23</v>
      </c>
    </row>
    <row r="80" spans="1:17" ht="15.9" customHeight="1" x14ac:dyDescent="0.25">
      <c r="A80" s="34">
        <f t="shared" si="11"/>
        <v>12</v>
      </c>
      <c r="B80" s="37" t="s">
        <v>115</v>
      </c>
      <c r="C80" s="44">
        <f t="shared" si="12"/>
        <v>106570915.74000001</v>
      </c>
      <c r="D80" s="35">
        <f>VLOOKUP($Q80&amp;$B80,'PNC Exon. &amp; no Exon.'!$A:$AL,'P.N.C. x Comp. x Ramos'!D$66,0)</f>
        <v>429162.2</v>
      </c>
      <c r="E80" s="35">
        <f>VLOOKUP($Q80&amp;$B80,'PNC Exon. &amp; no Exon.'!$A:$AL,'P.N.C. x Comp. x Ramos'!E$66,0)</f>
        <v>18094.5</v>
      </c>
      <c r="F80" s="35">
        <f>VLOOKUP($Q80&amp;$B80,'PNC Exon. &amp; no Exon.'!$A:$AL,'P.N.C. x Comp. x Ramos'!F$66,0)</f>
        <v>0</v>
      </c>
      <c r="G80" s="35">
        <f>VLOOKUP($Q80&amp;$B80,'PNC Exon. &amp; no Exon.'!$A:$AL,'P.N.C. x Comp. x Ramos'!G$66,0)</f>
        <v>52997.94</v>
      </c>
      <c r="H80" s="35">
        <f>VLOOKUP($Q80&amp;$B80,'PNC Exon. &amp; no Exon.'!$A:$AL,'P.N.C. x Comp. x Ramos'!H$66,0)</f>
        <v>631656.78</v>
      </c>
      <c r="I80" s="35">
        <f>VLOOKUP($Q80&amp;$B80,'PNC Exon. &amp; no Exon.'!$A:$AL,'P.N.C. x Comp. x Ramos'!I$66,0)</f>
        <v>27201.77</v>
      </c>
      <c r="J80" s="35">
        <f>VLOOKUP($Q80&amp;$B80,'PNC Exon. &amp; no Exon.'!$A:$AL,'P.N.C. x Comp. x Ramos'!J$66,0)</f>
        <v>58136.53</v>
      </c>
      <c r="K80" s="35">
        <f>VLOOKUP($Q80&amp;$B80,'PNC Exon. &amp; no Exon.'!$A:$AL,'P.N.C. x Comp. x Ramos'!K$66,0)</f>
        <v>61734076.340000004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42181327.840000004</v>
      </c>
      <c r="N80" s="35">
        <f>VLOOKUP($Q80&amp;$B80,'PNC Exon. &amp; no Exon.'!$A:$AL,'P.N.C. x Comp. x Ramos'!N$66,0)</f>
        <v>1438261.84</v>
      </c>
      <c r="O80" s="42">
        <f t="shared" si="13"/>
        <v>1.4044493591950866</v>
      </c>
      <c r="Q80" s="97" t="s">
        <v>23</v>
      </c>
    </row>
    <row r="81" spans="1:17" ht="15.9" customHeight="1" x14ac:dyDescent="0.25">
      <c r="A81" s="34">
        <f t="shared" si="11"/>
        <v>16</v>
      </c>
      <c r="B81" s="37" t="s">
        <v>118</v>
      </c>
      <c r="C81" s="44">
        <f t="shared" si="12"/>
        <v>60471609.600000001</v>
      </c>
      <c r="D81" s="35">
        <f>VLOOKUP($Q81&amp;$B81,'PNC Exon. &amp; no Exon.'!$A:$AL,'P.N.C. x Comp. x Ramos'!D$66,0)</f>
        <v>69206.13</v>
      </c>
      <c r="E81" s="35">
        <f>VLOOKUP($Q81&amp;$B81,'PNC Exon. &amp; no Exon.'!$A:$AL,'P.N.C. x Comp. x Ramos'!E$66,0)</f>
        <v>3021466.07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2392063.37</v>
      </c>
      <c r="H81" s="35">
        <f>VLOOKUP($Q81&amp;$B81,'PNC Exon. &amp; no Exon.'!$A:$AL,'P.N.C. x Comp. x Ramos'!H$66,0)</f>
        <v>18097589.510000002</v>
      </c>
      <c r="I81" s="35">
        <f>VLOOKUP($Q81&amp;$B81,'PNC Exon. &amp; no Exon.'!$A:$AL,'P.N.C. x Comp. x Ramos'!I$66,0)</f>
        <v>1354806.13</v>
      </c>
      <c r="J81" s="35">
        <f>VLOOKUP($Q81&amp;$B81,'PNC Exon. &amp; no Exon.'!$A:$AL,'P.N.C. x Comp. x Ramos'!J$66,0)</f>
        <v>583145.5</v>
      </c>
      <c r="K81" s="35">
        <f>VLOOKUP($Q81&amp;$B81,'PNC Exon. &amp; no Exon.'!$A:$AL,'P.N.C. x Comp. x Ramos'!K$66,0)</f>
        <v>32999499.77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323414.62</v>
      </c>
      <c r="N81" s="35">
        <f>VLOOKUP($Q81&amp;$B81,'PNC Exon. &amp; no Exon.'!$A:$AL,'P.N.C. x Comp. x Ramos'!N$66,0)</f>
        <v>1630418.5</v>
      </c>
      <c r="O81" s="42">
        <f t="shared" si="13"/>
        <v>0.79692768671911041</v>
      </c>
      <c r="Q81" s="97" t="s">
        <v>23</v>
      </c>
    </row>
    <row r="82" spans="1:17" ht="15.9" customHeight="1" x14ac:dyDescent="0.25">
      <c r="A82" s="34">
        <f t="shared" si="11"/>
        <v>15</v>
      </c>
      <c r="B82" s="37" t="s">
        <v>116</v>
      </c>
      <c r="C82" s="44">
        <f t="shared" si="12"/>
        <v>71713525.690000013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15743.1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307592.59000000003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390819.12</v>
      </c>
      <c r="K82" s="35">
        <f>VLOOKUP($Q82&amp;$B82,'PNC Exon. &amp; no Exon.'!$A:$AL,'P.N.C. x Comp. x Ramos'!K$66,0)</f>
        <v>68790846.700000003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2050236.79</v>
      </c>
      <c r="N82" s="35">
        <f>VLOOKUP($Q82&amp;$B82,'PNC Exon. &amp; no Exon.'!$A:$AL,'P.N.C. x Comp. x Ramos'!N$66,0)</f>
        <v>158287.39000000001</v>
      </c>
      <c r="O82" s="42">
        <f t="shared" si="13"/>
        <v>0.94507975747024286</v>
      </c>
      <c r="Q82" s="97" t="s">
        <v>23</v>
      </c>
    </row>
    <row r="83" spans="1:17" ht="15.9" customHeight="1" x14ac:dyDescent="0.25">
      <c r="A83" s="34">
        <f t="shared" si="11"/>
        <v>14</v>
      </c>
      <c r="B83" s="37" t="s">
        <v>119</v>
      </c>
      <c r="C83" s="44">
        <f t="shared" si="12"/>
        <v>71873922.899999991</v>
      </c>
      <c r="D83" s="35">
        <f>VLOOKUP($Q83&amp;$B83,'PNC Exon. &amp; no Exon.'!$A:$AL,'P.N.C. x Comp. x Ramos'!D$66,0)</f>
        <v>152004.88</v>
      </c>
      <c r="E83" s="35">
        <f>VLOOKUP($Q83&amp;$B83,'PNC Exon. &amp; no Exon.'!$A:$AL,'P.N.C. x Comp. x Ramos'!E$66,0)</f>
        <v>217405.17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1102747.81</v>
      </c>
      <c r="I83" s="35">
        <f>VLOOKUP($Q83&amp;$B83,'PNC Exon. &amp; no Exon.'!$A:$AL,'P.N.C. x Comp. x Ramos'!I$66,0)</f>
        <v>3515.69</v>
      </c>
      <c r="J83" s="35">
        <f>VLOOKUP($Q83&amp;$B83,'PNC Exon. &amp; no Exon.'!$A:$AL,'P.N.C. x Comp. x Ramos'!J$66,0)</f>
        <v>9000</v>
      </c>
      <c r="K83" s="35">
        <f>VLOOKUP($Q83&amp;$B83,'PNC Exon. &amp; no Exon.'!$A:$AL,'P.N.C. x Comp. x Ramos'!K$66,0)</f>
        <v>69763213.760000005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23592.21</v>
      </c>
      <c r="N83" s="35">
        <f>VLOOKUP($Q83&amp;$B83,'PNC Exon. &amp; no Exon.'!$A:$AL,'P.N.C. x Comp. x Ramos'!N$66,0)</f>
        <v>602443.38</v>
      </c>
      <c r="O83" s="42">
        <f t="shared" si="13"/>
        <v>0.94719355894447199</v>
      </c>
      <c r="Q83" s="97" t="s">
        <v>23</v>
      </c>
    </row>
    <row r="84" spans="1:17" ht="15.9" customHeight="1" x14ac:dyDescent="0.25">
      <c r="A84" s="34">
        <f t="shared" si="11"/>
        <v>13</v>
      </c>
      <c r="B84" s="37" t="s">
        <v>117</v>
      </c>
      <c r="C84" s="44">
        <f t="shared" si="12"/>
        <v>80673960.170000002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4241367.01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75897286.840000004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535306.31999999995</v>
      </c>
      <c r="O84" s="42">
        <f t="shared" si="13"/>
        <v>1.063165225500261</v>
      </c>
      <c r="Q84" s="97" t="s">
        <v>23</v>
      </c>
    </row>
    <row r="85" spans="1:17" ht="15.9" customHeight="1" x14ac:dyDescent="0.25">
      <c r="A85" s="34">
        <f t="shared" si="11"/>
        <v>17</v>
      </c>
      <c r="B85" s="37" t="s">
        <v>80</v>
      </c>
      <c r="C85" s="44">
        <f t="shared" si="12"/>
        <v>53803196.170000002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4310.34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53798885.829999998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0.70904771586983861</v>
      </c>
      <c r="Q85" s="97" t="s">
        <v>23</v>
      </c>
    </row>
    <row r="86" spans="1:17" ht="15.9" customHeight="1" x14ac:dyDescent="0.25">
      <c r="A86" s="34">
        <f t="shared" si="11"/>
        <v>18</v>
      </c>
      <c r="B86" s="37" t="s">
        <v>120</v>
      </c>
      <c r="C86" s="44">
        <f t="shared" si="12"/>
        <v>53239657.210000008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16430341.970000001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6281507.1600000001</v>
      </c>
      <c r="I86" s="35">
        <f>VLOOKUP($Q86&amp;$B86,'PNC Exon. &amp; no Exon.'!$A:$AL,'P.N.C. x Comp. x Ramos'!I$66,0)</f>
        <v>131372.34</v>
      </c>
      <c r="J86" s="35">
        <f>VLOOKUP($Q86&amp;$B86,'PNC Exon. &amp; no Exon.'!$A:$AL,'P.N.C. x Comp. x Ramos'!J$66,0)</f>
        <v>42233.91</v>
      </c>
      <c r="K86" s="35">
        <f>VLOOKUP($Q86&amp;$B86,'PNC Exon. &amp; no Exon.'!$A:$AL,'P.N.C. x Comp. x Ramos'!K$66,0)</f>
        <v>28693689.27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971994.85</v>
      </c>
      <c r="N86" s="35">
        <f>VLOOKUP($Q86&amp;$B86,'PNC Exon. &amp; no Exon.'!$A:$AL,'P.N.C. x Comp. x Ramos'!N$66,0)</f>
        <v>688517.71</v>
      </c>
      <c r="O86" s="42">
        <f t="shared" si="13"/>
        <v>0.70162109364596303</v>
      </c>
      <c r="Q86" s="97" t="s">
        <v>23</v>
      </c>
    </row>
    <row r="87" spans="1:17" ht="15.9" customHeight="1" x14ac:dyDescent="0.25">
      <c r="A87" s="34">
        <f t="shared" si="11"/>
        <v>19</v>
      </c>
      <c r="B87" s="37" t="s">
        <v>121</v>
      </c>
      <c r="C87" s="44">
        <f t="shared" si="12"/>
        <v>53094653.439999998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15365032.43</v>
      </c>
      <c r="F87" s="35">
        <f>VLOOKUP($Q87&amp;$B87,'PNC Exon. &amp; no Exon.'!$A:$AL,'P.N.C. x Comp. x Ramos'!F$66,0)</f>
        <v>4733310.3099999996</v>
      </c>
      <c r="G87" s="35">
        <f>VLOOKUP($Q87&amp;$B87,'PNC Exon. &amp; no Exon.'!$A:$AL,'P.N.C. x Comp. x Ramos'!G$66,0)</f>
        <v>14264.25</v>
      </c>
      <c r="H87" s="35">
        <f>VLOOKUP($Q87&amp;$B87,'PNC Exon. &amp; no Exon.'!$A:$AL,'P.N.C. x Comp. x Ramos'!H$66,0)</f>
        <v>2119685.83</v>
      </c>
      <c r="I87" s="35">
        <f>VLOOKUP($Q87&amp;$B87,'PNC Exon. &amp; no Exon.'!$A:$AL,'P.N.C. x Comp. x Ramos'!I$66,0)</f>
        <v>5595040.1600000001</v>
      </c>
      <c r="J87" s="35">
        <f>VLOOKUP($Q87&amp;$B87,'PNC Exon. &amp; no Exon.'!$A:$AL,'P.N.C. x Comp. x Ramos'!J$66,0)</f>
        <v>77246.679999999993</v>
      </c>
      <c r="K87" s="35">
        <f>VLOOKUP($Q87&amp;$B87,'PNC Exon. &amp; no Exon.'!$A:$AL,'P.N.C. x Comp. x Ramos'!K$66,0)</f>
        <v>20539703.800000001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2967449.87</v>
      </c>
      <c r="N87" s="35">
        <f>VLOOKUP($Q87&amp;$B87,'PNC Exon. &amp; no Exon.'!$A:$AL,'P.N.C. x Comp. x Ramos'!N$66,0)</f>
        <v>1682920.1099999999</v>
      </c>
      <c r="O87" s="42">
        <f t="shared" si="13"/>
        <v>0.69971015527742897</v>
      </c>
      <c r="Q87" s="97" t="s">
        <v>23</v>
      </c>
    </row>
    <row r="88" spans="1:17" ht="15.9" customHeight="1" x14ac:dyDescent="0.25">
      <c r="A88" s="34">
        <f t="shared" si="11"/>
        <v>21</v>
      </c>
      <c r="B88" s="37" t="s">
        <v>78</v>
      </c>
      <c r="C88" s="44">
        <f t="shared" si="12"/>
        <v>48046913.210000001</v>
      </c>
      <c r="D88" s="35">
        <f>VLOOKUP($Q88&amp;$B88,'PNC Exon. &amp; no Exon.'!$A:$AL,'P.N.C. x Comp. x Ramos'!D$66,0)</f>
        <v>813172.45</v>
      </c>
      <c r="E88" s="35">
        <f>VLOOKUP($Q88&amp;$B88,'PNC Exon. &amp; no Exon.'!$A:$AL,'P.N.C. x Comp. x Ramos'!E$66,0)</f>
        <v>2154891.2799999998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3846717.92</v>
      </c>
      <c r="I88" s="35">
        <f>VLOOKUP($Q88&amp;$B88,'PNC Exon. &amp; no Exon.'!$A:$AL,'P.N.C. x Comp. x Ramos'!I$66,0)</f>
        <v>166976.23000000001</v>
      </c>
      <c r="J88" s="35">
        <f>VLOOKUP($Q88&amp;$B88,'PNC Exon. &amp; no Exon.'!$A:$AL,'P.N.C. x Comp. x Ramos'!J$66,0)</f>
        <v>0</v>
      </c>
      <c r="K88" s="35">
        <f>VLOOKUP($Q88&amp;$B88,'PNC Exon. &amp; no Exon.'!$A:$AL,'P.N.C. x Comp. x Ramos'!K$66,0)</f>
        <v>34091732.049999997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2535880.02</v>
      </c>
      <c r="N88" s="35">
        <f>VLOOKUP($Q88&amp;$B88,'PNC Exon. &amp; no Exon.'!$A:$AL,'P.N.C. x Comp. x Ramos'!N$66,0)</f>
        <v>4437543.26</v>
      </c>
      <c r="O88" s="42">
        <f t="shared" si="13"/>
        <v>0.63318829532923782</v>
      </c>
      <c r="Q88" s="97" t="s">
        <v>23</v>
      </c>
    </row>
    <row r="89" spans="1:17" ht="15.9" customHeight="1" x14ac:dyDescent="0.25">
      <c r="A89" s="34">
        <f t="shared" si="11"/>
        <v>20</v>
      </c>
      <c r="B89" s="37" t="s">
        <v>122</v>
      </c>
      <c r="C89" s="44">
        <f t="shared" si="12"/>
        <v>48729543.140000001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44515817.5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4213725.6399999997</v>
      </c>
      <c r="N89" s="35">
        <f>VLOOKUP($Q89&amp;$B89,'PNC Exon. &amp; no Exon.'!$A:$AL,'P.N.C. x Comp. x Ramos'!N$66,0)</f>
        <v>0</v>
      </c>
      <c r="O89" s="42">
        <f t="shared" si="13"/>
        <v>0.64218436298145598</v>
      </c>
      <c r="Q89" s="97" t="s">
        <v>23</v>
      </c>
    </row>
    <row r="90" spans="1:17" ht="15.9" customHeight="1" x14ac:dyDescent="0.25">
      <c r="A90" s="34">
        <f t="shared" si="11"/>
        <v>23</v>
      </c>
      <c r="B90" s="37" t="s">
        <v>123</v>
      </c>
      <c r="C90" s="44">
        <f t="shared" si="12"/>
        <v>28898228.460000001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28898228.460000001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0.38083653650436589</v>
      </c>
      <c r="Q90" s="97" t="s">
        <v>23</v>
      </c>
    </row>
    <row r="91" spans="1:17" ht="15.9" customHeight="1" x14ac:dyDescent="0.25">
      <c r="A91" s="34">
        <f t="shared" si="11"/>
        <v>26</v>
      </c>
      <c r="B91" s="37" t="s">
        <v>125</v>
      </c>
      <c r="C91" s="44">
        <f t="shared" si="12"/>
        <v>22140257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45315.18</v>
      </c>
      <c r="H91" s="35">
        <f>VLOOKUP($Q91&amp;$B91,'PNC Exon. &amp; no Exon.'!$A:$AL,'P.N.C. x Comp. x Ramos'!H$66,0)</f>
        <v>474496.99</v>
      </c>
      <c r="I91" s="35">
        <f>VLOOKUP($Q91&amp;$B91,'PNC Exon. &amp; no Exon.'!$A:$AL,'P.N.C. x Comp. x Ramos'!I$66,0)</f>
        <v>25800.93</v>
      </c>
      <c r="J91" s="35">
        <f>VLOOKUP($Q91&amp;$B91,'PNC Exon. &amp; no Exon.'!$A:$AL,'P.N.C. x Comp. x Ramos'!J$66,0)</f>
        <v>6698.97</v>
      </c>
      <c r="K91" s="35">
        <f>VLOOKUP($Q91&amp;$B91,'PNC Exon. &amp; no Exon.'!$A:$AL,'P.N.C. x Comp. x Ramos'!K$66,0)</f>
        <v>14689799.01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6371136.4699999997</v>
      </c>
      <c r="N91" s="35">
        <f>VLOOKUP($Q91&amp;$B91,'PNC Exon. &amp; no Exon.'!$A:$AL,'P.N.C. x Comp. x Ramos'!N$66,0)</f>
        <v>527009.44999999995</v>
      </c>
      <c r="O91" s="42">
        <f t="shared" si="13"/>
        <v>0.29177632133636133</v>
      </c>
      <c r="Q91" s="97" t="s">
        <v>23</v>
      </c>
    </row>
    <row r="92" spans="1:17" ht="15.9" customHeight="1" x14ac:dyDescent="0.25">
      <c r="A92" s="34">
        <f t="shared" si="11"/>
        <v>22</v>
      </c>
      <c r="B92" s="37" t="s">
        <v>87</v>
      </c>
      <c r="C92" s="44">
        <f t="shared" si="12"/>
        <v>43488800.519999996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278196.86</v>
      </c>
      <c r="F92" s="35">
        <f>VLOOKUP($Q92&amp;$B92,'PNC Exon. &amp; no Exon.'!$A:$AL,'P.N.C. x Comp. x Ramos'!F$66,0)</f>
        <v>43210603.659999996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0.57311901280352961</v>
      </c>
      <c r="Q92" s="97" t="s">
        <v>23</v>
      </c>
    </row>
    <row r="93" spans="1:17" ht="15.9" customHeight="1" x14ac:dyDescent="0.25">
      <c r="A93" s="34">
        <f t="shared" si="11"/>
        <v>27</v>
      </c>
      <c r="B93" s="37" t="s">
        <v>124</v>
      </c>
      <c r="C93" s="44">
        <f t="shared" si="12"/>
        <v>14867539.359999999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2109654.84</v>
      </c>
      <c r="F93" s="35">
        <f>VLOOKUP($Q93&amp;$B93,'PNC Exon. &amp; no Exon.'!$A:$AL,'P.N.C. x Comp. x Ramos'!F$66,0)</f>
        <v>528516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93032.09</v>
      </c>
      <c r="I93" s="35">
        <f>VLOOKUP($Q93&amp;$B93,'PNC Exon. &amp; no Exon.'!$A:$AL,'P.N.C. x Comp. x Ramos'!I$66,0)</f>
        <v>44224.14</v>
      </c>
      <c r="J93" s="35">
        <f>VLOOKUP($Q93&amp;$B93,'PNC Exon. &amp; no Exon.'!$A:$AL,'P.N.C. x Comp. x Ramos'!J$66,0)</f>
        <v>159450.04</v>
      </c>
      <c r="K93" s="35">
        <f>VLOOKUP($Q93&amp;$B93,'PNC Exon. &amp; no Exon.'!$A:$AL,'P.N.C. x Comp. x Ramos'!K$66,0)</f>
        <v>3371703.2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7535525.3899999997</v>
      </c>
      <c r="N93" s="35">
        <f>VLOOKUP($Q93&amp;$B93,'PNC Exon. &amp; no Exon.'!$A:$AL,'P.N.C. x Comp. x Ramos'!N$66,0)</f>
        <v>1025433.66</v>
      </c>
      <c r="O93" s="42">
        <f t="shared" si="13"/>
        <v>0.19593250167711965</v>
      </c>
      <c r="Q93" s="97" t="s">
        <v>23</v>
      </c>
    </row>
    <row r="94" spans="1:17" ht="15.9" customHeight="1" x14ac:dyDescent="0.25">
      <c r="A94" s="34">
        <f t="shared" si="11"/>
        <v>25</v>
      </c>
      <c r="B94" s="37" t="s">
        <v>126</v>
      </c>
      <c r="C94" s="44">
        <f t="shared" si="12"/>
        <v>24287653.279999997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19614587.800000001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4498414.84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0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38984.9</v>
      </c>
      <c r="N94" s="35">
        <f>VLOOKUP($Q94&amp;$B94,'PNC Exon. &amp; no Exon.'!$A:$AL,'P.N.C. x Comp. x Ramos'!N$66,0)</f>
        <v>135665.74</v>
      </c>
      <c r="O94" s="42">
        <f t="shared" si="13"/>
        <v>0.32007587481624128</v>
      </c>
      <c r="Q94" s="97" t="s">
        <v>23</v>
      </c>
    </row>
    <row r="95" spans="1:17" ht="15.9" customHeight="1" x14ac:dyDescent="0.25">
      <c r="A95" s="34">
        <f t="shared" si="11"/>
        <v>24</v>
      </c>
      <c r="B95" s="37" t="s">
        <v>109</v>
      </c>
      <c r="C95" s="44">
        <f t="shared" si="12"/>
        <v>25687886.210000001</v>
      </c>
      <c r="D95" s="35">
        <f>VLOOKUP($Q95&amp;$B95,'PNC Exon. &amp; no Exon.'!$A:$AL,'P.N.C. x Comp. x Ramos'!D$66,0)</f>
        <v>82370.600000000006</v>
      </c>
      <c r="E95" s="35">
        <f>VLOOKUP($Q95&amp;$B95,'PNC Exon. &amp; no Exon.'!$A:$AL,'P.N.C. x Comp. x Ramos'!E$66,0)</f>
        <v>454518.51</v>
      </c>
      <c r="F95" s="35">
        <f>VLOOKUP($Q95&amp;$B95,'PNC Exon. &amp; no Exon.'!$A:$AL,'P.N.C. x Comp. x Ramos'!F$66,0)</f>
        <v>2500000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408335.73</v>
      </c>
      <c r="I95" s="35">
        <f>VLOOKUP($Q95&amp;$B95,'PNC Exon. &amp; no Exon.'!$A:$AL,'P.N.C. x Comp. x Ramos'!I$66,0)</f>
        <v>173751.33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20121725.530000001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1809826.18</v>
      </c>
      <c r="N95" s="35">
        <f>VLOOKUP($Q95&amp;$B95,'PNC Exon. &amp; no Exon.'!$A:$AL,'P.N.C. x Comp. x Ramos'!N$66,0)</f>
        <v>137358.32999999999</v>
      </c>
      <c r="O95" s="42">
        <f t="shared" si="13"/>
        <v>0.33852890421555837</v>
      </c>
      <c r="Q95" s="97" t="s">
        <v>23</v>
      </c>
    </row>
    <row r="96" spans="1:17" ht="15.9" customHeight="1" x14ac:dyDescent="0.25">
      <c r="A96" s="34">
        <f t="shared" si="11"/>
        <v>30</v>
      </c>
      <c r="B96" s="37" t="s">
        <v>79</v>
      </c>
      <c r="C96" s="44">
        <f t="shared" si="12"/>
        <v>5624740.7699999996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5624740.7699999996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7.4125886178342565E-2</v>
      </c>
      <c r="Q96" s="97" t="s">
        <v>23</v>
      </c>
    </row>
    <row r="97" spans="1:17" ht="15.9" customHeight="1" x14ac:dyDescent="0.25">
      <c r="A97" s="34">
        <f t="shared" si="11"/>
        <v>29</v>
      </c>
      <c r="B97" s="37" t="s">
        <v>127</v>
      </c>
      <c r="C97" s="44">
        <f t="shared" si="12"/>
        <v>6730317.5299999993</v>
      </c>
      <c r="D97" s="35">
        <f>VLOOKUP($Q97&amp;$B97,'PNC Exon. &amp; no Exon.'!$A:$AL,'P.N.C. x Comp. x Ramos'!D$66,0)</f>
        <v>4346.7</v>
      </c>
      <c r="E97" s="35">
        <f>VLOOKUP($Q97&amp;$B97,'PNC Exon. &amp; no Exon.'!$A:$AL,'P.N.C. x Comp. x Ramos'!E$66,0)</f>
        <v>282577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135787.42000000001</v>
      </c>
      <c r="H97" s="35">
        <f>VLOOKUP($Q97&amp;$B97,'PNC Exon. &amp; no Exon.'!$A:$AL,'P.N.C. x Comp. x Ramos'!H$66,0)</f>
        <v>1481470.5</v>
      </c>
      <c r="I97" s="35">
        <f>VLOOKUP($Q97&amp;$B97,'PNC Exon. &amp; no Exon.'!$A:$AL,'P.N.C. x Comp. x Ramos'!I$66,0)</f>
        <v>310344.83</v>
      </c>
      <c r="J97" s="35">
        <f>VLOOKUP($Q97&amp;$B97,'PNC Exon. &amp; no Exon.'!$A:$AL,'P.N.C. x Comp. x Ramos'!J$66,0)</f>
        <v>137941.42000000001</v>
      </c>
      <c r="K97" s="35">
        <f>VLOOKUP($Q97&amp;$B97,'PNC Exon. &amp; no Exon.'!$A:$AL,'P.N.C. x Comp. x Ramos'!K$66,0)</f>
        <v>3840477.48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137380.35</v>
      </c>
      <c r="N97" s="35">
        <f>VLOOKUP($Q97&amp;$B97,'PNC Exon. &amp; no Exon.'!$A:$AL,'P.N.C. x Comp. x Ramos'!N$66,0)</f>
        <v>399991.83</v>
      </c>
      <c r="O97" s="42">
        <f t="shared" si="13"/>
        <v>8.8695776671834731E-2</v>
      </c>
      <c r="Q97" s="97" t="s">
        <v>23</v>
      </c>
    </row>
    <row r="98" spans="1:17" ht="15.9" customHeight="1" x14ac:dyDescent="0.25">
      <c r="A98" s="34">
        <f t="shared" si="11"/>
        <v>28</v>
      </c>
      <c r="B98" s="37" t="s">
        <v>128</v>
      </c>
      <c r="C98" s="44">
        <f t="shared" si="12"/>
        <v>7150202.0200000005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6419.27</v>
      </c>
      <c r="F98" s="35">
        <f>VLOOKUP($Q98&amp;$B98,'PNC Exon. &amp; no Exon.'!$A:$AL,'P.N.C. x Comp. x Ramos'!F$66,0)</f>
        <v>7132887.1200000001</v>
      </c>
      <c r="G98" s="35">
        <f>VLOOKUP($Q98&amp;$B98,'PNC Exon. &amp; no Exon.'!$A:$AL,'P.N.C. x Comp. x Ramos'!G$66,0)</f>
        <v>2889.69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8005.94</v>
      </c>
      <c r="O98" s="42">
        <f t="shared" si="13"/>
        <v>9.422924233478501E-2</v>
      </c>
      <c r="Q98" s="97" t="s">
        <v>23</v>
      </c>
    </row>
    <row r="99" spans="1:17" ht="15.9" customHeight="1" x14ac:dyDescent="0.25">
      <c r="A99" s="34">
        <f t="shared" si="11"/>
        <v>32</v>
      </c>
      <c r="B99" s="37" t="s">
        <v>131</v>
      </c>
      <c r="C99" s="44">
        <f t="shared" si="12"/>
        <v>3789236.75</v>
      </c>
      <c r="D99" s="35">
        <f>VLOOKUP($Q99&amp;$B99,'PNC Exon. &amp; no Exon.'!$A:$AL,'P.N.C. x Comp. x Ramos'!D$66,0)</f>
        <v>53361.2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37527</v>
      </c>
      <c r="G99" s="35">
        <f>VLOOKUP($Q99&amp;$B99,'PNC Exon. &amp; no Exon.'!$A:$AL,'P.N.C. x Comp. x Ramos'!G$66,0)</f>
        <v>3990.5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1486054.37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2208303.6799999997</v>
      </c>
      <c r="O99" s="42">
        <f t="shared" si="13"/>
        <v>4.9936618151611767E-2</v>
      </c>
      <c r="Q99" s="97" t="s">
        <v>23</v>
      </c>
    </row>
    <row r="100" spans="1:17" ht="15.9" customHeight="1" x14ac:dyDescent="0.25">
      <c r="A100" s="34">
        <f t="shared" si="11"/>
        <v>33</v>
      </c>
      <c r="B100" s="37" t="s">
        <v>129</v>
      </c>
      <c r="C100" s="44">
        <f t="shared" si="12"/>
        <v>1114977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392085.14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722891.86</v>
      </c>
      <c r="N100" s="35">
        <f>VLOOKUP($Q100&amp;$B100,'PNC Exon. &amp; no Exon.'!$A:$AL,'P.N.C. x Comp. x Ramos'!N$66,0)</f>
        <v>0</v>
      </c>
      <c r="O100" s="42">
        <f t="shared" si="13"/>
        <v>1.4693771957328777E-2</v>
      </c>
      <c r="Q100" s="97" t="s">
        <v>23</v>
      </c>
    </row>
    <row r="101" spans="1:17" ht="15.9" customHeight="1" x14ac:dyDescent="0.25">
      <c r="A101" s="34">
        <f t="shared" si="11"/>
        <v>31</v>
      </c>
      <c r="B101" s="37" t="s">
        <v>130</v>
      </c>
      <c r="C101" s="44">
        <f t="shared" si="12"/>
        <v>4637249.2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2920746.42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4768.63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526362.81000000006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1117399.8999999999</v>
      </c>
      <c r="N101" s="35">
        <f>VLOOKUP($Q101&amp;$B101,'PNC Exon. &amp; no Exon.'!$A:$AL,'P.N.C. x Comp. x Ramos'!N$66,0)</f>
        <v>67971.44</v>
      </c>
      <c r="O101" s="42">
        <f t="shared" si="13"/>
        <v>6.1112186398558282E-2</v>
      </c>
      <c r="Q101" s="97" t="s">
        <v>23</v>
      </c>
    </row>
    <row r="102" spans="1:17" x14ac:dyDescent="0.25">
      <c r="A102" s="52" t="s">
        <v>173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7" x14ac:dyDescent="0.25">
      <c r="A103" s="52" t="s">
        <v>175</v>
      </c>
    </row>
    <row r="121" spans="1:17" collapsed="1" x14ac:dyDescent="0.25"/>
    <row r="122" spans="1:17" ht="21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25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25">
      <c r="A124" s="136" t="s">
        <v>162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x14ac:dyDescent="0.25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f t="shared" ref="C128:N128" si="14">SUM(C129:C161)</f>
        <v>8361925628.8399992</v>
      </c>
      <c r="D128" s="50">
        <f t="shared" si="14"/>
        <v>38783818.750000007</v>
      </c>
      <c r="E128" s="50">
        <f t="shared" si="14"/>
        <v>1220738658.3699999</v>
      </c>
      <c r="F128" s="50">
        <f t="shared" si="14"/>
        <v>2099575187.3600001</v>
      </c>
      <c r="G128" s="50">
        <f t="shared" si="14"/>
        <v>61303586.750000007</v>
      </c>
      <c r="H128" s="50">
        <f t="shared" si="14"/>
        <v>2009622912.6099999</v>
      </c>
      <c r="I128" s="50">
        <f t="shared" si="14"/>
        <v>293933631.82000005</v>
      </c>
      <c r="J128" s="50">
        <f t="shared" si="14"/>
        <v>126982975.55</v>
      </c>
      <c r="K128" s="50">
        <f t="shared" si="14"/>
        <v>1846766015.6599998</v>
      </c>
      <c r="L128" s="50">
        <f t="shared" si="14"/>
        <v>77419769.670000002</v>
      </c>
      <c r="M128" s="50">
        <f t="shared" si="14"/>
        <v>126064942.17999998</v>
      </c>
      <c r="N128" s="50">
        <f t="shared" si="14"/>
        <v>460734130.12</v>
      </c>
      <c r="O128" s="45">
        <f>SUM(O129:O161,0)</f>
        <v>100.00000000000001</v>
      </c>
      <c r="Q128" s="97" t="s">
        <v>1</v>
      </c>
    </row>
    <row r="129" spans="1:17" ht="15.9" customHeight="1" x14ac:dyDescent="0.25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1854651236.8600001</v>
      </c>
      <c r="D129" s="35">
        <f>VLOOKUP($Q129&amp;$B129,'PNC Exon. &amp; no Exon.'!$A:$AL,'P.N.C. x Comp. x Ramos'!D$66,0)</f>
        <v>4343371.99</v>
      </c>
      <c r="E129" s="35">
        <f>VLOOKUP($Q129&amp;$B129,'PNC Exon. &amp; no Exon.'!$A:$AL,'P.N.C. x Comp. x Ramos'!E$66,0)</f>
        <v>280528395.46999997</v>
      </c>
      <c r="F129" s="35">
        <f>VLOOKUP($Q129&amp;$B129,'PNC Exon. &amp; no Exon.'!$A:$AL,'P.N.C. x Comp. x Ramos'!F$66,0)</f>
        <v>347942852.23000002</v>
      </c>
      <c r="G129" s="35">
        <f>VLOOKUP($Q129&amp;$B129,'PNC Exon. &amp; no Exon.'!$A:$AL,'P.N.C. x Comp. x Ramos'!G$66,0)</f>
        <v>24768537.59</v>
      </c>
      <c r="H129" s="35">
        <f>VLOOKUP($Q129&amp;$B129,'PNC Exon. &amp; no Exon.'!$A:$AL,'P.N.C. x Comp. x Ramos'!H$66,0)</f>
        <v>740233770.21999991</v>
      </c>
      <c r="I129" s="35">
        <f>VLOOKUP($Q129&amp;$B129,'PNC Exon. &amp; no Exon.'!$A:$AL,'P.N.C. x Comp. x Ramos'!I$66,0)</f>
        <v>3107038.13</v>
      </c>
      <c r="J129" s="35">
        <f>VLOOKUP($Q129&amp;$B129,'PNC Exon. &amp; no Exon.'!$A:$AL,'P.N.C. x Comp. x Ramos'!J$66,0)</f>
        <v>71087742.810000002</v>
      </c>
      <c r="K129" s="35">
        <f>VLOOKUP($Q129&amp;$B129,'PNC Exon. &amp; no Exon.'!$A:$AL,'P.N.C. x Comp. x Ramos'!K$66,0)</f>
        <v>228936742.18000001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11823345.83</v>
      </c>
      <c r="N129" s="35">
        <f>VLOOKUP($Q129&amp;$B129,'PNC Exon. &amp; no Exon.'!$A:$AL,'P.N.C. x Comp. x Ramos'!N$66,0)</f>
        <v>141879440.41</v>
      </c>
      <c r="O129" s="42">
        <f t="shared" ref="O129:O161" si="17">IFERROR(C129/$C$128*100,0)</f>
        <v>22.179714567938401</v>
      </c>
      <c r="Q129" s="97" t="s">
        <v>1</v>
      </c>
    </row>
    <row r="130" spans="1:17" ht="15.9" customHeight="1" x14ac:dyDescent="0.25">
      <c r="A130" s="34">
        <f t="shared" si="15"/>
        <v>3</v>
      </c>
      <c r="B130" s="37" t="s">
        <v>92</v>
      </c>
      <c r="C130" s="44">
        <f t="shared" si="16"/>
        <v>1340961069.0599999</v>
      </c>
      <c r="D130" s="35">
        <f>VLOOKUP($Q130&amp;$B130,'PNC Exon. &amp; no Exon.'!$A:$AL,'P.N.C. x Comp. x Ramos'!D$66,0)</f>
        <v>4234312.1500000004</v>
      </c>
      <c r="E130" s="35">
        <f>VLOOKUP($Q130&amp;$B130,'PNC Exon. &amp; no Exon.'!$A:$AL,'P.N.C. x Comp. x Ramos'!E$66,0)</f>
        <v>29244149.68</v>
      </c>
      <c r="F130" s="35">
        <f>VLOOKUP($Q130&amp;$B130,'PNC Exon. &amp; no Exon.'!$A:$AL,'P.N.C. x Comp. x Ramos'!F$66,0)</f>
        <v>1175709076.5</v>
      </c>
      <c r="G130" s="35">
        <f>VLOOKUP($Q130&amp;$B130,'PNC Exon. &amp; no Exon.'!$A:$AL,'P.N.C. x Comp. x Ramos'!G$66,0)</f>
        <v>659905.07000000007</v>
      </c>
      <c r="H130" s="35">
        <f>VLOOKUP($Q130&amp;$B130,'PNC Exon. &amp; no Exon.'!$A:$AL,'P.N.C. x Comp. x Ramos'!H$66,0)</f>
        <v>28804241.43</v>
      </c>
      <c r="I130" s="35">
        <f>VLOOKUP($Q130&amp;$B130,'PNC Exon. &amp; no Exon.'!$A:$AL,'P.N.C. x Comp. x Ramos'!I$66,0)</f>
        <v>103723.03</v>
      </c>
      <c r="J130" s="35">
        <f>VLOOKUP($Q130&amp;$B130,'PNC Exon. &amp; no Exon.'!$A:$AL,'P.N.C. x Comp. x Ramos'!J$66,0)</f>
        <v>744797.89</v>
      </c>
      <c r="K130" s="35">
        <f>VLOOKUP($Q130&amp;$B130,'PNC Exon. &amp; no Exon.'!$A:$AL,'P.N.C. x Comp. x Ramos'!K$66,0)</f>
        <v>86318933.939999998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1204877.26</v>
      </c>
      <c r="N130" s="35">
        <f>VLOOKUP($Q130&amp;$B130,'PNC Exon. &amp; no Exon.'!$A:$AL,'P.N.C. x Comp. x Ramos'!N$66,0)</f>
        <v>13937052.109999999</v>
      </c>
      <c r="O130" s="42">
        <f t="shared" si="17"/>
        <v>16.036510351575846</v>
      </c>
      <c r="Q130" s="97" t="s">
        <v>1</v>
      </c>
    </row>
    <row r="131" spans="1:17" ht="15.9" customHeight="1" x14ac:dyDescent="0.25">
      <c r="A131" s="34">
        <f t="shared" si="15"/>
        <v>2</v>
      </c>
      <c r="B131" s="37" t="s">
        <v>93</v>
      </c>
      <c r="C131" s="44">
        <f t="shared" si="16"/>
        <v>1491493085.9600003</v>
      </c>
      <c r="D131" s="35">
        <f>VLOOKUP($Q131&amp;$B131,'PNC Exon. &amp; no Exon.'!$A:$AL,'P.N.C. x Comp. x Ramos'!D$66,0)</f>
        <v>10729207.310000001</v>
      </c>
      <c r="E131" s="35">
        <f>VLOOKUP($Q131&amp;$B131,'PNC Exon. &amp; no Exon.'!$A:$AL,'P.N.C. x Comp. x Ramos'!E$66,0)</f>
        <v>259276219.98000002</v>
      </c>
      <c r="F131" s="35">
        <f>VLOOKUP($Q131&amp;$B131,'PNC Exon. &amp; no Exon.'!$A:$AL,'P.N.C. x Comp. x Ramos'!F$66,0)</f>
        <v>125459173.53</v>
      </c>
      <c r="G131" s="35">
        <f>VLOOKUP($Q131&amp;$B131,'PNC Exon. &amp; no Exon.'!$A:$AL,'P.N.C. x Comp. x Ramos'!G$66,0)</f>
        <v>4335445.25</v>
      </c>
      <c r="H131" s="35">
        <f>VLOOKUP($Q131&amp;$B131,'PNC Exon. &amp; no Exon.'!$A:$AL,'P.N.C. x Comp. x Ramos'!H$66,0)</f>
        <v>428868018.63</v>
      </c>
      <c r="I131" s="35">
        <f>VLOOKUP($Q131&amp;$B131,'PNC Exon. &amp; no Exon.'!$A:$AL,'P.N.C. x Comp. x Ramos'!I$66,0)</f>
        <v>249271809.28</v>
      </c>
      <c r="J131" s="35">
        <f>VLOOKUP($Q131&amp;$B131,'PNC Exon. &amp; no Exon.'!$A:$AL,'P.N.C. x Comp. x Ramos'!J$66,0)</f>
        <v>12817417.459999999</v>
      </c>
      <c r="K131" s="35">
        <f>VLOOKUP($Q131&amp;$B131,'PNC Exon. &amp; no Exon.'!$A:$AL,'P.N.C. x Comp. x Ramos'!K$66,0)</f>
        <v>326718836.15000004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8993013.9100000001</v>
      </c>
      <c r="N131" s="35">
        <f>VLOOKUP($Q131&amp;$B131,'PNC Exon. &amp; no Exon.'!$A:$AL,'P.N.C. x Comp. x Ramos'!N$66,0)</f>
        <v>65023944.460000001</v>
      </c>
      <c r="O131" s="42">
        <f t="shared" si="17"/>
        <v>17.836717906410112</v>
      </c>
      <c r="Q131" s="97" t="s">
        <v>1</v>
      </c>
    </row>
    <row r="132" spans="1:17" ht="15.9" customHeight="1" x14ac:dyDescent="0.25">
      <c r="A132" s="34">
        <f t="shared" si="15"/>
        <v>5</v>
      </c>
      <c r="B132" s="37" t="s">
        <v>110</v>
      </c>
      <c r="C132" s="44">
        <f t="shared" si="16"/>
        <v>674058192.58000004</v>
      </c>
      <c r="D132" s="35">
        <f>VLOOKUP($Q132&amp;$B132,'PNC Exon. &amp; no Exon.'!$A:$AL,'P.N.C. x Comp. x Ramos'!D$66,0)</f>
        <v>3883534.86</v>
      </c>
      <c r="E132" s="35">
        <f>VLOOKUP($Q132&amp;$B132,'PNC Exon. &amp; no Exon.'!$A:$AL,'P.N.C. x Comp. x Ramos'!E$66,0)</f>
        <v>198658259.48000002</v>
      </c>
      <c r="F132" s="35">
        <f>VLOOKUP($Q132&amp;$B132,'PNC Exon. &amp; no Exon.'!$A:$AL,'P.N.C. x Comp. x Ramos'!F$66,0)</f>
        <v>17970434.16</v>
      </c>
      <c r="G132" s="35">
        <f>VLOOKUP($Q132&amp;$B132,'PNC Exon. &amp; no Exon.'!$A:$AL,'P.N.C. x Comp. x Ramos'!G$66,0)</f>
        <v>12911051.26</v>
      </c>
      <c r="H132" s="35">
        <f>VLOOKUP($Q132&amp;$B132,'PNC Exon. &amp; no Exon.'!$A:$AL,'P.N.C. x Comp. x Ramos'!H$66,0)</f>
        <v>188691587</v>
      </c>
      <c r="I132" s="35">
        <f>VLOOKUP($Q132&amp;$B132,'PNC Exon. &amp; no Exon.'!$A:$AL,'P.N.C. x Comp. x Ramos'!I$66,0)</f>
        <v>534855.74</v>
      </c>
      <c r="J132" s="35">
        <f>VLOOKUP($Q132&amp;$B132,'PNC Exon. &amp; no Exon.'!$A:$AL,'P.N.C. x Comp. x Ramos'!J$66,0)</f>
        <v>6074326.5599999996</v>
      </c>
      <c r="K132" s="35">
        <f>VLOOKUP($Q132&amp;$B132,'PNC Exon. &amp; no Exon.'!$A:$AL,'P.N.C. x Comp. x Ramos'!K$66,0)</f>
        <v>207260941.47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8083023.1900000004</v>
      </c>
      <c r="N132" s="35">
        <f>VLOOKUP($Q132&amp;$B132,'PNC Exon. &amp; no Exon.'!$A:$AL,'P.N.C. x Comp. x Ramos'!N$66,0)</f>
        <v>29990178.859999999</v>
      </c>
      <c r="O132" s="42">
        <f t="shared" si="17"/>
        <v>8.0610402734891125</v>
      </c>
      <c r="Q132" s="97" t="s">
        <v>1</v>
      </c>
    </row>
    <row r="133" spans="1:17" ht="15.9" customHeight="1" x14ac:dyDescent="0.25">
      <c r="A133" s="34">
        <f t="shared" si="15"/>
        <v>4</v>
      </c>
      <c r="B133" s="37" t="s">
        <v>112</v>
      </c>
      <c r="C133" s="44">
        <f t="shared" si="16"/>
        <v>722102229.50999987</v>
      </c>
      <c r="D133" s="35">
        <f>VLOOKUP($Q133&amp;$B133,'PNC Exon. &amp; no Exon.'!$A:$AL,'P.N.C. x Comp. x Ramos'!D$66,0)</f>
        <v>1135725.8</v>
      </c>
      <c r="E133" s="35">
        <f>VLOOKUP($Q133&amp;$B133,'PNC Exon. &amp; no Exon.'!$A:$AL,'P.N.C. x Comp. x Ramos'!E$66,0)</f>
        <v>17905217.93</v>
      </c>
      <c r="F133" s="35">
        <f>VLOOKUP($Q133&amp;$B133,'PNC Exon. &amp; no Exon.'!$A:$AL,'P.N.C. x Comp. x Ramos'!F$66,0)</f>
        <v>17144242.32</v>
      </c>
      <c r="G133" s="35">
        <f>VLOOKUP($Q133&amp;$B133,'PNC Exon. &amp; no Exon.'!$A:$AL,'P.N.C. x Comp. x Ramos'!G$66,0)</f>
        <v>5536683.1100000003</v>
      </c>
      <c r="H133" s="35">
        <f>VLOOKUP($Q133&amp;$B133,'PNC Exon. &amp; no Exon.'!$A:$AL,'P.N.C. x Comp. x Ramos'!H$66,0)</f>
        <v>336276039</v>
      </c>
      <c r="I133" s="35">
        <f>VLOOKUP($Q133&amp;$B133,'PNC Exon. &amp; no Exon.'!$A:$AL,'P.N.C. x Comp. x Ramos'!I$66,0)</f>
        <v>17103302.199999999</v>
      </c>
      <c r="J133" s="35">
        <f>VLOOKUP($Q133&amp;$B133,'PNC Exon. &amp; no Exon.'!$A:$AL,'P.N.C. x Comp. x Ramos'!J$66,0)</f>
        <v>22980979.960000001</v>
      </c>
      <c r="K133" s="35">
        <f>VLOOKUP($Q133&amp;$B133,'PNC Exon. &amp; no Exon.'!$A:$AL,'P.N.C. x Comp. x Ramos'!K$66,0)</f>
        <v>172570252.31999999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17339096.960000001</v>
      </c>
      <c r="N133" s="35">
        <f>VLOOKUP($Q133&amp;$B133,'PNC Exon. &amp; no Exon.'!$A:$AL,'P.N.C. x Comp. x Ramos'!N$66,0)</f>
        <v>114110689.91</v>
      </c>
      <c r="O133" s="42">
        <f t="shared" si="17"/>
        <v>8.6355973679016422</v>
      </c>
      <c r="Q133" s="97" t="s">
        <v>1</v>
      </c>
    </row>
    <row r="134" spans="1:17" ht="15.9" customHeight="1" x14ac:dyDescent="0.25">
      <c r="A134" s="34">
        <f t="shared" si="15"/>
        <v>6</v>
      </c>
      <c r="B134" s="37" t="s">
        <v>111</v>
      </c>
      <c r="C134" s="44">
        <f t="shared" si="16"/>
        <v>580597892.63</v>
      </c>
      <c r="D134" s="35">
        <f>VLOOKUP($Q134&amp;$B134,'PNC Exon. &amp; no Exon.'!$A:$AL,'P.N.C. x Comp. x Ramos'!D$66,0)</f>
        <v>322400.98</v>
      </c>
      <c r="E134" s="35">
        <f>VLOOKUP($Q134&amp;$B134,'PNC Exon. &amp; no Exon.'!$A:$AL,'P.N.C. x Comp. x Ramos'!E$66,0)</f>
        <v>20316538.359999999</v>
      </c>
      <c r="F134" s="35">
        <f>VLOOKUP($Q134&amp;$B134,'PNC Exon. &amp; no Exon.'!$A:$AL,'P.N.C. x Comp. x Ramos'!F$66,0)</f>
        <v>58002580.409999996</v>
      </c>
      <c r="G134" s="35">
        <f>VLOOKUP($Q134&amp;$B134,'PNC Exon. &amp; no Exon.'!$A:$AL,'P.N.C. x Comp. x Ramos'!G$66,0)</f>
        <v>3798946.88</v>
      </c>
      <c r="H134" s="35">
        <f>VLOOKUP($Q134&amp;$B134,'PNC Exon. &amp; no Exon.'!$A:$AL,'P.N.C. x Comp. x Ramos'!H$66,0)</f>
        <v>214394057.25999999</v>
      </c>
      <c r="I134" s="35">
        <f>VLOOKUP($Q134&amp;$B134,'PNC Exon. &amp; no Exon.'!$A:$AL,'P.N.C. x Comp. x Ramos'!I$66,0)</f>
        <v>16411987.449999999</v>
      </c>
      <c r="J134" s="35">
        <f>VLOOKUP($Q134&amp;$B134,'PNC Exon. &amp; no Exon.'!$A:$AL,'P.N.C. x Comp. x Ramos'!J$66,0)</f>
        <v>8304300.7399999993</v>
      </c>
      <c r="K134" s="35">
        <f>VLOOKUP($Q134&amp;$B134,'PNC Exon. &amp; no Exon.'!$A:$AL,'P.N.C. x Comp. x Ramos'!K$66,0)</f>
        <v>197249570.32999998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12067967.27</v>
      </c>
      <c r="N134" s="35">
        <f>VLOOKUP($Q134&amp;$B134,'PNC Exon. &amp; no Exon.'!$A:$AL,'P.N.C. x Comp. x Ramos'!N$66,0)</f>
        <v>49729542.950000003</v>
      </c>
      <c r="O134" s="42">
        <f t="shared" si="17"/>
        <v>6.9433515484464179</v>
      </c>
      <c r="Q134" s="97" t="s">
        <v>1</v>
      </c>
    </row>
    <row r="135" spans="1:17" ht="15.9" customHeight="1" x14ac:dyDescent="0.25">
      <c r="A135" s="34">
        <f t="shared" si="15"/>
        <v>7</v>
      </c>
      <c r="B135" s="37" t="s">
        <v>94</v>
      </c>
      <c r="C135" s="44">
        <f t="shared" si="16"/>
        <v>304568004.69999999</v>
      </c>
      <c r="D135" s="35">
        <f>VLOOKUP($Q135&amp;$B135,'PNC Exon. &amp; no Exon.'!$A:$AL,'P.N.C. x Comp. x Ramos'!D$66,0)</f>
        <v>1227.97</v>
      </c>
      <c r="E135" s="35">
        <f>VLOOKUP($Q135&amp;$B135,'PNC Exon. &amp; no Exon.'!$A:$AL,'P.N.C. x Comp. x Ramos'!E$66,0)</f>
        <v>254616236.38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5779099.1399999997</v>
      </c>
      <c r="H135" s="35">
        <f>VLOOKUP($Q135&amp;$B135,'PNC Exon. &amp; no Exon.'!$A:$AL,'P.N.C. x Comp. x Ramos'!H$66,0)</f>
        <v>21129813.370000001</v>
      </c>
      <c r="I135" s="35">
        <f>VLOOKUP($Q135&amp;$B135,'PNC Exon. &amp; no Exon.'!$A:$AL,'P.N.C. x Comp. x Ramos'!I$66,0)</f>
        <v>44610.8</v>
      </c>
      <c r="J135" s="35">
        <f>VLOOKUP($Q135&amp;$B135,'PNC Exon. &amp; no Exon.'!$A:$AL,'P.N.C. x Comp. x Ramos'!J$66,0)</f>
        <v>143670.70000000001</v>
      </c>
      <c r="K135" s="35">
        <f>VLOOKUP($Q135&amp;$B135,'PNC Exon. &amp; no Exon.'!$A:$AL,'P.N.C. x Comp. x Ramos'!K$66,0)</f>
        <v>7642.54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324270.96999999997</v>
      </c>
      <c r="N135" s="35">
        <f>VLOOKUP($Q135&amp;$B135,'PNC Exon. &amp; no Exon.'!$A:$AL,'P.N.C. x Comp. x Ramos'!N$66,0)</f>
        <v>22521432.829999998</v>
      </c>
      <c r="O135" s="42">
        <f t="shared" si="17"/>
        <v>3.6423189851097839</v>
      </c>
      <c r="Q135" s="97" t="s">
        <v>1</v>
      </c>
    </row>
    <row r="136" spans="1:17" ht="15.9" customHeight="1" x14ac:dyDescent="0.25">
      <c r="A136" s="34">
        <f t="shared" si="15"/>
        <v>8</v>
      </c>
      <c r="B136" s="37" t="s">
        <v>113</v>
      </c>
      <c r="C136" s="44">
        <f t="shared" si="16"/>
        <v>284024135.50999999</v>
      </c>
      <c r="D136" s="35">
        <f>VLOOKUP($Q136&amp;$B136,'PNC Exon. &amp; no Exon.'!$A:$AL,'P.N.C. x Comp. x Ramos'!D$66,0)</f>
        <v>13189620.49</v>
      </c>
      <c r="E136" s="35">
        <f>VLOOKUP($Q136&amp;$B136,'PNC Exon. &amp; no Exon.'!$A:$AL,'P.N.C. x Comp. x Ramos'!E$66,0)</f>
        <v>1261640.1599999999</v>
      </c>
      <c r="F136" s="35">
        <f>VLOOKUP($Q136&amp;$B136,'PNC Exon. &amp; no Exon.'!$A:$AL,'P.N.C. x Comp. x Ramos'!F$66,0)</f>
        <v>269572874.86000001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3.3966355133608261</v>
      </c>
      <c r="Q136" s="97" t="s">
        <v>1</v>
      </c>
    </row>
    <row r="137" spans="1:17" ht="15.9" customHeight="1" x14ac:dyDescent="0.25">
      <c r="A137" s="34">
        <f t="shared" si="15"/>
        <v>11</v>
      </c>
      <c r="B137" s="37" t="s">
        <v>77</v>
      </c>
      <c r="C137" s="44">
        <f t="shared" si="16"/>
        <v>89015410.38000001</v>
      </c>
      <c r="D137" s="35">
        <f>VLOOKUP($Q137&amp;$B137,'PNC Exon. &amp; no Exon.'!$A:$AL,'P.N.C. x Comp. x Ramos'!D$66,0)</f>
        <v>219726.22</v>
      </c>
      <c r="E137" s="35">
        <f>VLOOKUP($Q137&amp;$B137,'PNC Exon. &amp; no Exon.'!$A:$AL,'P.N.C. x Comp. x Ramos'!E$66,0)</f>
        <v>46820958.789999999</v>
      </c>
      <c r="F137" s="35">
        <f>VLOOKUP($Q137&amp;$B137,'PNC Exon. &amp; no Exon.'!$A:$AL,'P.N.C. x Comp. x Ramos'!F$66,0)</f>
        <v>70556.570000000007</v>
      </c>
      <c r="G137" s="35">
        <f>VLOOKUP($Q137&amp;$B137,'PNC Exon. &amp; no Exon.'!$A:$AL,'P.N.C. x Comp. x Ramos'!G$66,0)</f>
        <v>192679.24000000002</v>
      </c>
      <c r="H137" s="35">
        <f>VLOOKUP($Q137&amp;$B137,'PNC Exon. &amp; no Exon.'!$A:$AL,'P.N.C. x Comp. x Ramos'!H$66,0)</f>
        <v>4627680.8899999997</v>
      </c>
      <c r="I137" s="35">
        <f>VLOOKUP($Q137&amp;$B137,'PNC Exon. &amp; no Exon.'!$A:$AL,'P.N.C. x Comp. x Ramos'!I$66,0)</f>
        <v>3952093.38</v>
      </c>
      <c r="J137" s="35">
        <f>VLOOKUP($Q137&amp;$B137,'PNC Exon. &amp; no Exon.'!$A:$AL,'P.N.C. x Comp. x Ramos'!J$66,0)</f>
        <v>101607.17</v>
      </c>
      <c r="K137" s="35">
        <f>VLOOKUP($Q137&amp;$B137,'PNC Exon. &amp; no Exon.'!$A:$AL,'P.N.C. x Comp. x Ramos'!K$66,0)</f>
        <v>19411367.170000002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10723426.02</v>
      </c>
      <c r="N137" s="35">
        <f>VLOOKUP($Q137&amp;$B137,'PNC Exon. &amp; no Exon.'!$A:$AL,'P.N.C. x Comp. x Ramos'!N$66,0)</f>
        <v>2895314.93</v>
      </c>
      <c r="O137" s="42">
        <f t="shared" si="17"/>
        <v>1.064532433450363</v>
      </c>
      <c r="Q137" s="97" t="s">
        <v>1</v>
      </c>
    </row>
    <row r="138" spans="1:17" ht="15.9" customHeight="1" x14ac:dyDescent="0.25">
      <c r="A138" s="34">
        <f t="shared" si="15"/>
        <v>9</v>
      </c>
      <c r="B138" s="37" t="s">
        <v>114</v>
      </c>
      <c r="C138" s="44">
        <f t="shared" si="16"/>
        <v>124314262.85000001</v>
      </c>
      <c r="D138" s="35">
        <f>VLOOKUP($Q138&amp;$B138,'PNC Exon. &amp; no Exon.'!$A:$AL,'P.N.C. x Comp. x Ramos'!D$66,0)</f>
        <v>28292.240000000002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122211.31</v>
      </c>
      <c r="H138" s="35">
        <f>VLOOKUP($Q138&amp;$B138,'PNC Exon. &amp; no Exon.'!$A:$AL,'P.N.C. x Comp. x Ramos'!H$66,0)</f>
        <v>199720.63</v>
      </c>
      <c r="I138" s="35">
        <f>VLOOKUP($Q138&amp;$B138,'PNC Exon. &amp; no Exon.'!$A:$AL,'P.N.C. x Comp. x Ramos'!I$66,0)</f>
        <v>137304.31</v>
      </c>
      <c r="J138" s="35">
        <f>VLOOKUP($Q138&amp;$B138,'PNC Exon. &amp; no Exon.'!$A:$AL,'P.N.C. x Comp. x Ramos'!J$66,0)</f>
        <v>2886858.3</v>
      </c>
      <c r="K138" s="35">
        <f>VLOOKUP($Q138&amp;$B138,'PNC Exon. &amp; no Exon.'!$A:$AL,'P.N.C. x Comp. x Ramos'!K$66,0)</f>
        <v>120191974.64999999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523876.87</v>
      </c>
      <c r="N138" s="35">
        <f>VLOOKUP($Q138&amp;$B138,'PNC Exon. &amp; no Exon.'!$A:$AL,'P.N.C. x Comp. x Ramos'!N$66,0)</f>
        <v>224024.54</v>
      </c>
      <c r="O138" s="42">
        <f t="shared" si="17"/>
        <v>1.4866702762966979</v>
      </c>
      <c r="Q138" s="97" t="s">
        <v>1</v>
      </c>
    </row>
    <row r="139" spans="1:17" ht="15.9" customHeight="1" x14ac:dyDescent="0.25">
      <c r="A139" s="34">
        <f t="shared" si="15"/>
        <v>10</v>
      </c>
      <c r="B139" s="37" t="s">
        <v>85</v>
      </c>
      <c r="C139" s="44">
        <f t="shared" si="16"/>
        <v>102341978.13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795443.59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4646.55</v>
      </c>
      <c r="H139" s="35">
        <f>VLOOKUP($Q139&amp;$B139,'PNC Exon. &amp; no Exon.'!$A:$AL,'P.N.C. x Comp. x Ramos'!H$66,0)</f>
        <v>8246870.5499999998</v>
      </c>
      <c r="I139" s="35">
        <f>VLOOKUP($Q139&amp;$B139,'PNC Exon. &amp; no Exon.'!$A:$AL,'P.N.C. x Comp. x Ramos'!I$66,0)</f>
        <v>222561.73</v>
      </c>
      <c r="J139" s="35">
        <f>VLOOKUP($Q139&amp;$B139,'PNC Exon. &amp; no Exon.'!$A:$AL,'P.N.C. x Comp. x Ramos'!J$66,0)</f>
        <v>26097.71</v>
      </c>
      <c r="K139" s="35">
        <f>VLOOKUP($Q139&amp;$B139,'PNC Exon. &amp; no Exon.'!$A:$AL,'P.N.C. x Comp. x Ramos'!K$66,0)</f>
        <v>87518892.109999999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1772778.45</v>
      </c>
      <c r="N139" s="35">
        <f>VLOOKUP($Q139&amp;$B139,'PNC Exon. &amp; no Exon.'!$A:$AL,'P.N.C. x Comp. x Ramos'!N$66,0)</f>
        <v>3754687.44</v>
      </c>
      <c r="O139" s="42">
        <f t="shared" si="17"/>
        <v>1.2239044291069268</v>
      </c>
      <c r="Q139" s="97" t="s">
        <v>1</v>
      </c>
    </row>
    <row r="140" spans="1:17" ht="15.9" customHeight="1" x14ac:dyDescent="0.25">
      <c r="A140" s="34">
        <f t="shared" si="15"/>
        <v>12</v>
      </c>
      <c r="B140" s="37" t="s">
        <v>115</v>
      </c>
      <c r="C140" s="44">
        <f t="shared" si="16"/>
        <v>84433768.189999998</v>
      </c>
      <c r="D140" s="35">
        <f>VLOOKUP($Q140&amp;$B140,'PNC Exon. &amp; no Exon.'!$A:$AL,'P.N.C. x Comp. x Ramos'!D$66,0)</f>
        <v>354728</v>
      </c>
      <c r="E140" s="35">
        <f>VLOOKUP($Q140&amp;$B140,'PNC Exon. &amp; no Exon.'!$A:$AL,'P.N.C. x Comp. x Ramos'!E$66,0)</f>
        <v>0</v>
      </c>
      <c r="F140" s="35">
        <f>VLOOKUP($Q140&amp;$B140,'PNC Exon. &amp; no Exon.'!$A:$AL,'P.N.C. x Comp. x Ramos'!F$66,0)</f>
        <v>0</v>
      </c>
      <c r="G140" s="35">
        <f>VLOOKUP($Q140&amp;$B140,'PNC Exon. &amp; no Exon.'!$A:$AL,'P.N.C. x Comp. x Ramos'!G$66,0)</f>
        <v>240377.03</v>
      </c>
      <c r="H140" s="35">
        <f>VLOOKUP($Q140&amp;$B140,'PNC Exon. &amp; no Exon.'!$A:$AL,'P.N.C. x Comp. x Ramos'!H$66,0)</f>
        <v>220874.6</v>
      </c>
      <c r="I140" s="35">
        <f>VLOOKUP($Q140&amp;$B140,'PNC Exon. &amp; no Exon.'!$A:$AL,'P.N.C. x Comp. x Ramos'!I$66,0)</f>
        <v>16767.59</v>
      </c>
      <c r="J140" s="35">
        <f>VLOOKUP($Q140&amp;$B140,'PNC Exon. &amp; no Exon.'!$A:$AL,'P.N.C. x Comp. x Ramos'!J$66,0)</f>
        <v>126602.03</v>
      </c>
      <c r="K140" s="35">
        <f>VLOOKUP($Q140&amp;$B140,'PNC Exon. &amp; no Exon.'!$A:$AL,'P.N.C. x Comp. x Ramos'!K$66,0)</f>
        <v>59335048.369999997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22928204.699999999</v>
      </c>
      <c r="N140" s="35">
        <f>VLOOKUP($Q140&amp;$B140,'PNC Exon. &amp; no Exon.'!$A:$AL,'P.N.C. x Comp. x Ramos'!N$66,0)</f>
        <v>1211165.8700000001</v>
      </c>
      <c r="O140" s="42">
        <f t="shared" si="17"/>
        <v>1.009740721668114</v>
      </c>
      <c r="Q140" s="97" t="s">
        <v>1</v>
      </c>
    </row>
    <row r="141" spans="1:17" ht="15.9" customHeight="1" x14ac:dyDescent="0.25">
      <c r="A141" s="34">
        <f t="shared" si="15"/>
        <v>13</v>
      </c>
      <c r="B141" s="37" t="s">
        <v>117</v>
      </c>
      <c r="C141" s="44">
        <f t="shared" si="16"/>
        <v>79213719.650000006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1704708.56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77419769.670000002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89241.42</v>
      </c>
      <c r="O141" s="42">
        <f t="shared" si="17"/>
        <v>0.94731432885260969</v>
      </c>
      <c r="Q141" s="97" t="s">
        <v>1</v>
      </c>
    </row>
    <row r="142" spans="1:17" ht="15.9" customHeight="1" x14ac:dyDescent="0.25">
      <c r="A142" s="34">
        <f t="shared" si="15"/>
        <v>14</v>
      </c>
      <c r="B142" s="37" t="s">
        <v>116</v>
      </c>
      <c r="C142" s="44">
        <f t="shared" si="16"/>
        <v>66847098.530000001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15743.1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116959.13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337236.63</v>
      </c>
      <c r="K142" s="35">
        <f>VLOOKUP($Q142&amp;$B142,'PNC Exon. &amp; no Exon.'!$A:$AL,'P.N.C. x Comp. x Ramos'!K$66,0)</f>
        <v>62386460.009999998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3608795.13</v>
      </c>
      <c r="N142" s="35">
        <f>VLOOKUP($Q142&amp;$B142,'PNC Exon. &amp; no Exon.'!$A:$AL,'P.N.C. x Comp. x Ramos'!N$66,0)</f>
        <v>381904.53</v>
      </c>
      <c r="O142" s="42">
        <f t="shared" si="17"/>
        <v>0.79942230410955362</v>
      </c>
      <c r="Q142" s="97" t="s">
        <v>1</v>
      </c>
    </row>
    <row r="143" spans="1:17" ht="15.9" customHeight="1" x14ac:dyDescent="0.25">
      <c r="A143" s="34">
        <f t="shared" si="15"/>
        <v>16</v>
      </c>
      <c r="B143" s="37" t="s">
        <v>118</v>
      </c>
      <c r="C143" s="44">
        <f t="shared" si="16"/>
        <v>65971831.320000008</v>
      </c>
      <c r="D143" s="35">
        <f>VLOOKUP($Q143&amp;$B143,'PNC Exon. &amp; no Exon.'!$A:$AL,'P.N.C. x Comp. x Ramos'!D$66,0)</f>
        <v>114610.88</v>
      </c>
      <c r="E143" s="35">
        <f>VLOOKUP($Q143&amp;$B143,'PNC Exon. &amp; no Exon.'!$A:$AL,'P.N.C. x Comp. x Ramos'!E$66,0)</f>
        <v>2368426.31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2829393.81</v>
      </c>
      <c r="H143" s="35">
        <f>VLOOKUP($Q143&amp;$B143,'PNC Exon. &amp; no Exon.'!$A:$AL,'P.N.C. x Comp. x Ramos'!H$66,0)</f>
        <v>17496997.280000001</v>
      </c>
      <c r="I143" s="35">
        <f>VLOOKUP($Q143&amp;$B143,'PNC Exon. &amp; no Exon.'!$A:$AL,'P.N.C. x Comp. x Ramos'!I$66,0)</f>
        <v>209960.38</v>
      </c>
      <c r="J143" s="35">
        <f>VLOOKUP($Q143&amp;$B143,'PNC Exon. &amp; no Exon.'!$A:$AL,'P.N.C. x Comp. x Ramos'!J$66,0)</f>
        <v>901254.44</v>
      </c>
      <c r="K143" s="35">
        <f>VLOOKUP($Q143&amp;$B143,'PNC Exon. &amp; no Exon.'!$A:$AL,'P.N.C. x Comp. x Ramos'!K$66,0)</f>
        <v>35801486.330000006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3420639.7</v>
      </c>
      <c r="N143" s="35">
        <f>VLOOKUP($Q143&amp;$B143,'PNC Exon. &amp; no Exon.'!$A:$AL,'P.N.C. x Comp. x Ramos'!N$66,0)</f>
        <v>2829062.19</v>
      </c>
      <c r="O143" s="42">
        <f t="shared" si="17"/>
        <v>0.78895501165981896</v>
      </c>
      <c r="Q143" s="97" t="s">
        <v>1</v>
      </c>
    </row>
    <row r="144" spans="1:17" ht="15.9" customHeight="1" x14ac:dyDescent="0.25">
      <c r="A144" s="34">
        <f t="shared" si="15"/>
        <v>15</v>
      </c>
      <c r="B144" s="37" t="s">
        <v>119</v>
      </c>
      <c r="C144" s="44">
        <f t="shared" si="16"/>
        <v>65998085.470000006</v>
      </c>
      <c r="D144" s="35">
        <f>VLOOKUP($Q144&amp;$B144,'PNC Exon. &amp; no Exon.'!$A:$AL,'P.N.C. x Comp. x Ramos'!D$66,0)</f>
        <v>7900.72</v>
      </c>
      <c r="E144" s="35">
        <f>VLOOKUP($Q144&amp;$B144,'PNC Exon. &amp; no Exon.'!$A:$AL,'P.N.C. x Comp. x Ramos'!E$66,0)</f>
        <v>288138.92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464389</v>
      </c>
      <c r="I144" s="35">
        <f>VLOOKUP($Q144&amp;$B144,'PNC Exon. &amp; no Exon.'!$A:$AL,'P.N.C. x Comp. x Ramos'!I$66,0)</f>
        <v>3515.69</v>
      </c>
      <c r="J144" s="35">
        <f>VLOOKUP($Q144&amp;$B144,'PNC Exon. &amp; no Exon.'!$A:$AL,'P.N.C. x Comp. x Ramos'!J$66,0)</f>
        <v>18342.189999999999</v>
      </c>
      <c r="K144" s="35">
        <f>VLOOKUP($Q144&amp;$B144,'PNC Exon. &amp; no Exon.'!$A:$AL,'P.N.C. x Comp. x Ramos'!K$66,0)</f>
        <v>64943117.770000003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31925</v>
      </c>
      <c r="N144" s="35">
        <f>VLOOKUP($Q144&amp;$B144,'PNC Exon. &amp; no Exon.'!$A:$AL,'P.N.C. x Comp. x Ramos'!N$66,0)</f>
        <v>240756.18</v>
      </c>
      <c r="O144" s="42">
        <f t="shared" si="17"/>
        <v>0.7892689841963535</v>
      </c>
      <c r="Q144" s="97" t="s">
        <v>1</v>
      </c>
    </row>
    <row r="145" spans="1:17" ht="15.9" customHeight="1" x14ac:dyDescent="0.25">
      <c r="A145" s="34">
        <f t="shared" si="15"/>
        <v>20</v>
      </c>
      <c r="B145" s="37" t="s">
        <v>122</v>
      </c>
      <c r="C145" s="44">
        <f t="shared" si="16"/>
        <v>45484607.740000002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43943583.420000002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1541024.32</v>
      </c>
      <c r="N145" s="35">
        <f>VLOOKUP($Q145&amp;$B145,'PNC Exon. &amp; no Exon.'!$A:$AL,'P.N.C. x Comp. x Ramos'!N$66,0)</f>
        <v>0</v>
      </c>
      <c r="O145" s="42">
        <f t="shared" si="17"/>
        <v>0.54394896294132455</v>
      </c>
      <c r="P145" s="6"/>
      <c r="Q145" s="97" t="s">
        <v>1</v>
      </c>
    </row>
    <row r="146" spans="1:17" ht="15.9" customHeight="1" x14ac:dyDescent="0.25">
      <c r="A146" s="34">
        <f t="shared" si="15"/>
        <v>18</v>
      </c>
      <c r="B146" s="37" t="s">
        <v>80</v>
      </c>
      <c r="C146" s="44">
        <f t="shared" si="16"/>
        <v>50619568.700000003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0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50619568.700000003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0.60535779612072627</v>
      </c>
      <c r="Q146" s="97" t="s">
        <v>1</v>
      </c>
    </row>
    <row r="147" spans="1:17" ht="15.9" customHeight="1" x14ac:dyDescent="0.25">
      <c r="A147" s="34">
        <f t="shared" si="15"/>
        <v>17</v>
      </c>
      <c r="B147" s="37" t="s">
        <v>120</v>
      </c>
      <c r="C147" s="44">
        <f t="shared" si="16"/>
        <v>57893169.479999989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18336542.390000001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8513587.0800000001</v>
      </c>
      <c r="I147" s="35">
        <f>VLOOKUP($Q147&amp;$B147,'PNC Exon. &amp; no Exon.'!$A:$AL,'P.N.C. x Comp. x Ramos'!I$66,0)</f>
        <v>10628.11</v>
      </c>
      <c r="J147" s="35">
        <f>VLOOKUP($Q147&amp;$B147,'PNC Exon. &amp; no Exon.'!$A:$AL,'P.N.C. x Comp. x Ramos'!J$66,0)</f>
        <v>34006.660000000003</v>
      </c>
      <c r="K147" s="35">
        <f>VLOOKUP($Q147&amp;$B147,'PNC Exon. &amp; no Exon.'!$A:$AL,'P.N.C. x Comp. x Ramos'!K$66,0)</f>
        <v>28495097.140000001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909258.48</v>
      </c>
      <c r="N147" s="35">
        <f>VLOOKUP($Q147&amp;$B147,'PNC Exon. &amp; no Exon.'!$A:$AL,'P.N.C. x Comp. x Ramos'!N$66,0)</f>
        <v>1594049.62</v>
      </c>
      <c r="O147" s="42">
        <f t="shared" si="17"/>
        <v>0.69234255421177637</v>
      </c>
      <c r="Q147" s="97" t="s">
        <v>1</v>
      </c>
    </row>
    <row r="148" spans="1:17" ht="15.9" customHeight="1" x14ac:dyDescent="0.25">
      <c r="A148" s="34">
        <f t="shared" si="15"/>
        <v>19</v>
      </c>
      <c r="B148" s="37" t="s">
        <v>121</v>
      </c>
      <c r="C148" s="44">
        <f t="shared" si="16"/>
        <v>49769122.300000004</v>
      </c>
      <c r="D148" s="35">
        <f>VLOOKUP($Q148&amp;$B148,'PNC Exon. &amp; no Exon.'!$A:$AL,'P.N.C. x Comp. x Ramos'!D$66,0)</f>
        <v>5574.37</v>
      </c>
      <c r="E148" s="35">
        <f>VLOOKUP($Q148&amp;$B148,'PNC Exon. &amp; no Exon.'!$A:$AL,'P.N.C. x Comp. x Ramos'!E$66,0)</f>
        <v>15315696.189999999</v>
      </c>
      <c r="F148" s="35">
        <f>VLOOKUP($Q148&amp;$B148,'PNC Exon. &amp; no Exon.'!$A:$AL,'P.N.C. x Comp. x Ramos'!F$66,0)</f>
        <v>3282156.16</v>
      </c>
      <c r="G148" s="35">
        <f>VLOOKUP($Q148&amp;$B148,'PNC Exon. &amp; no Exon.'!$A:$AL,'P.N.C. x Comp. x Ramos'!G$66,0)</f>
        <v>14170.58</v>
      </c>
      <c r="H148" s="35">
        <f>VLOOKUP($Q148&amp;$B148,'PNC Exon. &amp; no Exon.'!$A:$AL,'P.N.C. x Comp. x Ramos'!H$66,0)</f>
        <v>2569799.17</v>
      </c>
      <c r="I148" s="35">
        <f>VLOOKUP($Q148&amp;$B148,'PNC Exon. &amp; no Exon.'!$A:$AL,'P.N.C. x Comp. x Ramos'!I$66,0)</f>
        <v>2378768.6</v>
      </c>
      <c r="J148" s="35">
        <f>VLOOKUP($Q148&amp;$B148,'PNC Exon. &amp; no Exon.'!$A:$AL,'P.N.C. x Comp. x Ramos'!J$66,0)</f>
        <v>43197.95</v>
      </c>
      <c r="K148" s="35">
        <f>VLOOKUP($Q148&amp;$B148,'PNC Exon. &amp; no Exon.'!$A:$AL,'P.N.C. x Comp. x Ramos'!K$66,0)</f>
        <v>21776313.43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2137908.85</v>
      </c>
      <c r="N148" s="35">
        <f>VLOOKUP($Q148&amp;$B148,'PNC Exon. &amp; no Exon.'!$A:$AL,'P.N.C. x Comp. x Ramos'!N$66,0)</f>
        <v>2245537</v>
      </c>
      <c r="O148" s="42">
        <f t="shared" si="17"/>
        <v>0.5951873349405068</v>
      </c>
      <c r="Q148" s="97" t="s">
        <v>1</v>
      </c>
    </row>
    <row r="149" spans="1:17" ht="15.9" customHeight="1" x14ac:dyDescent="0.25">
      <c r="A149" s="34">
        <f t="shared" si="15"/>
        <v>23</v>
      </c>
      <c r="B149" s="37" t="s">
        <v>87</v>
      </c>
      <c r="C149" s="44">
        <f t="shared" si="16"/>
        <v>38914203.910000004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1341263.8400000001</v>
      </c>
      <c r="F149" s="35">
        <f>VLOOKUP($Q149&amp;$B149,'PNC Exon. &amp; no Exon.'!$A:$AL,'P.N.C. x Comp. x Ramos'!F$66,0)</f>
        <v>37572940.07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0.46537371458777665</v>
      </c>
      <c r="Q149" s="97" t="s">
        <v>1</v>
      </c>
    </row>
    <row r="150" spans="1:17" ht="15.9" customHeight="1" x14ac:dyDescent="0.25">
      <c r="A150" s="34">
        <f t="shared" si="15"/>
        <v>22</v>
      </c>
      <c r="B150" s="37" t="s">
        <v>123</v>
      </c>
      <c r="C150" s="44">
        <f t="shared" si="16"/>
        <v>39715472.539999999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39715472.539999999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0.4749560603962163</v>
      </c>
      <c r="Q150" s="97" t="s">
        <v>1</v>
      </c>
    </row>
    <row r="151" spans="1:17" ht="15.9" customHeight="1" x14ac:dyDescent="0.25">
      <c r="A151" s="34">
        <f t="shared" si="15"/>
        <v>21</v>
      </c>
      <c r="B151" s="37" t="s">
        <v>78</v>
      </c>
      <c r="C151" s="44">
        <f t="shared" si="16"/>
        <v>41055013.600000009</v>
      </c>
      <c r="D151" s="35">
        <f>VLOOKUP($Q151&amp;$B151,'PNC Exon. &amp; no Exon.'!$A:$AL,'P.N.C. x Comp. x Ramos'!D$66,0)</f>
        <v>8447.8799999999992</v>
      </c>
      <c r="E151" s="35">
        <f>VLOOKUP($Q151&amp;$B151,'PNC Exon. &amp; no Exon.'!$A:$AL,'P.N.C. x Comp. x Ramos'!E$66,0)</f>
        <v>2842546.12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3278458.38</v>
      </c>
      <c r="I151" s="35">
        <f>VLOOKUP($Q151&amp;$B151,'PNC Exon. &amp; no Exon.'!$A:$AL,'P.N.C. x Comp. x Ramos'!I$66,0)</f>
        <v>33490.239999999998</v>
      </c>
      <c r="J151" s="35">
        <f>VLOOKUP($Q151&amp;$B151,'PNC Exon. &amp; no Exon.'!$A:$AL,'P.N.C. x Comp. x Ramos'!J$66,0)</f>
        <v>118694.54</v>
      </c>
      <c r="K151" s="35">
        <f>VLOOKUP($Q151&amp;$B151,'PNC Exon. &amp; no Exon.'!$A:$AL,'P.N.C. x Comp. x Ramos'!K$66,0)</f>
        <v>30091233.82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589677.92000000004</v>
      </c>
      <c r="N151" s="35">
        <f>VLOOKUP($Q151&amp;$B151,'PNC Exon. &amp; no Exon.'!$A:$AL,'P.N.C. x Comp. x Ramos'!N$66,0)</f>
        <v>4092464.7</v>
      </c>
      <c r="O151" s="42">
        <f t="shared" si="17"/>
        <v>0.49097558890505616</v>
      </c>
      <c r="Q151" s="97" t="s">
        <v>1</v>
      </c>
    </row>
    <row r="152" spans="1:17" ht="15.9" customHeight="1" x14ac:dyDescent="0.25">
      <c r="A152" s="34">
        <f t="shared" si="15"/>
        <v>27</v>
      </c>
      <c r="B152" s="37" t="s">
        <v>124</v>
      </c>
      <c r="C152" s="44">
        <f t="shared" si="16"/>
        <v>17843373.189999998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2181264.2599999998</v>
      </c>
      <c r="F152" s="35">
        <f>VLOOKUP($Q152&amp;$B152,'PNC Exon. &amp; no Exon.'!$A:$AL,'P.N.C. x Comp. x Ramos'!F$66,0)</f>
        <v>332052.31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100490.39</v>
      </c>
      <c r="I152" s="35">
        <f>VLOOKUP($Q152&amp;$B152,'PNC Exon. &amp; no Exon.'!$A:$AL,'P.N.C. x Comp. x Ramos'!I$66,0)</f>
        <v>60922.92</v>
      </c>
      <c r="J152" s="35">
        <f>VLOOKUP($Q152&amp;$B152,'PNC Exon. &amp; no Exon.'!$A:$AL,'P.N.C. x Comp. x Ramos'!J$66,0)</f>
        <v>54982.14</v>
      </c>
      <c r="K152" s="35">
        <f>VLOOKUP($Q152&amp;$B152,'PNC Exon. &amp; no Exon.'!$A:$AL,'P.N.C. x Comp. x Ramos'!K$66,0)</f>
        <v>4357576.8499999996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10201566.43</v>
      </c>
      <c r="N152" s="35">
        <f>VLOOKUP($Q152&amp;$B152,'PNC Exon. &amp; no Exon.'!$A:$AL,'P.N.C. x Comp. x Ramos'!N$66,0)</f>
        <v>554517.89</v>
      </c>
      <c r="O152" s="42">
        <f t="shared" si="17"/>
        <v>0.21338832682819861</v>
      </c>
      <c r="Q152" s="97" t="s">
        <v>1</v>
      </c>
    </row>
    <row r="153" spans="1:17" ht="15.9" customHeight="1" x14ac:dyDescent="0.25">
      <c r="A153" s="34">
        <f t="shared" si="15"/>
        <v>25</v>
      </c>
      <c r="B153" s="37" t="s">
        <v>125</v>
      </c>
      <c r="C153" s="44">
        <f t="shared" si="16"/>
        <v>19361069.52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244658.05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54524.07</v>
      </c>
      <c r="H153" s="35">
        <f>VLOOKUP($Q153&amp;$B153,'PNC Exon. &amp; no Exon.'!$A:$AL,'P.N.C. x Comp. x Ramos'!H$66,0)</f>
        <v>413487.67</v>
      </c>
      <c r="I153" s="35">
        <f>VLOOKUP($Q153&amp;$B153,'PNC Exon. &amp; no Exon.'!$A:$AL,'P.N.C. x Comp. x Ramos'!I$66,0)</f>
        <v>19947.41</v>
      </c>
      <c r="J153" s="35">
        <f>VLOOKUP($Q153&amp;$B153,'PNC Exon. &amp; no Exon.'!$A:$AL,'P.N.C. x Comp. x Ramos'!J$66,0)</f>
        <v>45070.58</v>
      </c>
      <c r="K153" s="35">
        <f>VLOOKUP($Q153&amp;$B153,'PNC Exon. &amp; no Exon.'!$A:$AL,'P.N.C. x Comp. x Ramos'!K$66,0)</f>
        <v>13821704.91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4423635.47</v>
      </c>
      <c r="N153" s="35">
        <f>VLOOKUP($Q153&amp;$B153,'PNC Exon. &amp; no Exon.'!$A:$AL,'P.N.C. x Comp. x Ramos'!N$66,0)</f>
        <v>338041.36</v>
      </c>
      <c r="O153" s="42">
        <f t="shared" si="17"/>
        <v>0.23153840848840276</v>
      </c>
      <c r="Q153" s="97" t="s">
        <v>1</v>
      </c>
    </row>
    <row r="154" spans="1:17" ht="15.9" customHeight="1" x14ac:dyDescent="0.25">
      <c r="A154" s="34">
        <f t="shared" si="15"/>
        <v>24</v>
      </c>
      <c r="B154" s="37" t="s">
        <v>126</v>
      </c>
      <c r="C154" s="44">
        <f t="shared" si="16"/>
        <v>23331769.510000002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19489358.629999999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3658447.85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0</v>
      </c>
      <c r="K154" s="35">
        <f>VLOOKUP($Q154&amp;$B154,'PNC Exon. &amp; no Exon.'!$A:$AL,'P.N.C. x Comp. x Ramos'!K$66,0)</f>
        <v>0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0</v>
      </c>
      <c r="N154" s="35">
        <f>VLOOKUP($Q154&amp;$B154,'PNC Exon. &amp; no Exon.'!$A:$AL,'P.N.C. x Comp. x Ramos'!N$66,0)</f>
        <v>183963.03</v>
      </c>
      <c r="O154" s="42">
        <f t="shared" si="17"/>
        <v>0.27902388212506363</v>
      </c>
      <c r="Q154" s="97" t="s">
        <v>1</v>
      </c>
    </row>
    <row r="155" spans="1:17" ht="15.9" customHeight="1" x14ac:dyDescent="0.25">
      <c r="A155" s="34">
        <f t="shared" si="15"/>
        <v>26</v>
      </c>
      <c r="B155" s="37" t="s">
        <v>109</v>
      </c>
      <c r="C155" s="44">
        <f t="shared" si="16"/>
        <v>19143225.279999997</v>
      </c>
      <c r="D155" s="35">
        <f>VLOOKUP($Q155&amp;$B155,'PNC Exon. &amp; no Exon.'!$A:$AL,'P.N.C. x Comp. x Ramos'!D$66,0)</f>
        <v>94211.12</v>
      </c>
      <c r="E155" s="35">
        <f>VLOOKUP($Q155&amp;$B155,'PNC Exon. &amp; no Exon.'!$A:$AL,'P.N.C. x Comp. x Ramos'!E$66,0)</f>
        <v>0</v>
      </c>
      <c r="F155" s="35">
        <f>VLOOKUP($Q155&amp;$B155,'PNC Exon. &amp; no Exon.'!$A:$AL,'P.N.C. x Comp. x Ramos'!F$66,0)</f>
        <v>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16035.04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17759689.989999998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1128539.1299999999</v>
      </c>
      <c r="N155" s="35">
        <f>VLOOKUP($Q155&amp;$B155,'PNC Exon. &amp; no Exon.'!$A:$AL,'P.N.C. x Comp. x Ramos'!N$66,0)</f>
        <v>144750</v>
      </c>
      <c r="O155" s="42">
        <f t="shared" si="17"/>
        <v>0.22893321621966664</v>
      </c>
      <c r="Q155" s="97" t="s">
        <v>1</v>
      </c>
    </row>
    <row r="156" spans="1:17" ht="15.9" customHeight="1" x14ac:dyDescent="0.25">
      <c r="A156" s="34">
        <f t="shared" si="15"/>
        <v>33</v>
      </c>
      <c r="B156" s="37" t="s">
        <v>129</v>
      </c>
      <c r="C156" s="44">
        <f t="shared" si="16"/>
        <v>1148588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570670.28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477917.72</v>
      </c>
      <c r="N156" s="35">
        <f>VLOOKUP($Q156&amp;$B156,'PNC Exon. &amp; no Exon.'!$A:$AL,'P.N.C. x Comp. x Ramos'!N$66,0)</f>
        <v>100000</v>
      </c>
      <c r="O156" s="42">
        <f t="shared" si="17"/>
        <v>1.3735926997946008E-2</v>
      </c>
      <c r="Q156" s="97" t="s">
        <v>1</v>
      </c>
    </row>
    <row r="157" spans="1:17" ht="15.9" customHeight="1" x14ac:dyDescent="0.25">
      <c r="A157" s="34">
        <f t="shared" si="15"/>
        <v>29</v>
      </c>
      <c r="B157" s="37" t="s">
        <v>127</v>
      </c>
      <c r="C157" s="44">
        <f t="shared" si="16"/>
        <v>6244890.4800000004</v>
      </c>
      <c r="D157" s="35">
        <f>VLOOKUP($Q157&amp;$B157,'PNC Exon. &amp; no Exon.'!$A:$AL,'P.N.C. x Comp. x Ramos'!D$66,0)</f>
        <v>36652.5</v>
      </c>
      <c r="E157" s="35">
        <f>VLOOKUP($Q157&amp;$B157,'PNC Exon. &amp; no Exon.'!$A:$AL,'P.N.C. x Comp. x Ramos'!E$66,0)</f>
        <v>980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10054.32</v>
      </c>
      <c r="H157" s="35">
        <f>VLOOKUP($Q157&amp;$B157,'PNC Exon. &amp; no Exon.'!$A:$AL,'P.N.C. x Comp. x Ramos'!H$66,0)</f>
        <v>1293749.8</v>
      </c>
      <c r="I157" s="35">
        <f>VLOOKUP($Q157&amp;$B157,'PNC Exon. &amp; no Exon.'!$A:$AL,'P.N.C. x Comp. x Ramos'!I$66,0)</f>
        <v>310344.83</v>
      </c>
      <c r="J157" s="35">
        <f>VLOOKUP($Q157&amp;$B157,'PNC Exon. &amp; no Exon.'!$A:$AL,'P.N.C. x Comp. x Ramos'!J$66,0)</f>
        <v>135789.09</v>
      </c>
      <c r="K157" s="35">
        <f>VLOOKUP($Q157&amp;$B157,'PNC Exon. &amp; no Exon.'!$A:$AL,'P.N.C. x Comp. x Ramos'!K$66,0)</f>
        <v>3854821.22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85115.6</v>
      </c>
      <c r="N157" s="35">
        <f>VLOOKUP($Q157&amp;$B157,'PNC Exon. &amp; no Exon.'!$A:$AL,'P.N.C. x Comp. x Ramos'!N$66,0)</f>
        <v>517383.12</v>
      </c>
      <c r="O157" s="42">
        <f t="shared" si="17"/>
        <v>7.4682444656785557E-2</v>
      </c>
      <c r="Q157" s="97" t="s">
        <v>1</v>
      </c>
    </row>
    <row r="158" spans="1:17" ht="15.9" customHeight="1" x14ac:dyDescent="0.25">
      <c r="A158" s="34">
        <f t="shared" si="15"/>
        <v>31</v>
      </c>
      <c r="B158" s="37" t="s">
        <v>79</v>
      </c>
      <c r="C158" s="44">
        <f t="shared" si="16"/>
        <v>4818435.2300000004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4818435.2300000004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5.7623512141526112E-2</v>
      </c>
      <c r="Q158" s="97" t="s">
        <v>1</v>
      </c>
    </row>
    <row r="159" spans="1:17" ht="15.9" customHeight="1" x14ac:dyDescent="0.25">
      <c r="A159" s="34">
        <f t="shared" si="15"/>
        <v>30</v>
      </c>
      <c r="B159" s="37" t="s">
        <v>130</v>
      </c>
      <c r="C159" s="44">
        <f t="shared" si="16"/>
        <v>5586670.0600000005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3238732.34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7838.24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589204.23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1725057</v>
      </c>
      <c r="N159" s="35">
        <f>VLOOKUP($Q159&amp;$B159,'PNC Exon. &amp; no Exon.'!$A:$AL,'P.N.C. x Comp. x Ramos'!N$66,0)</f>
        <v>25838.25</v>
      </c>
      <c r="O159" s="42">
        <f t="shared" si="17"/>
        <v>6.6810807796852001E-2</v>
      </c>
      <c r="Q159" s="97" t="s">
        <v>1</v>
      </c>
    </row>
    <row r="160" spans="1:17" ht="15.9" customHeight="1" x14ac:dyDescent="0.25">
      <c r="A160" s="34">
        <f t="shared" si="15"/>
        <v>28</v>
      </c>
      <c r="B160" s="37" t="s">
        <v>128</v>
      </c>
      <c r="C160" s="44">
        <f t="shared" si="16"/>
        <v>6806148.2199999997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3956.42</v>
      </c>
      <c r="F160" s="35">
        <f>VLOOKUP($Q160&amp;$B160,'PNC Exon. &amp; no Exon.'!$A:$AL,'P.N.C. x Comp. x Ramos'!F$66,0)</f>
        <v>6755346.7000000002</v>
      </c>
      <c r="G160" s="35">
        <f>VLOOKUP($Q160&amp;$B160,'PNC Exon. &amp; no Exon.'!$A:$AL,'P.N.C. x Comp. x Ramos'!G$66,0)</f>
        <v>43090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3755.1</v>
      </c>
      <c r="O160" s="42">
        <f t="shared" si="17"/>
        <v>8.1394507941159211E-2</v>
      </c>
      <c r="Q160" s="97" t="s">
        <v>1</v>
      </c>
    </row>
    <row r="161" spans="1:17" ht="15.9" customHeight="1" x14ac:dyDescent="0.25">
      <c r="A161" s="34">
        <f t="shared" si="15"/>
        <v>32</v>
      </c>
      <c r="B161" s="37" t="s">
        <v>131</v>
      </c>
      <c r="C161" s="44">
        <f t="shared" si="16"/>
        <v>3598299.75</v>
      </c>
      <c r="D161" s="35">
        <f>VLOOKUP($Q161&amp;$B161,'PNC Exon. &amp; no Exon.'!$A:$AL,'P.N.C. x Comp. x Ramos'!D$66,0)</f>
        <v>74273.27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45429</v>
      </c>
      <c r="G161" s="35">
        <f>VLOOKUP($Q161&amp;$B161,'PNC Exon. &amp; no Exon.'!$A:$AL,'P.N.C. x Comp. x Ramos'!G$66,0)</f>
        <v>2771.54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1360434.52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2115391.42</v>
      </c>
      <c r="O161" s="42">
        <f t="shared" si="17"/>
        <v>4.3031951128452824E-2</v>
      </c>
      <c r="Q161" s="97" t="s">
        <v>1</v>
      </c>
    </row>
    <row r="162" spans="1:17" x14ac:dyDescent="0.25">
      <c r="A162" s="52" t="s">
        <v>173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63" spans="1:17" x14ac:dyDescent="0.25">
      <c r="A163" s="52" t="s">
        <v>176</v>
      </c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25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25">
      <c r="A184" s="136" t="s">
        <v>163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25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f t="shared" ref="C188:N188" si="18">SUM(C189:C221)</f>
        <v>0</v>
      </c>
      <c r="D188" s="50">
        <f t="shared" si="18"/>
        <v>0</v>
      </c>
      <c r="E188" s="50">
        <f t="shared" si="18"/>
        <v>0</v>
      </c>
      <c r="F188" s="50">
        <f t="shared" si="18"/>
        <v>0</v>
      </c>
      <c r="G188" s="50">
        <f t="shared" si="18"/>
        <v>0</v>
      </c>
      <c r="H188" s="50">
        <f t="shared" si="18"/>
        <v>0</v>
      </c>
      <c r="I188" s="50">
        <f t="shared" si="18"/>
        <v>0</v>
      </c>
      <c r="J188" s="50">
        <f t="shared" si="18"/>
        <v>0</v>
      </c>
      <c r="K188" s="50">
        <f t="shared" si="18"/>
        <v>0</v>
      </c>
      <c r="L188" s="50">
        <f t="shared" si="18"/>
        <v>0</v>
      </c>
      <c r="M188" s="50">
        <f t="shared" si="18"/>
        <v>0</v>
      </c>
      <c r="N188" s="50">
        <f t="shared" si="18"/>
        <v>0</v>
      </c>
      <c r="O188" s="70">
        <f>SUM(O189:O221,0)</f>
        <v>0</v>
      </c>
      <c r="Q188" s="97" t="s">
        <v>2</v>
      </c>
    </row>
    <row r="189" spans="1:17" ht="15.9" customHeight="1" x14ac:dyDescent="0.25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0</v>
      </c>
      <c r="D189" s="35">
        <f>VLOOKUP($Q189&amp;$B189,'PNC Exon. &amp; no Exon.'!$A:$AL,'P.N.C. x Comp. x Ramos'!D$66,0)</f>
        <v>0</v>
      </c>
      <c r="E189" s="35">
        <f>VLOOKUP($Q189&amp;$B189,'PNC Exon. &amp; no Exon.'!$A:$AL,'P.N.C. x Comp. x Ramos'!E$66,0)</f>
        <v>0</v>
      </c>
      <c r="F189" s="35">
        <f>VLOOKUP($Q189&amp;$B189,'PNC Exon. &amp; no Exon.'!$A:$AL,'P.N.C. x Comp. x Ramos'!F$66,0)</f>
        <v>0</v>
      </c>
      <c r="G189" s="35">
        <f>VLOOKUP($Q189&amp;$B189,'PNC Exon. &amp; no Exon.'!$A:$AL,'P.N.C. x Comp. x Ramos'!G$66,0)</f>
        <v>0</v>
      </c>
      <c r="H189" s="35">
        <f>VLOOKUP($Q189&amp;$B189,'PNC Exon. &amp; no Exon.'!$A:$AL,'P.N.C. x Comp. x Ramos'!H$66,0)</f>
        <v>0</v>
      </c>
      <c r="I189" s="35">
        <f>VLOOKUP($Q189&amp;$B189,'PNC Exon. &amp; no Exon.'!$A:$AL,'P.N.C. x Comp. x Ramos'!I$66,0)</f>
        <v>0</v>
      </c>
      <c r="J189" s="35">
        <f>VLOOKUP($Q189&amp;$B189,'PNC Exon. &amp; no Exon.'!$A:$AL,'P.N.C. x Comp. x Ramos'!J$66,0)</f>
        <v>0</v>
      </c>
      <c r="K189" s="35">
        <f>VLOOKUP($Q189&amp;$B189,'PNC Exon. &amp; no Exon.'!$A:$AL,'P.N.C. x Comp. x Ramos'!K$66,0)</f>
        <v>0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0</v>
      </c>
      <c r="N189" s="35">
        <f>VLOOKUP($Q189&amp;$B189,'PNC Exon. &amp; no Exon.'!$A:$AL,'P.N.C. x Comp. x Ramos'!N$66,0)</f>
        <v>0</v>
      </c>
      <c r="O189" s="42">
        <f t="shared" ref="O189:O221" si="21">IFERROR(C189/$C$188*100,0)</f>
        <v>0</v>
      </c>
      <c r="Q189" s="97" t="s">
        <v>2</v>
      </c>
    </row>
    <row r="190" spans="1:17" ht="15.9" customHeight="1" x14ac:dyDescent="0.25">
      <c r="A190" s="34">
        <f t="shared" si="19"/>
        <v>1</v>
      </c>
      <c r="B190" s="37" t="s">
        <v>93</v>
      </c>
      <c r="C190" s="44">
        <f t="shared" si="20"/>
        <v>0</v>
      </c>
      <c r="D190" s="35">
        <f>VLOOKUP($Q190&amp;$B190,'PNC Exon. &amp; no Exon.'!$A:$AL,'P.N.C. x Comp. x Ramos'!D$66,0)</f>
        <v>0</v>
      </c>
      <c r="E190" s="35">
        <f>VLOOKUP($Q190&amp;$B190,'PNC Exon. &amp; no Exon.'!$A:$AL,'P.N.C. x Comp. x Ramos'!E$66,0)</f>
        <v>0</v>
      </c>
      <c r="F190" s="35">
        <f>VLOOKUP($Q190&amp;$B190,'PNC Exon. &amp; no Exon.'!$A:$AL,'P.N.C. x Comp. x Ramos'!F$66,0)</f>
        <v>0</v>
      </c>
      <c r="G190" s="35">
        <f>VLOOKUP($Q190&amp;$B190,'PNC Exon. &amp; no Exon.'!$A:$AL,'P.N.C. x Comp. x Ramos'!G$66,0)</f>
        <v>0</v>
      </c>
      <c r="H190" s="35">
        <f>VLOOKUP($Q190&amp;$B190,'PNC Exon. &amp; no Exon.'!$A:$AL,'P.N.C. x Comp. x Ramos'!H$66,0)</f>
        <v>0</v>
      </c>
      <c r="I190" s="35">
        <f>VLOOKUP($Q190&amp;$B190,'PNC Exon. &amp; no Exon.'!$A:$AL,'P.N.C. x Comp. x Ramos'!I$66,0)</f>
        <v>0</v>
      </c>
      <c r="J190" s="35">
        <f>VLOOKUP($Q190&amp;$B190,'PNC Exon. &amp; no Exon.'!$A:$AL,'P.N.C. x Comp. x Ramos'!J$66,0)</f>
        <v>0</v>
      </c>
      <c r="K190" s="35">
        <f>VLOOKUP($Q190&amp;$B190,'PNC Exon. &amp; no Exon.'!$A:$AL,'P.N.C. x Comp. x Ramos'!K$66,0)</f>
        <v>0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0</v>
      </c>
      <c r="N190" s="35">
        <f>VLOOKUP($Q190&amp;$B190,'PNC Exon. &amp; no Exon.'!$A:$AL,'P.N.C. x Comp. x Ramos'!N$66,0)</f>
        <v>0</v>
      </c>
      <c r="O190" s="42">
        <f t="shared" si="21"/>
        <v>0</v>
      </c>
      <c r="Q190" s="97" t="s">
        <v>2</v>
      </c>
    </row>
    <row r="191" spans="1:17" ht="15.9" customHeight="1" x14ac:dyDescent="0.25">
      <c r="A191" s="34">
        <f t="shared" si="19"/>
        <v>1</v>
      </c>
      <c r="B191" s="37" t="s">
        <v>92</v>
      </c>
      <c r="C191" s="44">
        <f t="shared" si="20"/>
        <v>0</v>
      </c>
      <c r="D191" s="35">
        <f>VLOOKUP($Q191&amp;$B191,'PNC Exon. &amp; no Exon.'!$A:$AL,'P.N.C. x Comp. x Ramos'!D$66,0)</f>
        <v>0</v>
      </c>
      <c r="E191" s="35">
        <f>VLOOKUP($Q191&amp;$B191,'PNC Exon. &amp; no Exon.'!$A:$AL,'P.N.C. x Comp. x Ramos'!E$66,0)</f>
        <v>0</v>
      </c>
      <c r="F191" s="35">
        <f>VLOOKUP($Q191&amp;$B191,'PNC Exon. &amp; no Exon.'!$A:$AL,'P.N.C. x Comp. x Ramos'!F$66,0)</f>
        <v>0</v>
      </c>
      <c r="G191" s="35">
        <f>VLOOKUP($Q191&amp;$B191,'PNC Exon. &amp; no Exon.'!$A:$AL,'P.N.C. x Comp. x Ramos'!G$66,0)</f>
        <v>0</v>
      </c>
      <c r="H191" s="35">
        <f>VLOOKUP($Q191&amp;$B191,'PNC Exon. &amp; no Exon.'!$A:$AL,'P.N.C. x Comp. x Ramos'!H$66,0)</f>
        <v>0</v>
      </c>
      <c r="I191" s="35">
        <f>VLOOKUP($Q191&amp;$B191,'PNC Exon. &amp; no Exon.'!$A:$AL,'P.N.C. x Comp. x Ramos'!I$66,0)</f>
        <v>0</v>
      </c>
      <c r="J191" s="35">
        <f>VLOOKUP($Q191&amp;$B191,'PNC Exon. &amp; no Exon.'!$A:$AL,'P.N.C. x Comp. x Ramos'!J$66,0)</f>
        <v>0</v>
      </c>
      <c r="K191" s="35">
        <f>VLOOKUP($Q191&amp;$B191,'PNC Exon. &amp; no Exon.'!$A:$AL,'P.N.C. x Comp. x Ramos'!K$66,0)</f>
        <v>0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0</v>
      </c>
      <c r="N191" s="35">
        <f>VLOOKUP($Q191&amp;$B191,'PNC Exon. &amp; no Exon.'!$A:$AL,'P.N.C. x Comp. x Ramos'!N$66,0)</f>
        <v>0</v>
      </c>
      <c r="O191" s="42">
        <f t="shared" si="21"/>
        <v>0</v>
      </c>
      <c r="Q191" s="97" t="s">
        <v>2</v>
      </c>
    </row>
    <row r="192" spans="1:17" ht="15.9" customHeight="1" x14ac:dyDescent="0.25">
      <c r="A192" s="34">
        <f t="shared" si="19"/>
        <v>1</v>
      </c>
      <c r="B192" s="37" t="s">
        <v>110</v>
      </c>
      <c r="C192" s="44">
        <f t="shared" si="20"/>
        <v>0</v>
      </c>
      <c r="D192" s="35">
        <f>VLOOKUP($Q192&amp;$B192,'PNC Exon. &amp; no Exon.'!$A:$AL,'P.N.C. x Comp. x Ramos'!D$66,0)</f>
        <v>0</v>
      </c>
      <c r="E192" s="35">
        <f>VLOOKUP($Q192&amp;$B192,'PNC Exon. &amp; no Exon.'!$A:$AL,'P.N.C. x Comp. x Ramos'!E$66,0)</f>
        <v>0</v>
      </c>
      <c r="F192" s="35">
        <f>VLOOKUP($Q192&amp;$B192,'PNC Exon. &amp; no Exon.'!$A:$AL,'P.N.C. x Comp. x Ramos'!F$66,0)</f>
        <v>0</v>
      </c>
      <c r="G192" s="35">
        <f>VLOOKUP($Q192&amp;$B192,'PNC Exon. &amp; no Exon.'!$A:$AL,'P.N.C. x Comp. x Ramos'!G$66,0)</f>
        <v>0</v>
      </c>
      <c r="H192" s="35">
        <f>VLOOKUP($Q192&amp;$B192,'PNC Exon. &amp; no Exon.'!$A:$AL,'P.N.C. x Comp. x Ramos'!H$66,0)</f>
        <v>0</v>
      </c>
      <c r="I192" s="35">
        <f>VLOOKUP($Q192&amp;$B192,'PNC Exon. &amp; no Exon.'!$A:$AL,'P.N.C. x Comp. x Ramos'!I$66,0)</f>
        <v>0</v>
      </c>
      <c r="J192" s="35">
        <f>VLOOKUP($Q192&amp;$B192,'PNC Exon. &amp; no Exon.'!$A:$AL,'P.N.C. x Comp. x Ramos'!J$66,0)</f>
        <v>0</v>
      </c>
      <c r="K192" s="35">
        <f>VLOOKUP($Q192&amp;$B192,'PNC Exon. &amp; no Exon.'!$A:$AL,'P.N.C. x Comp. x Ramos'!K$66,0)</f>
        <v>0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0</v>
      </c>
      <c r="N192" s="35">
        <f>VLOOKUP($Q192&amp;$B192,'PNC Exon. &amp; no Exon.'!$A:$AL,'P.N.C. x Comp. x Ramos'!N$66,0)</f>
        <v>0</v>
      </c>
      <c r="O192" s="42">
        <f t="shared" si="21"/>
        <v>0</v>
      </c>
      <c r="Q192" s="97" t="s">
        <v>2</v>
      </c>
    </row>
    <row r="193" spans="1:108" ht="15.9" customHeight="1" x14ac:dyDescent="0.25">
      <c r="A193" s="34">
        <f t="shared" si="19"/>
        <v>1</v>
      </c>
      <c r="B193" s="37" t="s">
        <v>111</v>
      </c>
      <c r="C193" s="44">
        <f t="shared" si="20"/>
        <v>0</v>
      </c>
      <c r="D193" s="35">
        <f>VLOOKUP($Q193&amp;$B193,'PNC Exon. &amp; no Exon.'!$A:$AL,'P.N.C. x Comp. x Ramos'!D$66,0)</f>
        <v>0</v>
      </c>
      <c r="E193" s="35">
        <f>VLOOKUP($Q193&amp;$B193,'PNC Exon. &amp; no Exon.'!$A:$AL,'P.N.C. x Comp. x Ramos'!E$66,0)</f>
        <v>0</v>
      </c>
      <c r="F193" s="35">
        <f>VLOOKUP($Q193&amp;$B193,'PNC Exon. &amp; no Exon.'!$A:$AL,'P.N.C. x Comp. x Ramos'!F$66,0)</f>
        <v>0</v>
      </c>
      <c r="G193" s="35">
        <f>VLOOKUP($Q193&amp;$B193,'PNC Exon. &amp; no Exon.'!$A:$AL,'P.N.C. x Comp. x Ramos'!G$66,0)</f>
        <v>0</v>
      </c>
      <c r="H193" s="35">
        <f>VLOOKUP($Q193&amp;$B193,'PNC Exon. &amp; no Exon.'!$A:$AL,'P.N.C. x Comp. x Ramos'!H$66,0)</f>
        <v>0</v>
      </c>
      <c r="I193" s="35">
        <f>VLOOKUP($Q193&amp;$B193,'PNC Exon. &amp; no Exon.'!$A:$AL,'P.N.C. x Comp. x Ramos'!I$66,0)</f>
        <v>0</v>
      </c>
      <c r="J193" s="35">
        <f>VLOOKUP($Q193&amp;$B193,'PNC Exon. &amp; no Exon.'!$A:$AL,'P.N.C. x Comp. x Ramos'!J$66,0)</f>
        <v>0</v>
      </c>
      <c r="K193" s="35">
        <f>VLOOKUP($Q193&amp;$B193,'PNC Exon. &amp; no Exon.'!$A:$AL,'P.N.C. x Comp. x Ramos'!K$66,0)</f>
        <v>0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0</v>
      </c>
      <c r="N193" s="35">
        <f>VLOOKUP($Q193&amp;$B193,'PNC Exon. &amp; no Exon.'!$A:$AL,'P.N.C. x Comp. x Ramos'!N$66,0)</f>
        <v>0</v>
      </c>
      <c r="O193" s="42">
        <f t="shared" si="21"/>
        <v>0</v>
      </c>
      <c r="Q193" s="97" t="s">
        <v>2</v>
      </c>
    </row>
    <row r="194" spans="1:108" ht="15.9" customHeight="1" x14ac:dyDescent="0.25">
      <c r="A194" s="34">
        <f t="shared" si="19"/>
        <v>1</v>
      </c>
      <c r="B194" s="37" t="s">
        <v>112</v>
      </c>
      <c r="C194" s="44">
        <f t="shared" si="20"/>
        <v>0</v>
      </c>
      <c r="D194" s="35">
        <f>VLOOKUP($Q194&amp;$B194,'PNC Exon. &amp; no Exon.'!$A:$AL,'P.N.C. x Comp. x Ramos'!D$66,0)</f>
        <v>0</v>
      </c>
      <c r="E194" s="35">
        <f>VLOOKUP($Q194&amp;$B194,'PNC Exon. &amp; no Exon.'!$A:$AL,'P.N.C. x Comp. x Ramos'!E$66,0)</f>
        <v>0</v>
      </c>
      <c r="F194" s="35">
        <f>VLOOKUP($Q194&amp;$B194,'PNC Exon. &amp; no Exon.'!$A:$AL,'P.N.C. x Comp. x Ramos'!F$66,0)</f>
        <v>0</v>
      </c>
      <c r="G194" s="35">
        <f>VLOOKUP($Q194&amp;$B194,'PNC Exon. &amp; no Exon.'!$A:$AL,'P.N.C. x Comp. x Ramos'!G$66,0)</f>
        <v>0</v>
      </c>
      <c r="H194" s="35">
        <f>VLOOKUP($Q194&amp;$B194,'PNC Exon. &amp; no Exon.'!$A:$AL,'P.N.C. x Comp. x Ramos'!H$66,0)</f>
        <v>0</v>
      </c>
      <c r="I194" s="35">
        <f>VLOOKUP($Q194&amp;$B194,'PNC Exon. &amp; no Exon.'!$A:$AL,'P.N.C. x Comp. x Ramos'!I$66,0)</f>
        <v>0</v>
      </c>
      <c r="J194" s="35">
        <f>VLOOKUP($Q194&amp;$B194,'PNC Exon. &amp; no Exon.'!$A:$AL,'P.N.C. x Comp. x Ramos'!J$66,0)</f>
        <v>0</v>
      </c>
      <c r="K194" s="35">
        <f>VLOOKUP($Q194&amp;$B194,'PNC Exon. &amp; no Exon.'!$A:$AL,'P.N.C. x Comp. x Ramos'!K$66,0)</f>
        <v>0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0</v>
      </c>
      <c r="N194" s="35">
        <f>VLOOKUP($Q194&amp;$B194,'PNC Exon. &amp; no Exon.'!$A:$AL,'P.N.C. x Comp. x Ramos'!N$66,0)</f>
        <v>0</v>
      </c>
      <c r="O194" s="42">
        <f t="shared" si="21"/>
        <v>0</v>
      </c>
      <c r="Q194" s="97" t="s">
        <v>2</v>
      </c>
    </row>
    <row r="195" spans="1:108" ht="15.9" customHeight="1" x14ac:dyDescent="0.25">
      <c r="A195" s="34">
        <f t="shared" si="19"/>
        <v>1</v>
      </c>
      <c r="B195" s="37" t="s">
        <v>94</v>
      </c>
      <c r="C195" s="44">
        <f t="shared" si="20"/>
        <v>0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0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0</v>
      </c>
      <c r="H195" s="35">
        <f>VLOOKUP($Q195&amp;$B195,'PNC Exon. &amp; no Exon.'!$A:$AL,'P.N.C. x Comp. x Ramos'!H$66,0)</f>
        <v>0</v>
      </c>
      <c r="I195" s="35">
        <f>VLOOKUP($Q195&amp;$B195,'PNC Exon. &amp; no Exon.'!$A:$AL,'P.N.C. x Comp. x Ramos'!I$66,0)</f>
        <v>0</v>
      </c>
      <c r="J195" s="35">
        <f>VLOOKUP($Q195&amp;$B195,'PNC Exon. &amp; no Exon.'!$A:$AL,'P.N.C. x Comp. x Ramos'!J$66,0)</f>
        <v>0</v>
      </c>
      <c r="K195" s="35">
        <f>VLOOKUP($Q195&amp;$B195,'PNC Exon. &amp; no Exon.'!$A:$AL,'P.N.C. x Comp. x Ramos'!K$66,0)</f>
        <v>0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0</v>
      </c>
      <c r="N195" s="35">
        <f>VLOOKUP($Q195&amp;$B195,'PNC Exon. &amp; no Exon.'!$A:$AL,'P.N.C. x Comp. x Ramos'!N$66,0)</f>
        <v>0</v>
      </c>
      <c r="O195" s="42">
        <f t="shared" si="21"/>
        <v>0</v>
      </c>
      <c r="Q195" s="97" t="s">
        <v>2</v>
      </c>
    </row>
    <row r="196" spans="1:108" ht="15.9" customHeight="1" x14ac:dyDescent="0.25">
      <c r="A196" s="34">
        <f t="shared" si="19"/>
        <v>1</v>
      </c>
      <c r="B196" s="37" t="s">
        <v>113</v>
      </c>
      <c r="C196" s="44">
        <f t="shared" si="20"/>
        <v>0</v>
      </c>
      <c r="D196" s="35">
        <f>VLOOKUP($Q196&amp;$B196,'PNC Exon. &amp; no Exon.'!$A:$AL,'P.N.C. x Comp. x Ramos'!D$66,0)</f>
        <v>0</v>
      </c>
      <c r="E196" s="35">
        <f>VLOOKUP($Q196&amp;$B196,'PNC Exon. &amp; no Exon.'!$A:$AL,'P.N.C. x Comp. x Ramos'!E$66,0)</f>
        <v>0</v>
      </c>
      <c r="F196" s="35">
        <f>VLOOKUP($Q196&amp;$B196,'PNC Exon. &amp; no Exon.'!$A:$AL,'P.N.C. x Comp. x Ramos'!F$66,0)</f>
        <v>0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0</v>
      </c>
      <c r="Q196" s="97" t="s">
        <v>2</v>
      </c>
    </row>
    <row r="197" spans="1:108" s="15" customFormat="1" ht="15.9" customHeight="1" x14ac:dyDescent="0.25">
      <c r="A197" s="34">
        <f t="shared" si="19"/>
        <v>1</v>
      </c>
      <c r="B197" s="37" t="s">
        <v>77</v>
      </c>
      <c r="C197" s="44">
        <f t="shared" si="20"/>
        <v>0</v>
      </c>
      <c r="D197" s="35">
        <f>VLOOKUP($Q197&amp;$B197,'PNC Exon. &amp; no Exon.'!$A:$AL,'P.N.C. x Comp. x Ramos'!D$66,0)</f>
        <v>0</v>
      </c>
      <c r="E197" s="35">
        <f>VLOOKUP($Q197&amp;$B197,'PNC Exon. &amp; no Exon.'!$A:$AL,'P.N.C. x Comp. x Ramos'!E$66,0)</f>
        <v>0</v>
      </c>
      <c r="F197" s="35">
        <f>VLOOKUP($Q197&amp;$B197,'PNC Exon. &amp; no Exon.'!$A:$AL,'P.N.C. x Comp. x Ramos'!F$66,0)</f>
        <v>0</v>
      </c>
      <c r="G197" s="35">
        <f>VLOOKUP($Q197&amp;$B197,'PNC Exon. &amp; no Exon.'!$A:$AL,'P.N.C. x Comp. x Ramos'!G$66,0)</f>
        <v>0</v>
      </c>
      <c r="H197" s="35">
        <f>VLOOKUP($Q197&amp;$B197,'PNC Exon. &amp; no Exon.'!$A:$AL,'P.N.C. x Comp. x Ramos'!H$66,0)</f>
        <v>0</v>
      </c>
      <c r="I197" s="35">
        <f>VLOOKUP($Q197&amp;$B197,'PNC Exon. &amp; no Exon.'!$A:$AL,'P.N.C. x Comp. x Ramos'!I$66,0)</f>
        <v>0</v>
      </c>
      <c r="J197" s="35">
        <f>VLOOKUP($Q197&amp;$B197,'PNC Exon. &amp; no Exon.'!$A:$AL,'P.N.C. x Comp. x Ramos'!J$66,0)</f>
        <v>0</v>
      </c>
      <c r="K197" s="35">
        <f>VLOOKUP($Q197&amp;$B197,'PNC Exon. &amp; no Exon.'!$A:$AL,'P.N.C. x Comp. x Ramos'!K$66,0)</f>
        <v>0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0</v>
      </c>
      <c r="N197" s="35">
        <f>VLOOKUP($Q197&amp;$B197,'PNC Exon. &amp; no Exon.'!$A:$AL,'P.N.C. x Comp. x Ramos'!N$66,0)</f>
        <v>0</v>
      </c>
      <c r="O197" s="42">
        <f t="shared" si="21"/>
        <v>0</v>
      </c>
      <c r="Q197" s="97" t="s">
        <v>2</v>
      </c>
    </row>
    <row r="198" spans="1:108" ht="15.9" customHeight="1" x14ac:dyDescent="0.25">
      <c r="A198" s="34">
        <f t="shared" si="19"/>
        <v>1</v>
      </c>
      <c r="B198" s="37" t="s">
        <v>85</v>
      </c>
      <c r="C198" s="44">
        <f t="shared" si="20"/>
        <v>0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0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0</v>
      </c>
      <c r="H198" s="35">
        <f>VLOOKUP($Q198&amp;$B198,'PNC Exon. &amp; no Exon.'!$A:$AL,'P.N.C. x Comp. x Ramos'!H$66,0)</f>
        <v>0</v>
      </c>
      <c r="I198" s="35">
        <f>VLOOKUP($Q198&amp;$B198,'PNC Exon. &amp; no Exon.'!$A:$AL,'P.N.C. x Comp. x Ramos'!I$66,0)</f>
        <v>0</v>
      </c>
      <c r="J198" s="35">
        <f>VLOOKUP($Q198&amp;$B198,'PNC Exon. &amp; no Exon.'!$A:$AL,'P.N.C. x Comp. x Ramos'!J$66,0)</f>
        <v>0</v>
      </c>
      <c r="K198" s="35">
        <f>VLOOKUP($Q198&amp;$B198,'PNC Exon. &amp; no Exon.'!$A:$AL,'P.N.C. x Comp. x Ramos'!K$66,0)</f>
        <v>0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0</v>
      </c>
      <c r="N198" s="35">
        <f>VLOOKUP($Q198&amp;$B198,'PNC Exon. &amp; no Exon.'!$A:$AL,'P.N.C. x Comp. x Ramos'!N$66,0)</f>
        <v>0</v>
      </c>
      <c r="O198" s="42">
        <f t="shared" si="21"/>
        <v>0</v>
      </c>
      <c r="Q198" s="97" t="s">
        <v>2</v>
      </c>
    </row>
    <row r="199" spans="1:108" ht="15.9" customHeight="1" x14ac:dyDescent="0.25">
      <c r="A199" s="34">
        <f t="shared" si="19"/>
        <v>1</v>
      </c>
      <c r="B199" s="37" t="s">
        <v>114</v>
      </c>
      <c r="C199" s="44">
        <f t="shared" si="20"/>
        <v>0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0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0</v>
      </c>
      <c r="I199" s="35">
        <f>VLOOKUP($Q199&amp;$B199,'PNC Exon. &amp; no Exon.'!$A:$AL,'P.N.C. x Comp. x Ramos'!I$66,0)</f>
        <v>0</v>
      </c>
      <c r="J199" s="35">
        <f>VLOOKUP($Q199&amp;$B199,'PNC Exon. &amp; no Exon.'!$A:$AL,'P.N.C. x Comp. x Ramos'!J$66,0)</f>
        <v>0</v>
      </c>
      <c r="K199" s="35">
        <f>VLOOKUP($Q199&amp;$B199,'PNC Exon. &amp; no Exon.'!$A:$AL,'P.N.C. x Comp. x Ramos'!K$66,0)</f>
        <v>0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0</v>
      </c>
      <c r="N199" s="35">
        <f>VLOOKUP($Q199&amp;$B199,'PNC Exon. &amp; no Exon.'!$A:$AL,'P.N.C. x Comp. x Ramos'!N$66,0)</f>
        <v>0</v>
      </c>
      <c r="O199" s="42">
        <f t="shared" si="21"/>
        <v>0</v>
      </c>
      <c r="Q199" s="97" t="s">
        <v>2</v>
      </c>
    </row>
    <row r="200" spans="1:108" ht="15.9" customHeight="1" x14ac:dyDescent="0.25">
      <c r="A200" s="34">
        <f t="shared" si="19"/>
        <v>1</v>
      </c>
      <c r="B200" s="37" t="s">
        <v>115</v>
      </c>
      <c r="C200" s="44">
        <f t="shared" si="20"/>
        <v>0</v>
      </c>
      <c r="D200" s="35">
        <f>VLOOKUP($Q200&amp;$B200,'PNC Exon. &amp; no Exon.'!$A:$AL,'P.N.C. x Comp. x Ramos'!D$66,0)</f>
        <v>0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0</v>
      </c>
      <c r="G200" s="35">
        <f>VLOOKUP($Q200&amp;$B200,'PNC Exon. &amp; no Exon.'!$A:$AL,'P.N.C. x Comp. x Ramos'!G$66,0)</f>
        <v>0</v>
      </c>
      <c r="H200" s="35">
        <f>VLOOKUP($Q200&amp;$B200,'PNC Exon. &amp; no Exon.'!$A:$AL,'P.N.C. x Comp. x Ramos'!H$66,0)</f>
        <v>0</v>
      </c>
      <c r="I200" s="35">
        <f>VLOOKUP($Q200&amp;$B200,'PNC Exon. &amp; no Exon.'!$A:$AL,'P.N.C. x Comp. x Ramos'!I$66,0)</f>
        <v>0</v>
      </c>
      <c r="J200" s="35">
        <f>VLOOKUP($Q200&amp;$B200,'PNC Exon. &amp; no Exon.'!$A:$AL,'P.N.C. x Comp. x Ramos'!J$66,0)</f>
        <v>0</v>
      </c>
      <c r="K200" s="35">
        <f>VLOOKUP($Q200&amp;$B200,'PNC Exon. &amp; no Exon.'!$A:$AL,'P.N.C. x Comp. x Ramos'!K$66,0)</f>
        <v>0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0</v>
      </c>
      <c r="N200" s="35">
        <f>VLOOKUP($Q200&amp;$B200,'PNC Exon. &amp; no Exon.'!$A:$AL,'P.N.C. x Comp. x Ramos'!N$66,0)</f>
        <v>0</v>
      </c>
      <c r="O200" s="42">
        <f t="shared" si="21"/>
        <v>0</v>
      </c>
      <c r="Q200" s="97" t="s">
        <v>2</v>
      </c>
    </row>
    <row r="201" spans="1:108" ht="15.9" customHeight="1" x14ac:dyDescent="0.25">
      <c r="A201" s="34">
        <f t="shared" si="19"/>
        <v>1</v>
      </c>
      <c r="B201" s="37" t="s">
        <v>118</v>
      </c>
      <c r="C201" s="44">
        <f t="shared" si="20"/>
        <v>0</v>
      </c>
      <c r="D201" s="35">
        <f>VLOOKUP($Q201&amp;$B201,'PNC Exon. &amp; no Exon.'!$A:$AL,'P.N.C. x Comp. x Ramos'!D$66,0)</f>
        <v>0</v>
      </c>
      <c r="E201" s="35">
        <f>VLOOKUP($Q201&amp;$B201,'PNC Exon. &amp; no Exon.'!$A:$AL,'P.N.C. x Comp. x Ramos'!E$66,0)</f>
        <v>0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0</v>
      </c>
      <c r="H201" s="35">
        <f>VLOOKUP($Q201&amp;$B201,'PNC Exon. &amp; no Exon.'!$A:$AL,'P.N.C. x Comp. x Ramos'!H$66,0)</f>
        <v>0</v>
      </c>
      <c r="I201" s="35">
        <f>VLOOKUP($Q201&amp;$B201,'PNC Exon. &amp; no Exon.'!$A:$AL,'P.N.C. x Comp. x Ramos'!I$66,0)</f>
        <v>0</v>
      </c>
      <c r="J201" s="35">
        <f>VLOOKUP($Q201&amp;$B201,'PNC Exon. &amp; no Exon.'!$A:$AL,'P.N.C. x Comp. x Ramos'!J$66,0)</f>
        <v>0</v>
      </c>
      <c r="K201" s="35">
        <f>VLOOKUP($Q201&amp;$B201,'PNC Exon. &amp; no Exon.'!$A:$AL,'P.N.C. x Comp. x Ramos'!K$66,0)</f>
        <v>0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0</v>
      </c>
      <c r="N201" s="35">
        <f>VLOOKUP($Q201&amp;$B201,'PNC Exon. &amp; no Exon.'!$A:$AL,'P.N.C. x Comp. x Ramos'!N$66,0)</f>
        <v>0</v>
      </c>
      <c r="O201" s="42">
        <f t="shared" si="21"/>
        <v>0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f t="shared" si="19"/>
        <v>1</v>
      </c>
      <c r="B202" s="37" t="s">
        <v>119</v>
      </c>
      <c r="C202" s="44">
        <f t="shared" si="20"/>
        <v>0</v>
      </c>
      <c r="D202" s="35">
        <f>VLOOKUP($Q202&amp;$B202,'PNC Exon. &amp; no Exon.'!$A:$AL,'P.N.C. x Comp. x Ramos'!D$66,0)</f>
        <v>0</v>
      </c>
      <c r="E202" s="35">
        <f>VLOOKUP($Q202&amp;$B202,'PNC Exon. &amp; no Exon.'!$A:$AL,'P.N.C. x Comp. x Ramos'!E$66,0)</f>
        <v>0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0</v>
      </c>
      <c r="I202" s="35">
        <f>VLOOKUP($Q202&amp;$B202,'PNC Exon. &amp; no Exon.'!$A:$AL,'P.N.C. x Comp. x Ramos'!I$66,0)</f>
        <v>0</v>
      </c>
      <c r="J202" s="35">
        <f>VLOOKUP($Q202&amp;$B202,'PNC Exon. &amp; no Exon.'!$A:$AL,'P.N.C. x Comp. x Ramos'!J$66,0)</f>
        <v>0</v>
      </c>
      <c r="K202" s="35">
        <f>VLOOKUP($Q202&amp;$B202,'PNC Exon. &amp; no Exon.'!$A:$AL,'P.N.C. x Comp. x Ramos'!K$66,0)</f>
        <v>0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0</v>
      </c>
      <c r="N202" s="35">
        <f>VLOOKUP($Q202&amp;$B202,'PNC Exon. &amp; no Exon.'!$A:$AL,'P.N.C. x Comp. x Ramos'!N$66,0)</f>
        <v>0</v>
      </c>
      <c r="O202" s="42">
        <f t="shared" si="21"/>
        <v>0</v>
      </c>
      <c r="Q202" s="97" t="s">
        <v>2</v>
      </c>
    </row>
    <row r="203" spans="1:108" s="15" customFormat="1" ht="15.9" customHeight="1" x14ac:dyDescent="0.25">
      <c r="A203" s="34">
        <f t="shared" si="19"/>
        <v>1</v>
      </c>
      <c r="B203" s="37" t="s">
        <v>116</v>
      </c>
      <c r="C203" s="44">
        <f t="shared" si="20"/>
        <v>0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0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0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0</v>
      </c>
      <c r="K203" s="35">
        <f>VLOOKUP($Q203&amp;$B203,'PNC Exon. &amp; no Exon.'!$A:$AL,'P.N.C. x Comp. x Ramos'!K$66,0)</f>
        <v>0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0</v>
      </c>
      <c r="N203" s="35">
        <f>VLOOKUP($Q203&amp;$B203,'PNC Exon. &amp; no Exon.'!$A:$AL,'P.N.C. x Comp. x Ramos'!N$66,0)</f>
        <v>0</v>
      </c>
      <c r="O203" s="42">
        <f t="shared" si="21"/>
        <v>0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f t="shared" si="19"/>
        <v>1</v>
      </c>
      <c r="B204" s="37" t="s">
        <v>117</v>
      </c>
      <c r="C204" s="44">
        <f t="shared" si="20"/>
        <v>0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0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0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0</v>
      </c>
      <c r="O204" s="42">
        <f t="shared" si="21"/>
        <v>0</v>
      </c>
      <c r="Q204" s="97" t="s">
        <v>2</v>
      </c>
    </row>
    <row r="205" spans="1:108" s="15" customFormat="1" ht="15.9" customHeight="1" x14ac:dyDescent="0.25">
      <c r="A205" s="34">
        <f t="shared" si="19"/>
        <v>1</v>
      </c>
      <c r="B205" s="37" t="s">
        <v>80</v>
      </c>
      <c r="C205" s="44">
        <f t="shared" si="20"/>
        <v>0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0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0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0</v>
      </c>
      <c r="N205" s="35">
        <f>VLOOKUP($Q205&amp;$B205,'PNC Exon. &amp; no Exon.'!$A:$AL,'P.N.C. x Comp. x Ramos'!N$66,0)</f>
        <v>0</v>
      </c>
      <c r="O205" s="42">
        <f t="shared" si="21"/>
        <v>0</v>
      </c>
      <c r="Q205" s="97" t="s">
        <v>2</v>
      </c>
    </row>
    <row r="206" spans="1:108" ht="15.9" customHeight="1" x14ac:dyDescent="0.25">
      <c r="A206" s="34">
        <f t="shared" si="19"/>
        <v>1</v>
      </c>
      <c r="B206" s="37" t="s">
        <v>120</v>
      </c>
      <c r="C206" s="44">
        <f t="shared" si="20"/>
        <v>0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0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0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0</v>
      </c>
      <c r="K206" s="35">
        <f>VLOOKUP($Q206&amp;$B206,'PNC Exon. &amp; no Exon.'!$A:$AL,'P.N.C. x Comp. x Ramos'!K$66,0)</f>
        <v>0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0</v>
      </c>
      <c r="N206" s="35">
        <f>VLOOKUP($Q206&amp;$B206,'PNC Exon. &amp; no Exon.'!$A:$AL,'P.N.C. x Comp. x Ramos'!N$66,0)</f>
        <v>0</v>
      </c>
      <c r="O206" s="42">
        <f t="shared" si="21"/>
        <v>0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f t="shared" si="19"/>
        <v>1</v>
      </c>
      <c r="B207" s="37" t="s">
        <v>121</v>
      </c>
      <c r="C207" s="44">
        <f t="shared" si="20"/>
        <v>0</v>
      </c>
      <c r="D207" s="35">
        <f>VLOOKUP($Q207&amp;$B207,'PNC Exon. &amp; no Exon.'!$A:$AL,'P.N.C. x Comp. x Ramos'!D$66,0)</f>
        <v>0</v>
      </c>
      <c r="E207" s="35">
        <f>VLOOKUP($Q207&amp;$B207,'PNC Exon. &amp; no Exon.'!$A:$AL,'P.N.C. x Comp. x Ramos'!E$66,0)</f>
        <v>0</v>
      </c>
      <c r="F207" s="35">
        <f>VLOOKUP($Q207&amp;$B207,'PNC Exon. &amp; no Exon.'!$A:$AL,'P.N.C. x Comp. x Ramos'!F$66,0)</f>
        <v>0</v>
      </c>
      <c r="G207" s="35">
        <f>VLOOKUP($Q207&amp;$B207,'PNC Exon. &amp; no Exon.'!$A:$AL,'P.N.C. x Comp. x Ramos'!G$66,0)</f>
        <v>0</v>
      </c>
      <c r="H207" s="35">
        <f>VLOOKUP($Q207&amp;$B207,'PNC Exon. &amp; no Exon.'!$A:$AL,'P.N.C. x Comp. x Ramos'!H$66,0)</f>
        <v>0</v>
      </c>
      <c r="I207" s="35">
        <f>VLOOKUP($Q207&amp;$B207,'PNC Exon. &amp; no Exon.'!$A:$AL,'P.N.C. x Comp. x Ramos'!I$66,0)</f>
        <v>0</v>
      </c>
      <c r="J207" s="35">
        <f>VLOOKUP($Q207&amp;$B207,'PNC Exon. &amp; no Exon.'!$A:$AL,'P.N.C. x Comp. x Ramos'!J$66,0)</f>
        <v>0</v>
      </c>
      <c r="K207" s="35">
        <f>VLOOKUP($Q207&amp;$B207,'PNC Exon. &amp; no Exon.'!$A:$AL,'P.N.C. x Comp. x Ramos'!K$66,0)</f>
        <v>0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0</v>
      </c>
      <c r="N207" s="35">
        <f>VLOOKUP($Q207&amp;$B207,'PNC Exon. &amp; no Exon.'!$A:$AL,'P.N.C. x Comp. x Ramos'!N$66,0)</f>
        <v>0</v>
      </c>
      <c r="O207" s="42">
        <f t="shared" si="21"/>
        <v>0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f t="shared" si="19"/>
        <v>1</v>
      </c>
      <c r="B208" s="37" t="s">
        <v>78</v>
      </c>
      <c r="C208" s="44">
        <f t="shared" si="20"/>
        <v>0</v>
      </c>
      <c r="D208" s="35">
        <f>VLOOKUP($Q208&amp;$B208,'PNC Exon. &amp; no Exon.'!$A:$AL,'P.N.C. x Comp. x Ramos'!D$66,0)</f>
        <v>0</v>
      </c>
      <c r="E208" s="35">
        <f>VLOOKUP($Q208&amp;$B208,'PNC Exon. &amp; no Exon.'!$A:$AL,'P.N.C. x Comp. x Ramos'!E$66,0)</f>
        <v>0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0</v>
      </c>
      <c r="I208" s="35">
        <f>VLOOKUP($Q208&amp;$B208,'PNC Exon. &amp; no Exon.'!$A:$AL,'P.N.C. x Comp. x Ramos'!I$66,0)</f>
        <v>0</v>
      </c>
      <c r="J208" s="35">
        <f>VLOOKUP($Q208&amp;$B208,'PNC Exon. &amp; no Exon.'!$A:$AL,'P.N.C. x Comp. x Ramos'!J$66,0)</f>
        <v>0</v>
      </c>
      <c r="K208" s="35">
        <f>VLOOKUP($Q208&amp;$B208,'PNC Exon. &amp; no Exon.'!$A:$AL,'P.N.C. x Comp. x Ramos'!K$66,0)</f>
        <v>0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0</v>
      </c>
      <c r="N208" s="35">
        <f>VLOOKUP($Q208&amp;$B208,'PNC Exon. &amp; no Exon.'!$A:$AL,'P.N.C. x Comp. x Ramos'!N$66,0)</f>
        <v>0</v>
      </c>
      <c r="O208" s="42">
        <f t="shared" si="21"/>
        <v>0</v>
      </c>
      <c r="Q208" s="97" t="s">
        <v>2</v>
      </c>
    </row>
    <row r="209" spans="1:17" ht="15.9" customHeight="1" x14ac:dyDescent="0.25">
      <c r="A209" s="34">
        <f t="shared" si="19"/>
        <v>1</v>
      </c>
      <c r="B209" s="37" t="s">
        <v>123</v>
      </c>
      <c r="C209" s="44">
        <f t="shared" si="20"/>
        <v>0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0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</v>
      </c>
      <c r="Q209" s="97" t="s">
        <v>2</v>
      </c>
    </row>
    <row r="210" spans="1:17" ht="15.9" customHeight="1" x14ac:dyDescent="0.25">
      <c r="A210" s="34">
        <f t="shared" si="19"/>
        <v>1</v>
      </c>
      <c r="B210" s="37" t="s">
        <v>122</v>
      </c>
      <c r="C210" s="44">
        <f t="shared" si="20"/>
        <v>0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0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0</v>
      </c>
      <c r="N210" s="35">
        <f>VLOOKUP($Q210&amp;$B210,'PNC Exon. &amp; no Exon.'!$A:$AL,'P.N.C. x Comp. x Ramos'!N$66,0)</f>
        <v>0</v>
      </c>
      <c r="O210" s="42">
        <f t="shared" si="21"/>
        <v>0</v>
      </c>
      <c r="Q210" s="97" t="s">
        <v>2</v>
      </c>
    </row>
    <row r="211" spans="1:17" ht="15.9" customHeight="1" x14ac:dyDescent="0.25">
      <c r="A211" s="34">
        <f t="shared" si="19"/>
        <v>1</v>
      </c>
      <c r="B211" s="37" t="s">
        <v>87</v>
      </c>
      <c r="C211" s="44">
        <f t="shared" si="20"/>
        <v>0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0</v>
      </c>
      <c r="F211" s="35">
        <f>VLOOKUP($Q211&amp;$B211,'PNC Exon. &amp; no Exon.'!$A:$AL,'P.N.C. x Comp. x Ramos'!F$66,0)</f>
        <v>0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</v>
      </c>
      <c r="Q211" s="97" t="s">
        <v>2</v>
      </c>
    </row>
    <row r="212" spans="1:17" ht="15.9" customHeight="1" x14ac:dyDescent="0.25">
      <c r="A212" s="34">
        <f t="shared" si="19"/>
        <v>1</v>
      </c>
      <c r="B212" s="37" t="s">
        <v>125</v>
      </c>
      <c r="C212" s="44">
        <f t="shared" si="20"/>
        <v>0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0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0</v>
      </c>
      <c r="H212" s="35">
        <f>VLOOKUP($Q212&amp;$B212,'PNC Exon. &amp; no Exon.'!$A:$AL,'P.N.C. x Comp. x Ramos'!H$66,0)</f>
        <v>0</v>
      </c>
      <c r="I212" s="35">
        <f>VLOOKUP($Q212&amp;$B212,'PNC Exon. &amp; no Exon.'!$A:$AL,'P.N.C. x Comp. x Ramos'!I$66,0)</f>
        <v>0</v>
      </c>
      <c r="J212" s="35">
        <f>VLOOKUP($Q212&amp;$B212,'PNC Exon. &amp; no Exon.'!$A:$AL,'P.N.C. x Comp. x Ramos'!J$66,0)</f>
        <v>0</v>
      </c>
      <c r="K212" s="35">
        <f>VLOOKUP($Q212&amp;$B212,'PNC Exon. &amp; no Exon.'!$A:$AL,'P.N.C. x Comp. x Ramos'!K$66,0)</f>
        <v>0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0</v>
      </c>
      <c r="N212" s="35">
        <f>VLOOKUP($Q212&amp;$B212,'PNC Exon. &amp; no Exon.'!$A:$AL,'P.N.C. x Comp. x Ramos'!N$66,0)</f>
        <v>0</v>
      </c>
      <c r="O212" s="42">
        <f t="shared" si="21"/>
        <v>0</v>
      </c>
      <c r="Q212" s="97" t="s">
        <v>2</v>
      </c>
    </row>
    <row r="213" spans="1:17" ht="15.9" customHeight="1" x14ac:dyDescent="0.25">
      <c r="A213" s="34">
        <f t="shared" si="19"/>
        <v>1</v>
      </c>
      <c r="B213" s="37" t="s">
        <v>124</v>
      </c>
      <c r="C213" s="44">
        <f t="shared" si="20"/>
        <v>0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0</v>
      </c>
      <c r="F213" s="35">
        <f>VLOOKUP($Q213&amp;$B213,'PNC Exon. &amp; no Exon.'!$A:$AL,'P.N.C. x Comp. x Ramos'!F$66,0)</f>
        <v>0</v>
      </c>
      <c r="G213" s="35">
        <f>VLOOKUP($Q213&amp;$B213,'PNC Exon. &amp; no Exon.'!$A:$AL,'P.N.C. x Comp. x Ramos'!G$66,0)</f>
        <v>0</v>
      </c>
      <c r="H213" s="35">
        <f>VLOOKUP($Q213&amp;$B213,'PNC Exon. &amp; no Exon.'!$A:$AL,'P.N.C. x Comp. x Ramos'!H$66,0)</f>
        <v>0</v>
      </c>
      <c r="I213" s="35">
        <f>VLOOKUP($Q213&amp;$B213,'PNC Exon. &amp; no Exon.'!$A:$AL,'P.N.C. x Comp. x Ramos'!I$66,0)</f>
        <v>0</v>
      </c>
      <c r="J213" s="35">
        <f>VLOOKUP($Q213&amp;$B213,'PNC Exon. &amp; no Exon.'!$A:$AL,'P.N.C. x Comp. x Ramos'!J$66,0)</f>
        <v>0</v>
      </c>
      <c r="K213" s="35">
        <f>VLOOKUP($Q213&amp;$B213,'PNC Exon. &amp; no Exon.'!$A:$AL,'P.N.C. x Comp. x Ramos'!K$66,0)</f>
        <v>0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0</v>
      </c>
      <c r="N213" s="35">
        <f>VLOOKUP($Q213&amp;$B213,'PNC Exon. &amp; no Exon.'!$A:$AL,'P.N.C. x Comp. x Ramos'!N$66,0)</f>
        <v>0</v>
      </c>
      <c r="O213" s="42">
        <f t="shared" si="21"/>
        <v>0</v>
      </c>
      <c r="Q213" s="97" t="s">
        <v>2</v>
      </c>
    </row>
    <row r="214" spans="1:17" ht="15.9" customHeight="1" x14ac:dyDescent="0.25">
      <c r="A214" s="34">
        <f t="shared" si="19"/>
        <v>1</v>
      </c>
      <c r="B214" s="37" t="s">
        <v>126</v>
      </c>
      <c r="C214" s="44">
        <f t="shared" si="20"/>
        <v>0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0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0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0</v>
      </c>
      <c r="K214" s="35">
        <f>VLOOKUP($Q214&amp;$B214,'PNC Exon. &amp; no Exon.'!$A:$AL,'P.N.C. x Comp. x Ramos'!K$66,0)</f>
        <v>0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0</v>
      </c>
      <c r="N214" s="35">
        <f>VLOOKUP($Q214&amp;$B214,'PNC Exon. &amp; no Exon.'!$A:$AL,'P.N.C. x Comp. x Ramos'!N$66,0)</f>
        <v>0</v>
      </c>
      <c r="O214" s="42">
        <f t="shared" si="21"/>
        <v>0</v>
      </c>
      <c r="Q214" s="97" t="s">
        <v>2</v>
      </c>
    </row>
    <row r="215" spans="1:17" ht="15.9" customHeight="1" x14ac:dyDescent="0.25">
      <c r="A215" s="34">
        <f t="shared" si="19"/>
        <v>1</v>
      </c>
      <c r="B215" s="37" t="s">
        <v>109</v>
      </c>
      <c r="C215" s="44">
        <f t="shared" si="20"/>
        <v>0</v>
      </c>
      <c r="D215" s="35">
        <f>VLOOKUP($Q215&amp;$B215,'PNC Exon. &amp; no Exon.'!$A:$AL,'P.N.C. x Comp. x Ramos'!D$66,0)</f>
        <v>0</v>
      </c>
      <c r="E215" s="35">
        <f>VLOOKUP($Q215&amp;$B215,'PNC Exon. &amp; no Exon.'!$A:$AL,'P.N.C. x Comp. x Ramos'!E$66,0)</f>
        <v>0</v>
      </c>
      <c r="F215" s="35">
        <f>VLOOKUP($Q215&amp;$B215,'PNC Exon. &amp; no Exon.'!$A:$AL,'P.N.C. x Comp. x Ramos'!F$66,0)</f>
        <v>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0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0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0</v>
      </c>
      <c r="N215" s="35">
        <f>VLOOKUP($Q215&amp;$B215,'PNC Exon. &amp; no Exon.'!$A:$AL,'P.N.C. x Comp. x Ramos'!N$66,0)</f>
        <v>0</v>
      </c>
      <c r="O215" s="42">
        <f t="shared" si="21"/>
        <v>0</v>
      </c>
      <c r="Q215" s="97" t="s">
        <v>2</v>
      </c>
    </row>
    <row r="216" spans="1:17" ht="15.9" customHeight="1" x14ac:dyDescent="0.25">
      <c r="A216" s="34">
        <f t="shared" si="19"/>
        <v>1</v>
      </c>
      <c r="B216" s="37" t="s">
        <v>128</v>
      </c>
      <c r="C216" s="44">
        <f t="shared" si="20"/>
        <v>0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0</v>
      </c>
      <c r="F216" s="35">
        <f>VLOOKUP($Q216&amp;$B216,'PNC Exon. &amp; no Exon.'!$A:$AL,'P.N.C. x Comp. x Ramos'!F$66,0)</f>
        <v>0</v>
      </c>
      <c r="G216" s="35">
        <f>VLOOKUP($Q216&amp;$B216,'PNC Exon. &amp; no Exon.'!$A:$AL,'P.N.C. x Comp. x Ramos'!G$66,0)</f>
        <v>0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0</v>
      </c>
      <c r="O216" s="42">
        <f t="shared" si="21"/>
        <v>0</v>
      </c>
      <c r="Q216" s="97" t="s">
        <v>2</v>
      </c>
    </row>
    <row r="217" spans="1:17" ht="15.9" customHeight="1" x14ac:dyDescent="0.25">
      <c r="A217" s="34">
        <f t="shared" si="19"/>
        <v>1</v>
      </c>
      <c r="B217" s="37" t="s">
        <v>127</v>
      </c>
      <c r="C217" s="44">
        <f t="shared" si="20"/>
        <v>0</v>
      </c>
      <c r="D217" s="35">
        <f>VLOOKUP($Q217&amp;$B217,'PNC Exon. &amp; no Exon.'!$A:$AL,'P.N.C. x Comp. x Ramos'!D$66,0)</f>
        <v>0</v>
      </c>
      <c r="E217" s="35">
        <f>VLOOKUP($Q217&amp;$B217,'PNC Exon. &amp; no Exon.'!$A:$AL,'P.N.C. x Comp. x Ramos'!E$66,0)</f>
        <v>0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0</v>
      </c>
      <c r="H217" s="35">
        <f>VLOOKUP($Q217&amp;$B217,'PNC Exon. &amp; no Exon.'!$A:$AL,'P.N.C. x Comp. x Ramos'!H$66,0)</f>
        <v>0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0</v>
      </c>
      <c r="K217" s="35">
        <f>VLOOKUP($Q217&amp;$B217,'PNC Exon. &amp; no Exon.'!$A:$AL,'P.N.C. x Comp. x Ramos'!K$66,0)</f>
        <v>0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0</v>
      </c>
      <c r="N217" s="35">
        <f>VLOOKUP($Q217&amp;$B217,'PNC Exon. &amp; no Exon.'!$A:$AL,'P.N.C. x Comp. x Ramos'!N$66,0)</f>
        <v>0</v>
      </c>
      <c r="O217" s="42">
        <f t="shared" si="21"/>
        <v>0</v>
      </c>
      <c r="Q217" s="97" t="s">
        <v>2</v>
      </c>
    </row>
    <row r="218" spans="1:17" ht="15.9" customHeight="1" x14ac:dyDescent="0.25">
      <c r="A218" s="34">
        <f t="shared" si="19"/>
        <v>1</v>
      </c>
      <c r="B218" s="37" t="s">
        <v>79</v>
      </c>
      <c r="C218" s="44">
        <f t="shared" si="20"/>
        <v>0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0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0</v>
      </c>
      <c r="Q218" s="97" t="s">
        <v>2</v>
      </c>
    </row>
    <row r="219" spans="1:17" ht="15.9" customHeight="1" x14ac:dyDescent="0.25">
      <c r="A219" s="34">
        <f t="shared" si="19"/>
        <v>1</v>
      </c>
      <c r="B219" s="37" t="s">
        <v>129</v>
      </c>
      <c r="C219" s="44">
        <f t="shared" si="20"/>
        <v>0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0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0</v>
      </c>
      <c r="N219" s="35">
        <f>VLOOKUP($Q219&amp;$B219,'PNC Exon. &amp; no Exon.'!$A:$AL,'P.N.C. x Comp. x Ramos'!N$66,0)</f>
        <v>0</v>
      </c>
      <c r="O219" s="42">
        <f t="shared" si="21"/>
        <v>0</v>
      </c>
      <c r="Q219" s="97" t="s">
        <v>2</v>
      </c>
    </row>
    <row r="220" spans="1:17" ht="15.9" customHeight="1" x14ac:dyDescent="0.25">
      <c r="A220" s="34">
        <f t="shared" si="19"/>
        <v>1</v>
      </c>
      <c r="B220" s="37" t="s">
        <v>131</v>
      </c>
      <c r="C220" s="44">
        <f t="shared" si="20"/>
        <v>0</v>
      </c>
      <c r="D220" s="35">
        <f>VLOOKUP($Q220&amp;$B220,'PNC Exon. &amp; no Exon.'!$A:$AL,'P.N.C. x Comp. x Ramos'!D$66,0)</f>
        <v>0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0</v>
      </c>
      <c r="G220" s="35">
        <f>VLOOKUP($Q220&amp;$B220,'PNC Exon. &amp; no Exon.'!$A:$AL,'P.N.C. x Comp. x Ramos'!G$66,0)</f>
        <v>0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0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0</v>
      </c>
      <c r="O220" s="42">
        <f t="shared" si="21"/>
        <v>0</v>
      </c>
      <c r="Q220" s="97" t="s">
        <v>2</v>
      </c>
    </row>
    <row r="221" spans="1:17" ht="15.9" customHeight="1" x14ac:dyDescent="0.25">
      <c r="A221" s="34">
        <f t="shared" si="19"/>
        <v>1</v>
      </c>
      <c r="B221" s="37" t="s">
        <v>130</v>
      </c>
      <c r="C221" s="44">
        <f t="shared" si="20"/>
        <v>0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0</v>
      </c>
      <c r="N221" s="35">
        <f>VLOOKUP($Q221&amp;$B221,'PNC Exon. &amp; no Exon.'!$A:$AL,'P.N.C. x Comp. x Ramos'!N$66,0)</f>
        <v>0</v>
      </c>
      <c r="O221" s="42">
        <f t="shared" si="21"/>
        <v>0</v>
      </c>
      <c r="Q221" s="97" t="s">
        <v>2</v>
      </c>
    </row>
    <row r="222" spans="1:17" x14ac:dyDescent="0.25">
      <c r="A222" s="52" t="s">
        <v>173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25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25">
      <c r="A245" s="136" t="s">
        <v>164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x14ac:dyDescent="0.25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f t="shared" ref="C249:N249" si="22">SUM(C250:C282)</f>
        <v>0</v>
      </c>
      <c r="D249" s="50">
        <f t="shared" si="22"/>
        <v>0</v>
      </c>
      <c r="E249" s="50">
        <f t="shared" si="22"/>
        <v>0</v>
      </c>
      <c r="F249" s="50">
        <f t="shared" si="22"/>
        <v>0</v>
      </c>
      <c r="G249" s="50">
        <f t="shared" si="22"/>
        <v>0</v>
      </c>
      <c r="H249" s="50">
        <f t="shared" si="22"/>
        <v>0</v>
      </c>
      <c r="I249" s="50">
        <f t="shared" si="22"/>
        <v>0</v>
      </c>
      <c r="J249" s="50">
        <f t="shared" si="22"/>
        <v>0</v>
      </c>
      <c r="K249" s="50">
        <f t="shared" si="22"/>
        <v>0</v>
      </c>
      <c r="L249" s="50">
        <f t="shared" si="22"/>
        <v>0</v>
      </c>
      <c r="M249" s="50">
        <f t="shared" si="22"/>
        <v>0</v>
      </c>
      <c r="N249" s="50">
        <f t="shared" si="22"/>
        <v>0</v>
      </c>
      <c r="O249" s="70">
        <f>SUM(O250:O282,0)</f>
        <v>0</v>
      </c>
      <c r="Q249" s="97" t="s">
        <v>3</v>
      </c>
    </row>
    <row r="250" spans="1:17" ht="15.9" customHeight="1" x14ac:dyDescent="0.25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0</v>
      </c>
      <c r="D250" s="35">
        <f>VLOOKUP($Q250&amp;$B250,'PNC Exon. &amp; no Exon.'!$A:$AL,'P.N.C. x Comp. x Ramos'!D$66,0)</f>
        <v>0</v>
      </c>
      <c r="E250" s="35">
        <f>VLOOKUP($Q250&amp;$B250,'PNC Exon. &amp; no Exon.'!$A:$AL,'P.N.C. x Comp. x Ramos'!E$66,0)</f>
        <v>0</v>
      </c>
      <c r="F250" s="35">
        <f>VLOOKUP($Q250&amp;$B250,'PNC Exon. &amp; no Exon.'!$A:$AL,'P.N.C. x Comp. x Ramos'!F$66,0)</f>
        <v>0</v>
      </c>
      <c r="G250" s="35">
        <f>VLOOKUP($Q250&amp;$B250,'PNC Exon. &amp; no Exon.'!$A:$AL,'P.N.C. x Comp. x Ramos'!G$66,0)</f>
        <v>0</v>
      </c>
      <c r="H250" s="35">
        <f>VLOOKUP($Q250&amp;$B250,'PNC Exon. &amp; no Exon.'!$A:$AL,'P.N.C. x Comp. x Ramos'!H$66,0)</f>
        <v>0</v>
      </c>
      <c r="I250" s="35">
        <f>VLOOKUP($Q250&amp;$B250,'PNC Exon. &amp; no Exon.'!$A:$AL,'P.N.C. x Comp. x Ramos'!I$66,0)</f>
        <v>0</v>
      </c>
      <c r="J250" s="35">
        <f>VLOOKUP($Q250&amp;$B250,'PNC Exon. &amp; no Exon.'!$A:$AL,'P.N.C. x Comp. x Ramos'!J$66,0)</f>
        <v>0</v>
      </c>
      <c r="K250" s="35">
        <f>VLOOKUP($Q250&amp;$B250,'PNC Exon. &amp; no Exon.'!$A:$AL,'P.N.C. x Comp. x Ramos'!K$66,0)</f>
        <v>0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0</v>
      </c>
      <c r="N250" s="35">
        <f>VLOOKUP($Q250&amp;$B250,'PNC Exon. &amp; no Exon.'!$A:$AL,'P.N.C. x Comp. x Ramos'!N$66,0)</f>
        <v>0</v>
      </c>
      <c r="O250" s="42">
        <f t="shared" ref="O250:O282" si="25">IFERROR(C250/$C$249*100,0)</f>
        <v>0</v>
      </c>
      <c r="Q250" s="97" t="s">
        <v>3</v>
      </c>
    </row>
    <row r="251" spans="1:17" ht="15.9" customHeight="1" x14ac:dyDescent="0.25">
      <c r="A251" s="34">
        <f t="shared" si="23"/>
        <v>1</v>
      </c>
      <c r="B251" s="37" t="s">
        <v>92</v>
      </c>
      <c r="C251" s="44">
        <f t="shared" si="24"/>
        <v>0</v>
      </c>
      <c r="D251" s="35">
        <f>VLOOKUP($Q251&amp;$B251,'PNC Exon. &amp; no Exon.'!$A:$AL,'P.N.C. x Comp. x Ramos'!D$66,0)</f>
        <v>0</v>
      </c>
      <c r="E251" s="35">
        <f>VLOOKUP($Q251&amp;$B251,'PNC Exon. &amp; no Exon.'!$A:$AL,'P.N.C. x Comp. x Ramos'!E$66,0)</f>
        <v>0</v>
      </c>
      <c r="F251" s="35">
        <f>VLOOKUP($Q251&amp;$B251,'PNC Exon. &amp; no Exon.'!$A:$AL,'P.N.C. x Comp. x Ramos'!F$66,0)</f>
        <v>0</v>
      </c>
      <c r="G251" s="35">
        <f>VLOOKUP($Q251&amp;$B251,'PNC Exon. &amp; no Exon.'!$A:$AL,'P.N.C. x Comp. x Ramos'!G$66,0)</f>
        <v>0</v>
      </c>
      <c r="H251" s="35">
        <f>VLOOKUP($Q251&amp;$B251,'PNC Exon. &amp; no Exon.'!$A:$AL,'P.N.C. x Comp. x Ramos'!H$66,0)</f>
        <v>0</v>
      </c>
      <c r="I251" s="35">
        <f>VLOOKUP($Q251&amp;$B251,'PNC Exon. &amp; no Exon.'!$A:$AL,'P.N.C. x Comp. x Ramos'!I$66,0)</f>
        <v>0</v>
      </c>
      <c r="J251" s="35">
        <f>VLOOKUP($Q251&amp;$B251,'PNC Exon. &amp; no Exon.'!$A:$AL,'P.N.C. x Comp. x Ramos'!J$66,0)</f>
        <v>0</v>
      </c>
      <c r="K251" s="35">
        <f>VLOOKUP($Q251&amp;$B251,'PNC Exon. &amp; no Exon.'!$A:$AL,'P.N.C. x Comp. x Ramos'!K$66,0)</f>
        <v>0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0</v>
      </c>
      <c r="N251" s="35">
        <f>VLOOKUP($Q251&amp;$B251,'PNC Exon. &amp; no Exon.'!$A:$AL,'P.N.C. x Comp. x Ramos'!N$66,0)</f>
        <v>0</v>
      </c>
      <c r="O251" s="42">
        <f t="shared" si="25"/>
        <v>0</v>
      </c>
      <c r="Q251" s="97" t="s">
        <v>3</v>
      </c>
    </row>
    <row r="252" spans="1:17" ht="15.9" customHeight="1" x14ac:dyDescent="0.25">
      <c r="A252" s="34">
        <f t="shared" si="23"/>
        <v>1</v>
      </c>
      <c r="B252" s="37" t="s">
        <v>110</v>
      </c>
      <c r="C252" s="44">
        <f t="shared" si="24"/>
        <v>0</v>
      </c>
      <c r="D252" s="35">
        <f>VLOOKUP($Q252&amp;$B252,'PNC Exon. &amp; no Exon.'!$A:$AL,'P.N.C. x Comp. x Ramos'!D$66,0)</f>
        <v>0</v>
      </c>
      <c r="E252" s="35">
        <f>VLOOKUP($Q252&amp;$B252,'PNC Exon. &amp; no Exon.'!$A:$AL,'P.N.C. x Comp. x Ramos'!E$66,0)</f>
        <v>0</v>
      </c>
      <c r="F252" s="35">
        <f>VLOOKUP($Q252&amp;$B252,'PNC Exon. &amp; no Exon.'!$A:$AL,'P.N.C. x Comp. x Ramos'!F$66,0)</f>
        <v>0</v>
      </c>
      <c r="G252" s="35">
        <f>VLOOKUP($Q252&amp;$B252,'PNC Exon. &amp; no Exon.'!$A:$AL,'P.N.C. x Comp. x Ramos'!G$66,0)</f>
        <v>0</v>
      </c>
      <c r="H252" s="35">
        <f>VLOOKUP($Q252&amp;$B252,'PNC Exon. &amp; no Exon.'!$A:$AL,'P.N.C. x Comp. x Ramos'!H$66,0)</f>
        <v>0</v>
      </c>
      <c r="I252" s="35">
        <f>VLOOKUP($Q252&amp;$B252,'PNC Exon. &amp; no Exon.'!$A:$AL,'P.N.C. x Comp. x Ramos'!I$66,0)</f>
        <v>0</v>
      </c>
      <c r="J252" s="35">
        <f>VLOOKUP($Q252&amp;$B252,'PNC Exon. &amp; no Exon.'!$A:$AL,'P.N.C. x Comp. x Ramos'!J$66,0)</f>
        <v>0</v>
      </c>
      <c r="K252" s="35">
        <f>VLOOKUP($Q252&amp;$B252,'PNC Exon. &amp; no Exon.'!$A:$AL,'P.N.C. x Comp. x Ramos'!K$66,0)</f>
        <v>0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0</v>
      </c>
      <c r="N252" s="35">
        <f>VLOOKUP($Q252&amp;$B252,'PNC Exon. &amp; no Exon.'!$A:$AL,'P.N.C. x Comp. x Ramos'!N$66,0)</f>
        <v>0</v>
      </c>
      <c r="O252" s="42">
        <f t="shared" si="25"/>
        <v>0</v>
      </c>
      <c r="Q252" s="97" t="s">
        <v>3</v>
      </c>
    </row>
    <row r="253" spans="1:17" ht="15.9" customHeight="1" x14ac:dyDescent="0.25">
      <c r="A253" s="34">
        <f t="shared" si="23"/>
        <v>1</v>
      </c>
      <c r="B253" s="37" t="s">
        <v>93</v>
      </c>
      <c r="C253" s="44">
        <f t="shared" si="24"/>
        <v>0</v>
      </c>
      <c r="D253" s="35">
        <f>VLOOKUP($Q253&amp;$B253,'PNC Exon. &amp; no Exon.'!$A:$AL,'P.N.C. x Comp. x Ramos'!D$66,0)</f>
        <v>0</v>
      </c>
      <c r="E253" s="35">
        <f>VLOOKUP($Q253&amp;$B253,'PNC Exon. &amp; no Exon.'!$A:$AL,'P.N.C. x Comp. x Ramos'!E$66,0)</f>
        <v>0</v>
      </c>
      <c r="F253" s="35">
        <f>VLOOKUP($Q253&amp;$B253,'PNC Exon. &amp; no Exon.'!$A:$AL,'P.N.C. x Comp. x Ramos'!F$66,0)</f>
        <v>0</v>
      </c>
      <c r="G253" s="35">
        <f>VLOOKUP($Q253&amp;$B253,'PNC Exon. &amp; no Exon.'!$A:$AL,'P.N.C. x Comp. x Ramos'!G$66,0)</f>
        <v>0</v>
      </c>
      <c r="H253" s="35">
        <f>VLOOKUP($Q253&amp;$B253,'PNC Exon. &amp; no Exon.'!$A:$AL,'P.N.C. x Comp. x Ramos'!H$66,0)</f>
        <v>0</v>
      </c>
      <c r="I253" s="35">
        <f>VLOOKUP($Q253&amp;$B253,'PNC Exon. &amp; no Exon.'!$A:$AL,'P.N.C. x Comp. x Ramos'!I$66,0)</f>
        <v>0</v>
      </c>
      <c r="J253" s="35">
        <f>VLOOKUP($Q253&amp;$B253,'PNC Exon. &amp; no Exon.'!$A:$AL,'P.N.C. x Comp. x Ramos'!J$66,0)</f>
        <v>0</v>
      </c>
      <c r="K253" s="35">
        <f>VLOOKUP($Q253&amp;$B253,'PNC Exon. &amp; no Exon.'!$A:$AL,'P.N.C. x Comp. x Ramos'!K$66,0)</f>
        <v>0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0</v>
      </c>
      <c r="N253" s="35">
        <f>VLOOKUP($Q253&amp;$B253,'PNC Exon. &amp; no Exon.'!$A:$AL,'P.N.C. x Comp. x Ramos'!N$66,0)</f>
        <v>0</v>
      </c>
      <c r="O253" s="42">
        <f t="shared" si="25"/>
        <v>0</v>
      </c>
      <c r="Q253" s="97" t="s">
        <v>3</v>
      </c>
    </row>
    <row r="254" spans="1:17" ht="15.9" customHeight="1" x14ac:dyDescent="0.25">
      <c r="A254" s="34">
        <f t="shared" si="23"/>
        <v>1</v>
      </c>
      <c r="B254" s="37" t="s">
        <v>111</v>
      </c>
      <c r="C254" s="44">
        <f t="shared" si="24"/>
        <v>0</v>
      </c>
      <c r="D254" s="35">
        <f>VLOOKUP($Q254&amp;$B254,'PNC Exon. &amp; no Exon.'!$A:$AL,'P.N.C. x Comp. x Ramos'!D$66,0)</f>
        <v>0</v>
      </c>
      <c r="E254" s="35">
        <f>VLOOKUP($Q254&amp;$B254,'PNC Exon. &amp; no Exon.'!$A:$AL,'P.N.C. x Comp. x Ramos'!E$66,0)</f>
        <v>0</v>
      </c>
      <c r="F254" s="35">
        <f>VLOOKUP($Q254&amp;$B254,'PNC Exon. &amp; no Exon.'!$A:$AL,'P.N.C. x Comp. x Ramos'!F$66,0)</f>
        <v>0</v>
      </c>
      <c r="G254" s="35">
        <f>VLOOKUP($Q254&amp;$B254,'PNC Exon. &amp; no Exon.'!$A:$AL,'P.N.C. x Comp. x Ramos'!G$66,0)</f>
        <v>0</v>
      </c>
      <c r="H254" s="35">
        <f>VLOOKUP($Q254&amp;$B254,'PNC Exon. &amp; no Exon.'!$A:$AL,'P.N.C. x Comp. x Ramos'!H$66,0)</f>
        <v>0</v>
      </c>
      <c r="I254" s="35">
        <f>VLOOKUP($Q254&amp;$B254,'PNC Exon. &amp; no Exon.'!$A:$AL,'P.N.C. x Comp. x Ramos'!I$66,0)</f>
        <v>0</v>
      </c>
      <c r="J254" s="35">
        <f>VLOOKUP($Q254&amp;$B254,'PNC Exon. &amp; no Exon.'!$A:$AL,'P.N.C. x Comp. x Ramos'!J$66,0)</f>
        <v>0</v>
      </c>
      <c r="K254" s="35">
        <f>VLOOKUP($Q254&amp;$B254,'PNC Exon. &amp; no Exon.'!$A:$AL,'P.N.C. x Comp. x Ramos'!K$66,0)</f>
        <v>0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0</v>
      </c>
      <c r="N254" s="35">
        <f>VLOOKUP($Q254&amp;$B254,'PNC Exon. &amp; no Exon.'!$A:$AL,'P.N.C. x Comp. x Ramos'!N$66,0)</f>
        <v>0</v>
      </c>
      <c r="O254" s="42">
        <f t="shared" si="25"/>
        <v>0</v>
      </c>
      <c r="Q254" s="97" t="s">
        <v>3</v>
      </c>
    </row>
    <row r="255" spans="1:17" ht="15.9" customHeight="1" x14ac:dyDescent="0.25">
      <c r="A255" s="34">
        <f t="shared" si="23"/>
        <v>1</v>
      </c>
      <c r="B255" s="37" t="s">
        <v>112</v>
      </c>
      <c r="C255" s="44">
        <f t="shared" si="24"/>
        <v>0</v>
      </c>
      <c r="D255" s="35">
        <f>VLOOKUP($Q255&amp;$B255,'PNC Exon. &amp; no Exon.'!$A:$AL,'P.N.C. x Comp. x Ramos'!D$66,0)</f>
        <v>0</v>
      </c>
      <c r="E255" s="35">
        <f>VLOOKUP($Q255&amp;$B255,'PNC Exon. &amp; no Exon.'!$A:$AL,'P.N.C. x Comp. x Ramos'!E$66,0)</f>
        <v>0</v>
      </c>
      <c r="F255" s="35">
        <f>VLOOKUP($Q255&amp;$B255,'PNC Exon. &amp; no Exon.'!$A:$AL,'P.N.C. x Comp. x Ramos'!F$66,0)</f>
        <v>0</v>
      </c>
      <c r="G255" s="35">
        <f>VLOOKUP($Q255&amp;$B255,'PNC Exon. &amp; no Exon.'!$A:$AL,'P.N.C. x Comp. x Ramos'!G$66,0)</f>
        <v>0</v>
      </c>
      <c r="H255" s="35">
        <f>VLOOKUP($Q255&amp;$B255,'PNC Exon. &amp; no Exon.'!$A:$AL,'P.N.C. x Comp. x Ramos'!H$66,0)</f>
        <v>0</v>
      </c>
      <c r="I255" s="35">
        <f>VLOOKUP($Q255&amp;$B255,'PNC Exon. &amp; no Exon.'!$A:$AL,'P.N.C. x Comp. x Ramos'!I$66,0)</f>
        <v>0</v>
      </c>
      <c r="J255" s="35">
        <f>VLOOKUP($Q255&amp;$B255,'PNC Exon. &amp; no Exon.'!$A:$AL,'P.N.C. x Comp. x Ramos'!J$66,0)</f>
        <v>0</v>
      </c>
      <c r="K255" s="35">
        <f>VLOOKUP($Q255&amp;$B255,'PNC Exon. &amp; no Exon.'!$A:$AL,'P.N.C. x Comp. x Ramos'!K$66,0)</f>
        <v>0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0</v>
      </c>
      <c r="N255" s="35">
        <f>VLOOKUP($Q255&amp;$B255,'PNC Exon. &amp; no Exon.'!$A:$AL,'P.N.C. x Comp. x Ramos'!N$66,0)</f>
        <v>0</v>
      </c>
      <c r="O255" s="42">
        <f t="shared" si="25"/>
        <v>0</v>
      </c>
      <c r="Q255" s="97" t="s">
        <v>3</v>
      </c>
    </row>
    <row r="256" spans="1:17" ht="15.9" customHeight="1" x14ac:dyDescent="0.25">
      <c r="A256" s="34">
        <f t="shared" si="23"/>
        <v>1</v>
      </c>
      <c r="B256" s="37" t="s">
        <v>94</v>
      </c>
      <c r="C256" s="44">
        <f t="shared" si="24"/>
        <v>0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0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0</v>
      </c>
      <c r="H256" s="35">
        <f>VLOOKUP($Q256&amp;$B256,'PNC Exon. &amp; no Exon.'!$A:$AL,'P.N.C. x Comp. x Ramos'!H$66,0)</f>
        <v>0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0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0</v>
      </c>
      <c r="N256" s="35">
        <f>VLOOKUP($Q256&amp;$B256,'PNC Exon. &amp; no Exon.'!$A:$AL,'P.N.C. x Comp. x Ramos'!N$66,0)</f>
        <v>0</v>
      </c>
      <c r="O256" s="42">
        <f t="shared" si="25"/>
        <v>0</v>
      </c>
      <c r="Q256" s="97" t="s">
        <v>3</v>
      </c>
    </row>
    <row r="257" spans="1:17" ht="15.9" customHeight="1" x14ac:dyDescent="0.25">
      <c r="A257" s="34">
        <f t="shared" si="23"/>
        <v>1</v>
      </c>
      <c r="B257" s="37" t="s">
        <v>113</v>
      </c>
      <c r="C257" s="44">
        <f t="shared" si="24"/>
        <v>0</v>
      </c>
      <c r="D257" s="35">
        <f>VLOOKUP($Q257&amp;$B257,'PNC Exon. &amp; no Exon.'!$A:$AL,'P.N.C. x Comp. x Ramos'!D$66,0)</f>
        <v>0</v>
      </c>
      <c r="E257" s="35">
        <f>VLOOKUP($Q257&amp;$B257,'PNC Exon. &amp; no Exon.'!$A:$AL,'P.N.C. x Comp. x Ramos'!E$66,0)</f>
        <v>0</v>
      </c>
      <c r="F257" s="35">
        <f>VLOOKUP($Q257&amp;$B257,'PNC Exon. &amp; no Exon.'!$A:$AL,'P.N.C. x Comp. x Ramos'!F$66,0)</f>
        <v>0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0</v>
      </c>
      <c r="Q257" s="97" t="s">
        <v>3</v>
      </c>
    </row>
    <row r="258" spans="1:17" ht="15.9" customHeight="1" x14ac:dyDescent="0.25">
      <c r="A258" s="34">
        <f t="shared" si="23"/>
        <v>1</v>
      </c>
      <c r="B258" s="37" t="s">
        <v>77</v>
      </c>
      <c r="C258" s="44">
        <f t="shared" si="24"/>
        <v>0</v>
      </c>
      <c r="D258" s="35">
        <f>VLOOKUP($Q258&amp;$B258,'PNC Exon. &amp; no Exon.'!$A:$AL,'P.N.C. x Comp. x Ramos'!D$66,0)</f>
        <v>0</v>
      </c>
      <c r="E258" s="35">
        <f>VLOOKUP($Q258&amp;$B258,'PNC Exon. &amp; no Exon.'!$A:$AL,'P.N.C. x Comp. x Ramos'!E$66,0)</f>
        <v>0</v>
      </c>
      <c r="F258" s="35">
        <f>VLOOKUP($Q258&amp;$B258,'PNC Exon. &amp; no Exon.'!$A:$AL,'P.N.C. x Comp. x Ramos'!F$66,0)</f>
        <v>0</v>
      </c>
      <c r="G258" s="35">
        <f>VLOOKUP($Q258&amp;$B258,'PNC Exon. &amp; no Exon.'!$A:$AL,'P.N.C. x Comp. x Ramos'!G$66,0)</f>
        <v>0</v>
      </c>
      <c r="H258" s="35">
        <f>VLOOKUP($Q258&amp;$B258,'PNC Exon. &amp; no Exon.'!$A:$AL,'P.N.C. x Comp. x Ramos'!H$66,0)</f>
        <v>0</v>
      </c>
      <c r="I258" s="35">
        <f>VLOOKUP($Q258&amp;$B258,'PNC Exon. &amp; no Exon.'!$A:$AL,'P.N.C. x Comp. x Ramos'!I$66,0)</f>
        <v>0</v>
      </c>
      <c r="J258" s="35">
        <f>VLOOKUP($Q258&amp;$B258,'PNC Exon. &amp; no Exon.'!$A:$AL,'P.N.C. x Comp. x Ramos'!J$66,0)</f>
        <v>0</v>
      </c>
      <c r="K258" s="35">
        <f>VLOOKUP($Q258&amp;$B258,'PNC Exon. &amp; no Exon.'!$A:$AL,'P.N.C. x Comp. x Ramos'!K$66,0)</f>
        <v>0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0</v>
      </c>
      <c r="N258" s="35">
        <f>VLOOKUP($Q258&amp;$B258,'PNC Exon. &amp; no Exon.'!$A:$AL,'P.N.C. x Comp. x Ramos'!N$66,0)</f>
        <v>0</v>
      </c>
      <c r="O258" s="42">
        <f t="shared" si="25"/>
        <v>0</v>
      </c>
      <c r="Q258" s="97" t="s">
        <v>3</v>
      </c>
    </row>
    <row r="259" spans="1:17" ht="15.9" customHeight="1" x14ac:dyDescent="0.25">
      <c r="A259" s="34">
        <f t="shared" si="23"/>
        <v>1</v>
      </c>
      <c r="B259" s="37" t="s">
        <v>85</v>
      </c>
      <c r="C259" s="44">
        <f t="shared" si="24"/>
        <v>0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0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0</v>
      </c>
      <c r="H259" s="35">
        <f>VLOOKUP($Q259&amp;$B259,'PNC Exon. &amp; no Exon.'!$A:$AL,'P.N.C. x Comp. x Ramos'!H$66,0)</f>
        <v>0</v>
      </c>
      <c r="I259" s="35">
        <f>VLOOKUP($Q259&amp;$B259,'PNC Exon. &amp; no Exon.'!$A:$AL,'P.N.C. x Comp. x Ramos'!I$66,0)</f>
        <v>0</v>
      </c>
      <c r="J259" s="35">
        <f>VLOOKUP($Q259&amp;$B259,'PNC Exon. &amp; no Exon.'!$A:$AL,'P.N.C. x Comp. x Ramos'!J$66,0)</f>
        <v>0</v>
      </c>
      <c r="K259" s="35">
        <f>VLOOKUP($Q259&amp;$B259,'PNC Exon. &amp; no Exon.'!$A:$AL,'P.N.C. x Comp. x Ramos'!K$66,0)</f>
        <v>0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0</v>
      </c>
      <c r="N259" s="35">
        <f>VLOOKUP($Q259&amp;$B259,'PNC Exon. &amp; no Exon.'!$A:$AL,'P.N.C. x Comp. x Ramos'!N$66,0)</f>
        <v>0</v>
      </c>
      <c r="O259" s="42">
        <f t="shared" si="25"/>
        <v>0</v>
      </c>
      <c r="Q259" s="97" t="s">
        <v>3</v>
      </c>
    </row>
    <row r="260" spans="1:17" ht="15.9" customHeight="1" x14ac:dyDescent="0.25">
      <c r="A260" s="34">
        <f t="shared" si="23"/>
        <v>1</v>
      </c>
      <c r="B260" s="37" t="s">
        <v>114</v>
      </c>
      <c r="C260" s="44">
        <f t="shared" si="24"/>
        <v>0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0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0</v>
      </c>
      <c r="I260" s="35">
        <f>VLOOKUP($Q260&amp;$B260,'PNC Exon. &amp; no Exon.'!$A:$AL,'P.N.C. x Comp. x Ramos'!I$66,0)</f>
        <v>0</v>
      </c>
      <c r="J260" s="35">
        <f>VLOOKUP($Q260&amp;$B260,'PNC Exon. &amp; no Exon.'!$A:$AL,'P.N.C. x Comp. x Ramos'!J$66,0)</f>
        <v>0</v>
      </c>
      <c r="K260" s="35">
        <f>VLOOKUP($Q260&amp;$B260,'PNC Exon. &amp; no Exon.'!$A:$AL,'P.N.C. x Comp. x Ramos'!K$66,0)</f>
        <v>0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0</v>
      </c>
      <c r="N260" s="35">
        <f>VLOOKUP($Q260&amp;$B260,'PNC Exon. &amp; no Exon.'!$A:$AL,'P.N.C. x Comp. x Ramos'!N$66,0)</f>
        <v>0</v>
      </c>
      <c r="O260" s="42">
        <f t="shared" si="25"/>
        <v>0</v>
      </c>
      <c r="Q260" s="97" t="s">
        <v>3</v>
      </c>
    </row>
    <row r="261" spans="1:17" ht="15.9" customHeight="1" x14ac:dyDescent="0.25">
      <c r="A261" s="34">
        <f t="shared" si="23"/>
        <v>1</v>
      </c>
      <c r="B261" s="37" t="s">
        <v>115</v>
      </c>
      <c r="C261" s="44">
        <f t="shared" si="24"/>
        <v>0</v>
      </c>
      <c r="D261" s="35">
        <f>VLOOKUP($Q261&amp;$B261,'PNC Exon. &amp; no Exon.'!$A:$AL,'P.N.C. x Comp. x Ramos'!D$66,0)</f>
        <v>0</v>
      </c>
      <c r="E261" s="35">
        <f>VLOOKUP($Q261&amp;$B261,'PNC Exon. &amp; no Exon.'!$A:$AL,'P.N.C. x Comp. x Ramos'!E$66,0)</f>
        <v>0</v>
      </c>
      <c r="F261" s="35">
        <f>VLOOKUP($Q261&amp;$B261,'PNC Exon. &amp; no Exon.'!$A:$AL,'P.N.C. x Comp. x Ramos'!F$66,0)</f>
        <v>0</v>
      </c>
      <c r="G261" s="35">
        <f>VLOOKUP($Q261&amp;$B261,'PNC Exon. &amp; no Exon.'!$A:$AL,'P.N.C. x Comp. x Ramos'!G$66,0)</f>
        <v>0</v>
      </c>
      <c r="H261" s="35">
        <f>VLOOKUP($Q261&amp;$B261,'PNC Exon. &amp; no Exon.'!$A:$AL,'P.N.C. x Comp. x Ramos'!H$66,0)</f>
        <v>0</v>
      </c>
      <c r="I261" s="35">
        <f>VLOOKUP($Q261&amp;$B261,'PNC Exon. &amp; no Exon.'!$A:$AL,'P.N.C. x Comp. x Ramos'!I$66,0)</f>
        <v>0</v>
      </c>
      <c r="J261" s="35">
        <f>VLOOKUP($Q261&amp;$B261,'PNC Exon. &amp; no Exon.'!$A:$AL,'P.N.C. x Comp. x Ramos'!J$66,0)</f>
        <v>0</v>
      </c>
      <c r="K261" s="35">
        <f>VLOOKUP($Q261&amp;$B261,'PNC Exon. &amp; no Exon.'!$A:$AL,'P.N.C. x Comp. x Ramos'!K$66,0)</f>
        <v>0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0</v>
      </c>
      <c r="N261" s="35">
        <f>VLOOKUP($Q261&amp;$B261,'PNC Exon. &amp; no Exon.'!$A:$AL,'P.N.C. x Comp. x Ramos'!N$66,0)</f>
        <v>0</v>
      </c>
      <c r="O261" s="42">
        <f t="shared" si="25"/>
        <v>0</v>
      </c>
      <c r="Q261" s="97" t="s">
        <v>3</v>
      </c>
    </row>
    <row r="262" spans="1:17" ht="15.9" customHeight="1" x14ac:dyDescent="0.25">
      <c r="A262" s="34">
        <f t="shared" si="23"/>
        <v>1</v>
      </c>
      <c r="B262" s="37" t="s">
        <v>118</v>
      </c>
      <c r="C262" s="44">
        <f t="shared" si="24"/>
        <v>0</v>
      </c>
      <c r="D262" s="35">
        <f>VLOOKUP($Q262&amp;$B262,'PNC Exon. &amp; no Exon.'!$A:$AL,'P.N.C. x Comp. x Ramos'!D$66,0)</f>
        <v>0</v>
      </c>
      <c r="E262" s="35">
        <f>VLOOKUP($Q262&amp;$B262,'PNC Exon. &amp; no Exon.'!$A:$AL,'P.N.C. x Comp. x Ramos'!E$66,0)</f>
        <v>0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0</v>
      </c>
      <c r="H262" s="35">
        <f>VLOOKUP($Q262&amp;$B262,'PNC Exon. &amp; no Exon.'!$A:$AL,'P.N.C. x Comp. x Ramos'!H$66,0)</f>
        <v>0</v>
      </c>
      <c r="I262" s="35">
        <f>VLOOKUP($Q262&amp;$B262,'PNC Exon. &amp; no Exon.'!$A:$AL,'P.N.C. x Comp. x Ramos'!I$66,0)</f>
        <v>0</v>
      </c>
      <c r="J262" s="35">
        <f>VLOOKUP($Q262&amp;$B262,'PNC Exon. &amp; no Exon.'!$A:$AL,'P.N.C. x Comp. x Ramos'!J$66,0)</f>
        <v>0</v>
      </c>
      <c r="K262" s="35">
        <f>VLOOKUP($Q262&amp;$B262,'PNC Exon. &amp; no Exon.'!$A:$AL,'P.N.C. x Comp. x Ramos'!K$66,0)</f>
        <v>0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0</v>
      </c>
      <c r="N262" s="35">
        <f>VLOOKUP($Q262&amp;$B262,'PNC Exon. &amp; no Exon.'!$A:$AL,'P.N.C. x Comp. x Ramos'!N$66,0)</f>
        <v>0</v>
      </c>
      <c r="O262" s="42">
        <f t="shared" si="25"/>
        <v>0</v>
      </c>
      <c r="Q262" s="97" t="s">
        <v>3</v>
      </c>
    </row>
    <row r="263" spans="1:17" ht="15.9" customHeight="1" x14ac:dyDescent="0.25">
      <c r="A263" s="34">
        <f t="shared" si="23"/>
        <v>1</v>
      </c>
      <c r="B263" s="37" t="s">
        <v>119</v>
      </c>
      <c r="C263" s="44">
        <f t="shared" si="24"/>
        <v>0</v>
      </c>
      <c r="D263" s="35">
        <f>VLOOKUP($Q263&amp;$B263,'PNC Exon. &amp; no Exon.'!$A:$AL,'P.N.C. x Comp. x Ramos'!D$66,0)</f>
        <v>0</v>
      </c>
      <c r="E263" s="35">
        <f>VLOOKUP($Q263&amp;$B263,'PNC Exon. &amp; no Exon.'!$A:$AL,'P.N.C. x Comp. x Ramos'!E$66,0)</f>
        <v>0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0</v>
      </c>
      <c r="I263" s="35">
        <f>VLOOKUP($Q263&amp;$B263,'PNC Exon. &amp; no Exon.'!$A:$AL,'P.N.C. x Comp. x Ramos'!I$66,0)</f>
        <v>0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0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0</v>
      </c>
      <c r="N263" s="35">
        <f>VLOOKUP($Q263&amp;$B263,'PNC Exon. &amp; no Exon.'!$A:$AL,'P.N.C. x Comp. x Ramos'!N$66,0)</f>
        <v>0</v>
      </c>
      <c r="O263" s="42">
        <f t="shared" si="25"/>
        <v>0</v>
      </c>
      <c r="Q263" s="97" t="s">
        <v>3</v>
      </c>
    </row>
    <row r="264" spans="1:17" ht="15.9" customHeight="1" x14ac:dyDescent="0.25">
      <c r="A264" s="34">
        <f t="shared" si="23"/>
        <v>1</v>
      </c>
      <c r="B264" s="37" t="s">
        <v>80</v>
      </c>
      <c r="C264" s="44">
        <f t="shared" si="24"/>
        <v>0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0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0</v>
      </c>
      <c r="N264" s="35">
        <f>VLOOKUP($Q264&amp;$B264,'PNC Exon. &amp; no Exon.'!$A:$AL,'P.N.C. x Comp. x Ramos'!N$66,0)</f>
        <v>0</v>
      </c>
      <c r="O264" s="42">
        <f t="shared" si="25"/>
        <v>0</v>
      </c>
      <c r="Q264" s="97" t="s">
        <v>3</v>
      </c>
    </row>
    <row r="265" spans="1:17" ht="15.9" customHeight="1" x14ac:dyDescent="0.25">
      <c r="A265" s="34">
        <f t="shared" si="23"/>
        <v>1</v>
      </c>
      <c r="B265" s="37" t="s">
        <v>120</v>
      </c>
      <c r="C265" s="44">
        <f t="shared" si="24"/>
        <v>0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0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0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0</v>
      </c>
      <c r="K265" s="35">
        <f>VLOOKUP($Q265&amp;$B265,'PNC Exon. &amp; no Exon.'!$A:$AL,'P.N.C. x Comp. x Ramos'!K$66,0)</f>
        <v>0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0</v>
      </c>
      <c r="N265" s="35">
        <f>VLOOKUP($Q265&amp;$B265,'PNC Exon. &amp; no Exon.'!$A:$AL,'P.N.C. x Comp. x Ramos'!N$66,0)</f>
        <v>0</v>
      </c>
      <c r="O265" s="42">
        <f t="shared" si="25"/>
        <v>0</v>
      </c>
      <c r="Q265" s="97" t="s">
        <v>3</v>
      </c>
    </row>
    <row r="266" spans="1:17" ht="15.9" customHeight="1" x14ac:dyDescent="0.25">
      <c r="A266" s="34">
        <f t="shared" si="23"/>
        <v>1</v>
      </c>
      <c r="B266" s="37" t="s">
        <v>116</v>
      </c>
      <c r="C266" s="44">
        <f t="shared" si="24"/>
        <v>0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0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0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0</v>
      </c>
      <c r="K266" s="35">
        <f>VLOOKUP($Q266&amp;$B266,'PNC Exon. &amp; no Exon.'!$A:$AL,'P.N.C. x Comp. x Ramos'!K$66,0)</f>
        <v>0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0</v>
      </c>
      <c r="N266" s="35">
        <f>VLOOKUP($Q266&amp;$B266,'PNC Exon. &amp; no Exon.'!$A:$AL,'P.N.C. x Comp. x Ramos'!N$66,0)</f>
        <v>0</v>
      </c>
      <c r="O266" s="42">
        <f t="shared" si="25"/>
        <v>0</v>
      </c>
      <c r="Q266" s="97" t="s">
        <v>3</v>
      </c>
    </row>
    <row r="267" spans="1:17" ht="15.9" customHeight="1" x14ac:dyDescent="0.25">
      <c r="A267" s="34">
        <f t="shared" si="23"/>
        <v>1</v>
      </c>
      <c r="B267" s="37" t="s">
        <v>121</v>
      </c>
      <c r="C267" s="44">
        <f t="shared" si="24"/>
        <v>0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0</v>
      </c>
      <c r="F267" s="35">
        <f>VLOOKUP($Q267&amp;$B267,'PNC Exon. &amp; no Exon.'!$A:$AL,'P.N.C. x Comp. x Ramos'!F$66,0)</f>
        <v>0</v>
      </c>
      <c r="G267" s="35">
        <f>VLOOKUP($Q267&amp;$B267,'PNC Exon. &amp; no Exon.'!$A:$AL,'P.N.C. x Comp. x Ramos'!G$66,0)</f>
        <v>0</v>
      </c>
      <c r="H267" s="35">
        <f>VLOOKUP($Q267&amp;$B267,'PNC Exon. &amp; no Exon.'!$A:$AL,'P.N.C. x Comp. x Ramos'!H$66,0)</f>
        <v>0</v>
      </c>
      <c r="I267" s="35">
        <f>VLOOKUP($Q267&amp;$B267,'PNC Exon. &amp; no Exon.'!$A:$AL,'P.N.C. x Comp. x Ramos'!I$66,0)</f>
        <v>0</v>
      </c>
      <c r="J267" s="35">
        <f>VLOOKUP($Q267&amp;$B267,'PNC Exon. &amp; no Exon.'!$A:$AL,'P.N.C. x Comp. x Ramos'!J$66,0)</f>
        <v>0</v>
      </c>
      <c r="K267" s="35">
        <f>VLOOKUP($Q267&amp;$B267,'PNC Exon. &amp; no Exon.'!$A:$AL,'P.N.C. x Comp. x Ramos'!K$66,0)</f>
        <v>0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0</v>
      </c>
      <c r="N267" s="35">
        <f>VLOOKUP($Q267&amp;$B267,'PNC Exon. &amp; no Exon.'!$A:$AL,'P.N.C. x Comp. x Ramos'!N$66,0)</f>
        <v>0</v>
      </c>
      <c r="O267" s="42">
        <f t="shared" si="25"/>
        <v>0</v>
      </c>
      <c r="Q267" s="97" t="s">
        <v>3</v>
      </c>
    </row>
    <row r="268" spans="1:17" ht="15.9" customHeight="1" x14ac:dyDescent="0.25">
      <c r="A268" s="34">
        <f t="shared" si="23"/>
        <v>1</v>
      </c>
      <c r="B268" s="37" t="s">
        <v>78</v>
      </c>
      <c r="C268" s="44">
        <f t="shared" si="24"/>
        <v>0</v>
      </c>
      <c r="D268" s="35">
        <f>VLOOKUP($Q268&amp;$B268,'PNC Exon. &amp; no Exon.'!$A:$AL,'P.N.C. x Comp. x Ramos'!D$66,0)</f>
        <v>0</v>
      </c>
      <c r="E268" s="35">
        <f>VLOOKUP($Q268&amp;$B268,'PNC Exon. &amp; no Exon.'!$A:$AL,'P.N.C. x Comp. x Ramos'!E$66,0)</f>
        <v>0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0</v>
      </c>
      <c r="I268" s="35">
        <f>VLOOKUP($Q268&amp;$B268,'PNC Exon. &amp; no Exon.'!$A:$AL,'P.N.C. x Comp. x Ramos'!I$66,0)</f>
        <v>0</v>
      </c>
      <c r="J268" s="35">
        <f>VLOOKUP($Q268&amp;$B268,'PNC Exon. &amp; no Exon.'!$A:$AL,'P.N.C. x Comp. x Ramos'!J$66,0)</f>
        <v>0</v>
      </c>
      <c r="K268" s="35">
        <f>VLOOKUP($Q268&amp;$B268,'PNC Exon. &amp; no Exon.'!$A:$AL,'P.N.C. x Comp. x Ramos'!K$66,0)</f>
        <v>0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0</v>
      </c>
      <c r="N268" s="35">
        <f>VLOOKUP($Q268&amp;$B268,'PNC Exon. &amp; no Exon.'!$A:$AL,'P.N.C. x Comp. x Ramos'!N$66,0)</f>
        <v>0</v>
      </c>
      <c r="O268" s="42">
        <f t="shared" si="25"/>
        <v>0</v>
      </c>
      <c r="Q268" s="97" t="s">
        <v>3</v>
      </c>
    </row>
    <row r="269" spans="1:17" ht="15.9" customHeight="1" x14ac:dyDescent="0.25">
      <c r="A269" s="34">
        <f t="shared" si="23"/>
        <v>1</v>
      </c>
      <c r="B269" s="37" t="s">
        <v>122</v>
      </c>
      <c r="C269" s="44">
        <f t="shared" si="24"/>
        <v>0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0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0</v>
      </c>
      <c r="N269" s="35">
        <f>VLOOKUP($Q269&amp;$B269,'PNC Exon. &amp; no Exon.'!$A:$AL,'P.N.C. x Comp. x Ramos'!N$66,0)</f>
        <v>0</v>
      </c>
      <c r="O269" s="42">
        <f t="shared" si="25"/>
        <v>0</v>
      </c>
      <c r="Q269" s="97" t="s">
        <v>3</v>
      </c>
    </row>
    <row r="270" spans="1:17" ht="15.9" customHeight="1" x14ac:dyDescent="0.25">
      <c r="A270" s="34">
        <f t="shared" si="23"/>
        <v>1</v>
      </c>
      <c r="B270" s="37" t="s">
        <v>123</v>
      </c>
      <c r="C270" s="44">
        <f t="shared" si="24"/>
        <v>0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0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</v>
      </c>
      <c r="Q270" s="97" t="s">
        <v>3</v>
      </c>
    </row>
    <row r="271" spans="1:17" ht="15.9" customHeight="1" x14ac:dyDescent="0.25">
      <c r="A271" s="34">
        <f t="shared" si="23"/>
        <v>1</v>
      </c>
      <c r="B271" s="37" t="s">
        <v>87</v>
      </c>
      <c r="C271" s="44">
        <f t="shared" si="24"/>
        <v>0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0</v>
      </c>
      <c r="F271" s="35">
        <f>VLOOKUP($Q271&amp;$B271,'PNC Exon. &amp; no Exon.'!$A:$AL,'P.N.C. x Comp. x Ramos'!F$66,0)</f>
        <v>0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</v>
      </c>
      <c r="Q271" s="97" t="s">
        <v>3</v>
      </c>
    </row>
    <row r="272" spans="1:17" ht="15.9" customHeight="1" x14ac:dyDescent="0.25">
      <c r="A272" s="34">
        <f t="shared" si="23"/>
        <v>1</v>
      </c>
      <c r="B272" s="37" t="s">
        <v>124</v>
      </c>
      <c r="C272" s="44">
        <f t="shared" si="24"/>
        <v>0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0</v>
      </c>
      <c r="F272" s="35">
        <f>VLOOKUP($Q272&amp;$B272,'PNC Exon. &amp; no Exon.'!$A:$AL,'P.N.C. x Comp. x Ramos'!F$66,0)</f>
        <v>0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0</v>
      </c>
      <c r="I272" s="35">
        <f>VLOOKUP($Q272&amp;$B272,'PNC Exon. &amp; no Exon.'!$A:$AL,'P.N.C. x Comp. x Ramos'!I$66,0)</f>
        <v>0</v>
      </c>
      <c r="J272" s="35">
        <f>VLOOKUP($Q272&amp;$B272,'PNC Exon. &amp; no Exon.'!$A:$AL,'P.N.C. x Comp. x Ramos'!J$66,0)</f>
        <v>0</v>
      </c>
      <c r="K272" s="35">
        <f>VLOOKUP($Q272&amp;$B272,'PNC Exon. &amp; no Exon.'!$A:$AL,'P.N.C. x Comp. x Ramos'!K$66,0)</f>
        <v>0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0</v>
      </c>
      <c r="N272" s="35">
        <f>VLOOKUP($Q272&amp;$B272,'PNC Exon. &amp; no Exon.'!$A:$AL,'P.N.C. x Comp. x Ramos'!N$66,0)</f>
        <v>0</v>
      </c>
      <c r="O272" s="42">
        <f t="shared" si="25"/>
        <v>0</v>
      </c>
      <c r="Q272" s="97" t="s">
        <v>3</v>
      </c>
    </row>
    <row r="273" spans="1:17" ht="15.9" customHeight="1" x14ac:dyDescent="0.25">
      <c r="A273" s="34">
        <f t="shared" si="23"/>
        <v>1</v>
      </c>
      <c r="B273" s="37" t="s">
        <v>117</v>
      </c>
      <c r="C273" s="44">
        <f t="shared" si="24"/>
        <v>0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0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0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0</v>
      </c>
      <c r="O273" s="42">
        <f t="shared" si="25"/>
        <v>0</v>
      </c>
      <c r="Q273" s="97" t="s">
        <v>3</v>
      </c>
    </row>
    <row r="274" spans="1:17" ht="15.9" customHeight="1" x14ac:dyDescent="0.25">
      <c r="A274" s="34">
        <f t="shared" si="23"/>
        <v>1</v>
      </c>
      <c r="B274" s="37" t="s">
        <v>109</v>
      </c>
      <c r="C274" s="44">
        <f t="shared" si="24"/>
        <v>0</v>
      </c>
      <c r="D274" s="35">
        <f>VLOOKUP($Q274&amp;$B274,'PNC Exon. &amp; no Exon.'!$A:$AL,'P.N.C. x Comp. x Ramos'!D$66,0)</f>
        <v>0</v>
      </c>
      <c r="E274" s="35">
        <f>VLOOKUP($Q274&amp;$B274,'PNC Exon. &amp; no Exon.'!$A:$AL,'P.N.C. x Comp. x Ramos'!E$66,0)</f>
        <v>0</v>
      </c>
      <c r="F274" s="35">
        <f>VLOOKUP($Q274&amp;$B274,'PNC Exon. &amp; no Exon.'!$A:$AL,'P.N.C. x Comp. x Ramos'!F$66,0)</f>
        <v>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0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0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0</v>
      </c>
      <c r="N274" s="35">
        <f>VLOOKUP($Q274&amp;$B274,'PNC Exon. &amp; no Exon.'!$A:$AL,'P.N.C. x Comp. x Ramos'!N$66,0)</f>
        <v>0</v>
      </c>
      <c r="O274" s="42">
        <f t="shared" si="25"/>
        <v>0</v>
      </c>
      <c r="Q274" s="97" t="s">
        <v>3</v>
      </c>
    </row>
    <row r="275" spans="1:17" ht="15.9" customHeight="1" x14ac:dyDescent="0.25">
      <c r="A275" s="34">
        <f t="shared" si="23"/>
        <v>1</v>
      </c>
      <c r="B275" s="37" t="s">
        <v>126</v>
      </c>
      <c r="C275" s="44">
        <f t="shared" si="24"/>
        <v>0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0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0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0</v>
      </c>
      <c r="K275" s="35">
        <f>VLOOKUP($Q275&amp;$B275,'PNC Exon. &amp; no Exon.'!$A:$AL,'P.N.C. x Comp. x Ramos'!K$66,0)</f>
        <v>0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0</v>
      </c>
      <c r="N275" s="35">
        <f>VLOOKUP($Q275&amp;$B275,'PNC Exon. &amp; no Exon.'!$A:$AL,'P.N.C. x Comp. x Ramos'!N$66,0)</f>
        <v>0</v>
      </c>
      <c r="O275" s="42">
        <f t="shared" si="25"/>
        <v>0</v>
      </c>
      <c r="Q275" s="97" t="s">
        <v>3</v>
      </c>
    </row>
    <row r="276" spans="1:17" ht="15.9" customHeight="1" x14ac:dyDescent="0.25">
      <c r="A276" s="34">
        <f t="shared" si="23"/>
        <v>1</v>
      </c>
      <c r="B276" s="37" t="s">
        <v>125</v>
      </c>
      <c r="C276" s="44">
        <f t="shared" si="24"/>
        <v>0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0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0</v>
      </c>
      <c r="H276" s="35">
        <f>VLOOKUP($Q276&amp;$B276,'PNC Exon. &amp; no Exon.'!$A:$AL,'P.N.C. x Comp. x Ramos'!H$66,0)</f>
        <v>0</v>
      </c>
      <c r="I276" s="35">
        <f>VLOOKUP($Q276&amp;$B276,'PNC Exon. &amp; no Exon.'!$A:$AL,'P.N.C. x Comp. x Ramos'!I$66,0)</f>
        <v>0</v>
      </c>
      <c r="J276" s="35">
        <f>VLOOKUP($Q276&amp;$B276,'PNC Exon. &amp; no Exon.'!$A:$AL,'P.N.C. x Comp. x Ramos'!J$66,0)</f>
        <v>0</v>
      </c>
      <c r="K276" s="35">
        <f>VLOOKUP($Q276&amp;$B276,'PNC Exon. &amp; no Exon.'!$A:$AL,'P.N.C. x Comp. x Ramos'!K$66,0)</f>
        <v>0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0</v>
      </c>
      <c r="N276" s="35">
        <f>VLOOKUP($Q276&amp;$B276,'PNC Exon. &amp; no Exon.'!$A:$AL,'P.N.C. x Comp. x Ramos'!N$66,0)</f>
        <v>0</v>
      </c>
      <c r="O276" s="42">
        <f t="shared" si="25"/>
        <v>0</v>
      </c>
      <c r="Q276" s="97" t="s">
        <v>3</v>
      </c>
    </row>
    <row r="277" spans="1:17" ht="15.9" customHeight="1" x14ac:dyDescent="0.25">
      <c r="A277" s="34">
        <f t="shared" si="23"/>
        <v>1</v>
      </c>
      <c r="B277" s="37" t="s">
        <v>127</v>
      </c>
      <c r="C277" s="44">
        <f t="shared" si="24"/>
        <v>0</v>
      </c>
      <c r="D277" s="35">
        <f>VLOOKUP($Q277&amp;$B277,'PNC Exon. &amp; no Exon.'!$A:$AL,'P.N.C. x Comp. x Ramos'!D$66,0)</f>
        <v>0</v>
      </c>
      <c r="E277" s="35">
        <f>VLOOKUP($Q277&amp;$B277,'PNC Exon. &amp; no Exon.'!$A:$AL,'P.N.C. x Comp. x Ramos'!E$66,0)</f>
        <v>0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0</v>
      </c>
      <c r="H277" s="35">
        <f>VLOOKUP($Q277&amp;$B277,'PNC Exon. &amp; no Exon.'!$A:$AL,'P.N.C. x Comp. x Ramos'!H$66,0)</f>
        <v>0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0</v>
      </c>
      <c r="K277" s="35">
        <f>VLOOKUP($Q277&amp;$B277,'PNC Exon. &amp; no Exon.'!$A:$AL,'P.N.C. x Comp. x Ramos'!K$66,0)</f>
        <v>0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0</v>
      </c>
      <c r="N277" s="35">
        <f>VLOOKUP($Q277&amp;$B277,'PNC Exon. &amp; no Exon.'!$A:$AL,'P.N.C. x Comp. x Ramos'!N$66,0)</f>
        <v>0</v>
      </c>
      <c r="O277" s="42">
        <f t="shared" si="25"/>
        <v>0</v>
      </c>
      <c r="Q277" s="97" t="s">
        <v>3</v>
      </c>
    </row>
    <row r="278" spans="1:17" ht="15.9" customHeight="1" x14ac:dyDescent="0.25">
      <c r="A278" s="34">
        <f t="shared" si="23"/>
        <v>1</v>
      </c>
      <c r="B278" s="37" t="s">
        <v>79</v>
      </c>
      <c r="C278" s="44">
        <f t="shared" si="24"/>
        <v>0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0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0</v>
      </c>
      <c r="Q278" s="97" t="s">
        <v>3</v>
      </c>
    </row>
    <row r="279" spans="1:17" ht="15.9" customHeight="1" x14ac:dyDescent="0.25">
      <c r="A279" s="34">
        <f t="shared" si="23"/>
        <v>1</v>
      </c>
      <c r="B279" s="37" t="s">
        <v>128</v>
      </c>
      <c r="C279" s="44">
        <f t="shared" si="24"/>
        <v>0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0</v>
      </c>
      <c r="F279" s="35">
        <f>VLOOKUP($Q279&amp;$B279,'PNC Exon. &amp; no Exon.'!$A:$AL,'P.N.C. x Comp. x Ramos'!F$66,0)</f>
        <v>0</v>
      </c>
      <c r="G279" s="35">
        <f>VLOOKUP($Q279&amp;$B279,'PNC Exon. &amp; no Exon.'!$A:$AL,'P.N.C. x Comp. x Ramos'!G$66,0)</f>
        <v>0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0</v>
      </c>
      <c r="O279" s="42">
        <f t="shared" si="25"/>
        <v>0</v>
      </c>
      <c r="Q279" s="97" t="s">
        <v>3</v>
      </c>
    </row>
    <row r="280" spans="1:17" ht="15.9" customHeight="1" x14ac:dyDescent="0.25">
      <c r="A280" s="34">
        <f t="shared" si="23"/>
        <v>1</v>
      </c>
      <c r="B280" s="37" t="s">
        <v>129</v>
      </c>
      <c r="C280" s="44">
        <f t="shared" si="24"/>
        <v>0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0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0</v>
      </c>
      <c r="N280" s="35">
        <f>VLOOKUP($Q280&amp;$B280,'PNC Exon. &amp; no Exon.'!$A:$AL,'P.N.C. x Comp. x Ramos'!N$66,0)</f>
        <v>0</v>
      </c>
      <c r="O280" s="42">
        <f t="shared" si="25"/>
        <v>0</v>
      </c>
      <c r="Q280" s="97" t="s">
        <v>3</v>
      </c>
    </row>
    <row r="281" spans="1:17" ht="15.9" customHeight="1" x14ac:dyDescent="0.25">
      <c r="A281" s="34">
        <f t="shared" si="23"/>
        <v>1</v>
      </c>
      <c r="B281" s="37" t="s">
        <v>131</v>
      </c>
      <c r="C281" s="44">
        <f t="shared" si="24"/>
        <v>0</v>
      </c>
      <c r="D281" s="35">
        <f>VLOOKUP($Q281&amp;$B281,'PNC Exon. &amp; no Exon.'!$A:$AL,'P.N.C. x Comp. x Ramos'!D$66,0)</f>
        <v>0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0</v>
      </c>
      <c r="G281" s="35">
        <f>VLOOKUP($Q281&amp;$B281,'PNC Exon. &amp; no Exon.'!$A:$AL,'P.N.C. x Comp. x Ramos'!G$66,0)</f>
        <v>0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0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0</v>
      </c>
      <c r="O281" s="42">
        <f t="shared" si="25"/>
        <v>0</v>
      </c>
      <c r="Q281" s="97" t="s">
        <v>3</v>
      </c>
    </row>
    <row r="282" spans="1:17" ht="15.9" customHeight="1" x14ac:dyDescent="0.25">
      <c r="A282" s="34">
        <f t="shared" si="23"/>
        <v>1</v>
      </c>
      <c r="B282" s="37" t="s">
        <v>130</v>
      </c>
      <c r="C282" s="44">
        <f t="shared" si="24"/>
        <v>0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0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0</v>
      </c>
      <c r="N282" s="35">
        <f>VLOOKUP($Q282&amp;$B282,'PNC Exon. &amp; no Exon.'!$A:$AL,'P.N.C. x Comp. x Ramos'!N$66,0)</f>
        <v>0</v>
      </c>
      <c r="O282" s="42">
        <f t="shared" si="25"/>
        <v>0</v>
      </c>
      <c r="Q282" s="97" t="s">
        <v>3</v>
      </c>
    </row>
    <row r="283" spans="1:17" x14ac:dyDescent="0.25">
      <c r="A283" s="52" t="s">
        <v>173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25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25">
      <c r="A306" s="136" t="s">
        <v>165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25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f t="shared" ref="C310:N310" si="26">SUM(C311:C343)</f>
        <v>0</v>
      </c>
      <c r="D310" s="50">
        <f t="shared" si="26"/>
        <v>0</v>
      </c>
      <c r="E310" s="50">
        <f t="shared" si="26"/>
        <v>0</v>
      </c>
      <c r="F310" s="50">
        <f t="shared" si="26"/>
        <v>0</v>
      </c>
      <c r="G310" s="50">
        <f t="shared" si="26"/>
        <v>0</v>
      </c>
      <c r="H310" s="50">
        <f t="shared" si="26"/>
        <v>0</v>
      </c>
      <c r="I310" s="50">
        <f t="shared" si="26"/>
        <v>0</v>
      </c>
      <c r="J310" s="50">
        <f t="shared" si="26"/>
        <v>0</v>
      </c>
      <c r="K310" s="50">
        <f t="shared" si="26"/>
        <v>0</v>
      </c>
      <c r="L310" s="50">
        <f t="shared" si="26"/>
        <v>0</v>
      </c>
      <c r="M310" s="50">
        <f t="shared" si="26"/>
        <v>0</v>
      </c>
      <c r="N310" s="50">
        <f t="shared" si="26"/>
        <v>0</v>
      </c>
      <c r="O310" s="70">
        <f>SUM(O311:O343,0)</f>
        <v>0</v>
      </c>
      <c r="Q310" s="97" t="s">
        <v>4</v>
      </c>
    </row>
    <row r="311" spans="1:17" ht="15.9" customHeight="1" x14ac:dyDescent="0.25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0</v>
      </c>
      <c r="D311" s="35">
        <f>VLOOKUP($Q311&amp;$B311,'PNC Exon. &amp; no Exon.'!$A:$AL,'P.N.C. x Comp. x Ramos'!D$66,0)</f>
        <v>0</v>
      </c>
      <c r="E311" s="35">
        <f>VLOOKUP($Q311&amp;$B311,'PNC Exon. &amp; no Exon.'!$A:$AL,'P.N.C. x Comp. x Ramos'!E$66,0)</f>
        <v>0</v>
      </c>
      <c r="F311" s="35">
        <f>VLOOKUP($Q311&amp;$B311,'PNC Exon. &amp; no Exon.'!$A:$AL,'P.N.C. x Comp. x Ramos'!F$66,0)</f>
        <v>0</v>
      </c>
      <c r="G311" s="35">
        <f>VLOOKUP($Q311&amp;$B311,'PNC Exon. &amp; no Exon.'!$A:$AL,'P.N.C. x Comp. x Ramos'!G$66,0)</f>
        <v>0</v>
      </c>
      <c r="H311" s="35">
        <f>VLOOKUP($Q311&amp;$B311,'PNC Exon. &amp; no Exon.'!$A:$AL,'P.N.C. x Comp. x Ramos'!H$66,0)</f>
        <v>0</v>
      </c>
      <c r="I311" s="35">
        <f>VLOOKUP($Q311&amp;$B311,'PNC Exon. &amp; no Exon.'!$A:$AL,'P.N.C. x Comp. x Ramos'!I$66,0)</f>
        <v>0</v>
      </c>
      <c r="J311" s="35">
        <f>VLOOKUP($Q311&amp;$B311,'PNC Exon. &amp; no Exon.'!$A:$AL,'P.N.C. x Comp. x Ramos'!J$66,0)</f>
        <v>0</v>
      </c>
      <c r="K311" s="35">
        <f>VLOOKUP($Q311&amp;$B311,'PNC Exon. &amp; no Exon.'!$A:$AL,'P.N.C. x Comp. x Ramos'!K$66,0)</f>
        <v>0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0</v>
      </c>
      <c r="N311" s="35">
        <f>VLOOKUP($Q311&amp;$B311,'PNC Exon. &amp; no Exon.'!$A:$AL,'P.N.C. x Comp. x Ramos'!N$66,0)</f>
        <v>0</v>
      </c>
      <c r="O311" s="42">
        <f t="shared" ref="O311:O343" si="29">IFERROR(C311/$C$310*100,0)</f>
        <v>0</v>
      </c>
      <c r="Q311" s="97" t="s">
        <v>4</v>
      </c>
    </row>
    <row r="312" spans="1:17" ht="15.9" customHeight="1" x14ac:dyDescent="0.25">
      <c r="A312" s="34">
        <f t="shared" si="27"/>
        <v>1</v>
      </c>
      <c r="B312" s="37" t="s">
        <v>92</v>
      </c>
      <c r="C312" s="66">
        <f t="shared" ref="C312:C343" si="30">SUM(D312:N312)</f>
        <v>0</v>
      </c>
      <c r="D312" s="35">
        <f>VLOOKUP($Q312&amp;$B312,'PNC Exon. &amp; no Exon.'!$A:$AL,'P.N.C. x Comp. x Ramos'!D$66,0)</f>
        <v>0</v>
      </c>
      <c r="E312" s="35">
        <f>VLOOKUP($Q312&amp;$B312,'PNC Exon. &amp; no Exon.'!$A:$AL,'P.N.C. x Comp. x Ramos'!E$66,0)</f>
        <v>0</v>
      </c>
      <c r="F312" s="35">
        <f>VLOOKUP($Q312&amp;$B312,'PNC Exon. &amp; no Exon.'!$A:$AL,'P.N.C. x Comp. x Ramos'!F$66,0)</f>
        <v>0</v>
      </c>
      <c r="G312" s="35">
        <f>VLOOKUP($Q312&amp;$B312,'PNC Exon. &amp; no Exon.'!$A:$AL,'P.N.C. x Comp. x Ramos'!G$66,0)</f>
        <v>0</v>
      </c>
      <c r="H312" s="35">
        <f>VLOOKUP($Q312&amp;$B312,'PNC Exon. &amp; no Exon.'!$A:$AL,'P.N.C. x Comp. x Ramos'!H$66,0)</f>
        <v>0</v>
      </c>
      <c r="I312" s="35">
        <f>VLOOKUP($Q312&amp;$B312,'PNC Exon. &amp; no Exon.'!$A:$AL,'P.N.C. x Comp. x Ramos'!I$66,0)</f>
        <v>0</v>
      </c>
      <c r="J312" s="35">
        <f>VLOOKUP($Q312&amp;$B312,'PNC Exon. &amp; no Exon.'!$A:$AL,'P.N.C. x Comp. x Ramos'!J$66,0)</f>
        <v>0</v>
      </c>
      <c r="K312" s="35">
        <f>VLOOKUP($Q312&amp;$B312,'PNC Exon. &amp; no Exon.'!$A:$AL,'P.N.C. x Comp. x Ramos'!K$66,0)</f>
        <v>0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0</v>
      </c>
      <c r="N312" s="35">
        <f>VLOOKUP($Q312&amp;$B312,'PNC Exon. &amp; no Exon.'!$A:$AL,'P.N.C. x Comp. x Ramos'!N$66,0)</f>
        <v>0</v>
      </c>
      <c r="O312" s="42">
        <f t="shared" si="29"/>
        <v>0</v>
      </c>
      <c r="Q312" s="97" t="s">
        <v>4</v>
      </c>
    </row>
    <row r="313" spans="1:17" ht="15.9" customHeight="1" x14ac:dyDescent="0.25">
      <c r="A313" s="34">
        <f t="shared" si="27"/>
        <v>1</v>
      </c>
      <c r="B313" s="37" t="s">
        <v>93</v>
      </c>
      <c r="C313" s="66">
        <f t="shared" si="30"/>
        <v>0</v>
      </c>
      <c r="D313" s="35">
        <f>VLOOKUP($Q313&amp;$B313,'PNC Exon. &amp; no Exon.'!$A:$AL,'P.N.C. x Comp. x Ramos'!D$66,0)</f>
        <v>0</v>
      </c>
      <c r="E313" s="35">
        <f>VLOOKUP($Q313&amp;$B313,'PNC Exon. &amp; no Exon.'!$A:$AL,'P.N.C. x Comp. x Ramos'!E$66,0)</f>
        <v>0</v>
      </c>
      <c r="F313" s="35">
        <f>VLOOKUP($Q313&amp;$B313,'PNC Exon. &amp; no Exon.'!$A:$AL,'P.N.C. x Comp. x Ramos'!F$66,0)</f>
        <v>0</v>
      </c>
      <c r="G313" s="35">
        <f>VLOOKUP($Q313&amp;$B313,'PNC Exon. &amp; no Exon.'!$A:$AL,'P.N.C. x Comp. x Ramos'!G$66,0)</f>
        <v>0</v>
      </c>
      <c r="H313" s="35">
        <f>VLOOKUP($Q313&amp;$B313,'PNC Exon. &amp; no Exon.'!$A:$AL,'P.N.C. x Comp. x Ramos'!H$66,0)</f>
        <v>0</v>
      </c>
      <c r="I313" s="35">
        <f>VLOOKUP($Q313&amp;$B313,'PNC Exon. &amp; no Exon.'!$A:$AL,'P.N.C. x Comp. x Ramos'!I$66,0)</f>
        <v>0</v>
      </c>
      <c r="J313" s="35">
        <f>VLOOKUP($Q313&amp;$B313,'PNC Exon. &amp; no Exon.'!$A:$AL,'P.N.C. x Comp. x Ramos'!J$66,0)</f>
        <v>0</v>
      </c>
      <c r="K313" s="35">
        <f>VLOOKUP($Q313&amp;$B313,'PNC Exon. &amp; no Exon.'!$A:$AL,'P.N.C. x Comp. x Ramos'!K$66,0)</f>
        <v>0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0</v>
      </c>
      <c r="N313" s="35">
        <f>VLOOKUP($Q313&amp;$B313,'PNC Exon. &amp; no Exon.'!$A:$AL,'P.N.C. x Comp. x Ramos'!N$66,0)</f>
        <v>0</v>
      </c>
      <c r="O313" s="42">
        <f t="shared" si="29"/>
        <v>0</v>
      </c>
      <c r="Q313" s="97" t="s">
        <v>4</v>
      </c>
    </row>
    <row r="314" spans="1:17" ht="15.9" customHeight="1" x14ac:dyDescent="0.25">
      <c r="A314" s="34">
        <f t="shared" si="27"/>
        <v>1</v>
      </c>
      <c r="B314" s="37" t="s">
        <v>110</v>
      </c>
      <c r="C314" s="66">
        <f t="shared" si="30"/>
        <v>0</v>
      </c>
      <c r="D314" s="35">
        <f>VLOOKUP($Q314&amp;$B314,'PNC Exon. &amp; no Exon.'!$A:$AL,'P.N.C. x Comp. x Ramos'!D$66,0)</f>
        <v>0</v>
      </c>
      <c r="E314" s="35">
        <f>VLOOKUP($Q314&amp;$B314,'PNC Exon. &amp; no Exon.'!$A:$AL,'P.N.C. x Comp. x Ramos'!E$66,0)</f>
        <v>0</v>
      </c>
      <c r="F314" s="35">
        <f>VLOOKUP($Q314&amp;$B314,'PNC Exon. &amp; no Exon.'!$A:$AL,'P.N.C. x Comp. x Ramos'!F$66,0)</f>
        <v>0</v>
      </c>
      <c r="G314" s="35">
        <f>VLOOKUP($Q314&amp;$B314,'PNC Exon. &amp; no Exon.'!$A:$AL,'P.N.C. x Comp. x Ramos'!G$66,0)</f>
        <v>0</v>
      </c>
      <c r="H314" s="35">
        <f>VLOOKUP($Q314&amp;$B314,'PNC Exon. &amp; no Exon.'!$A:$AL,'P.N.C. x Comp. x Ramos'!H$66,0)</f>
        <v>0</v>
      </c>
      <c r="I314" s="35">
        <f>VLOOKUP($Q314&amp;$B314,'PNC Exon. &amp; no Exon.'!$A:$AL,'P.N.C. x Comp. x Ramos'!I$66,0)</f>
        <v>0</v>
      </c>
      <c r="J314" s="35">
        <f>VLOOKUP($Q314&amp;$B314,'PNC Exon. &amp; no Exon.'!$A:$AL,'P.N.C. x Comp. x Ramos'!J$66,0)</f>
        <v>0</v>
      </c>
      <c r="K314" s="35">
        <f>VLOOKUP($Q314&amp;$B314,'PNC Exon. &amp; no Exon.'!$A:$AL,'P.N.C. x Comp. x Ramos'!K$66,0)</f>
        <v>0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0</v>
      </c>
      <c r="N314" s="35">
        <f>VLOOKUP($Q314&amp;$B314,'PNC Exon. &amp; no Exon.'!$A:$AL,'P.N.C. x Comp. x Ramos'!N$66,0)</f>
        <v>0</v>
      </c>
      <c r="O314" s="42">
        <f t="shared" si="29"/>
        <v>0</v>
      </c>
      <c r="Q314" s="97" t="s">
        <v>4</v>
      </c>
    </row>
    <row r="315" spans="1:17" ht="15.9" customHeight="1" x14ac:dyDescent="0.25">
      <c r="A315" s="34">
        <f t="shared" si="27"/>
        <v>1</v>
      </c>
      <c r="B315" s="37" t="s">
        <v>111</v>
      </c>
      <c r="C315" s="66">
        <f t="shared" si="30"/>
        <v>0</v>
      </c>
      <c r="D315" s="35">
        <f>VLOOKUP($Q315&amp;$B315,'PNC Exon. &amp; no Exon.'!$A:$AL,'P.N.C. x Comp. x Ramos'!D$66,0)</f>
        <v>0</v>
      </c>
      <c r="E315" s="35">
        <f>VLOOKUP($Q315&amp;$B315,'PNC Exon. &amp; no Exon.'!$A:$AL,'P.N.C. x Comp. x Ramos'!E$66,0)</f>
        <v>0</v>
      </c>
      <c r="F315" s="35">
        <f>VLOOKUP($Q315&amp;$B315,'PNC Exon. &amp; no Exon.'!$A:$AL,'P.N.C. x Comp. x Ramos'!F$66,0)</f>
        <v>0</v>
      </c>
      <c r="G315" s="35">
        <f>VLOOKUP($Q315&amp;$B315,'PNC Exon. &amp; no Exon.'!$A:$AL,'P.N.C. x Comp. x Ramos'!G$66,0)</f>
        <v>0</v>
      </c>
      <c r="H315" s="35">
        <f>VLOOKUP($Q315&amp;$B315,'PNC Exon. &amp; no Exon.'!$A:$AL,'P.N.C. x Comp. x Ramos'!H$66,0)</f>
        <v>0</v>
      </c>
      <c r="I315" s="35">
        <f>VLOOKUP($Q315&amp;$B315,'PNC Exon. &amp; no Exon.'!$A:$AL,'P.N.C. x Comp. x Ramos'!I$66,0)</f>
        <v>0</v>
      </c>
      <c r="J315" s="35">
        <f>VLOOKUP($Q315&amp;$B315,'PNC Exon. &amp; no Exon.'!$A:$AL,'P.N.C. x Comp. x Ramos'!J$66,0)</f>
        <v>0</v>
      </c>
      <c r="K315" s="35">
        <f>VLOOKUP($Q315&amp;$B315,'PNC Exon. &amp; no Exon.'!$A:$AL,'P.N.C. x Comp. x Ramos'!K$66,0)</f>
        <v>0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0</v>
      </c>
      <c r="N315" s="35">
        <f>VLOOKUP($Q315&amp;$B315,'PNC Exon. &amp; no Exon.'!$A:$AL,'P.N.C. x Comp. x Ramos'!N$66,0)</f>
        <v>0</v>
      </c>
      <c r="O315" s="42">
        <f t="shared" si="29"/>
        <v>0</v>
      </c>
      <c r="Q315" s="97" t="s">
        <v>4</v>
      </c>
    </row>
    <row r="316" spans="1:17" ht="15.9" customHeight="1" x14ac:dyDescent="0.25">
      <c r="A316" s="34">
        <f t="shared" si="27"/>
        <v>1</v>
      </c>
      <c r="B316" s="37" t="s">
        <v>112</v>
      </c>
      <c r="C316" s="66">
        <f t="shared" si="30"/>
        <v>0</v>
      </c>
      <c r="D316" s="35">
        <f>VLOOKUP($Q316&amp;$B316,'PNC Exon. &amp; no Exon.'!$A:$AL,'P.N.C. x Comp. x Ramos'!D$66,0)</f>
        <v>0</v>
      </c>
      <c r="E316" s="35">
        <f>VLOOKUP($Q316&amp;$B316,'PNC Exon. &amp; no Exon.'!$A:$AL,'P.N.C. x Comp. x Ramos'!E$66,0)</f>
        <v>0</v>
      </c>
      <c r="F316" s="35">
        <f>VLOOKUP($Q316&amp;$B316,'PNC Exon. &amp; no Exon.'!$A:$AL,'P.N.C. x Comp. x Ramos'!F$66,0)</f>
        <v>0</v>
      </c>
      <c r="G316" s="35">
        <f>VLOOKUP($Q316&amp;$B316,'PNC Exon. &amp; no Exon.'!$A:$AL,'P.N.C. x Comp. x Ramos'!G$66,0)</f>
        <v>0</v>
      </c>
      <c r="H316" s="35">
        <f>VLOOKUP($Q316&amp;$B316,'PNC Exon. &amp; no Exon.'!$A:$AL,'P.N.C. x Comp. x Ramos'!H$66,0)</f>
        <v>0</v>
      </c>
      <c r="I316" s="35">
        <f>VLOOKUP($Q316&amp;$B316,'PNC Exon. &amp; no Exon.'!$A:$AL,'P.N.C. x Comp. x Ramos'!I$66,0)</f>
        <v>0</v>
      </c>
      <c r="J316" s="35">
        <f>VLOOKUP($Q316&amp;$B316,'PNC Exon. &amp; no Exon.'!$A:$AL,'P.N.C. x Comp. x Ramos'!J$66,0)</f>
        <v>0</v>
      </c>
      <c r="K316" s="35">
        <f>VLOOKUP($Q316&amp;$B316,'PNC Exon. &amp; no Exon.'!$A:$AL,'P.N.C. x Comp. x Ramos'!K$66,0)</f>
        <v>0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0</v>
      </c>
      <c r="N316" s="35">
        <f>VLOOKUP($Q316&amp;$B316,'PNC Exon. &amp; no Exon.'!$A:$AL,'P.N.C. x Comp. x Ramos'!N$66,0)</f>
        <v>0</v>
      </c>
      <c r="O316" s="42">
        <f t="shared" si="29"/>
        <v>0</v>
      </c>
      <c r="Q316" s="97" t="s">
        <v>4</v>
      </c>
    </row>
    <row r="317" spans="1:17" ht="15.9" customHeight="1" x14ac:dyDescent="0.25">
      <c r="A317" s="34">
        <f t="shared" si="27"/>
        <v>1</v>
      </c>
      <c r="B317" s="37" t="s">
        <v>94</v>
      </c>
      <c r="C317" s="66">
        <f t="shared" si="30"/>
        <v>0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0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0</v>
      </c>
      <c r="H317" s="35">
        <f>VLOOKUP($Q317&amp;$B317,'PNC Exon. &amp; no Exon.'!$A:$AL,'P.N.C. x Comp. x Ramos'!H$66,0)</f>
        <v>0</v>
      </c>
      <c r="I317" s="35">
        <f>VLOOKUP($Q317&amp;$B317,'PNC Exon. &amp; no Exon.'!$A:$AL,'P.N.C. x Comp. x Ramos'!I$66,0)</f>
        <v>0</v>
      </c>
      <c r="J317" s="35">
        <f>VLOOKUP($Q317&amp;$B317,'PNC Exon. &amp; no Exon.'!$A:$AL,'P.N.C. x Comp. x Ramos'!J$66,0)</f>
        <v>0</v>
      </c>
      <c r="K317" s="35">
        <f>VLOOKUP($Q317&amp;$B317,'PNC Exon. &amp; no Exon.'!$A:$AL,'P.N.C. x Comp. x Ramos'!K$66,0)</f>
        <v>0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0</v>
      </c>
      <c r="N317" s="35">
        <f>VLOOKUP($Q317&amp;$B317,'PNC Exon. &amp; no Exon.'!$A:$AL,'P.N.C. x Comp. x Ramos'!N$66,0)</f>
        <v>0</v>
      </c>
      <c r="O317" s="42">
        <f t="shared" si="29"/>
        <v>0</v>
      </c>
      <c r="Q317" s="97" t="s">
        <v>4</v>
      </c>
    </row>
    <row r="318" spans="1:17" ht="15.9" customHeight="1" x14ac:dyDescent="0.25">
      <c r="A318" s="34">
        <f t="shared" si="27"/>
        <v>1</v>
      </c>
      <c r="B318" s="37" t="s">
        <v>113</v>
      </c>
      <c r="C318" s="66">
        <f t="shared" si="30"/>
        <v>0</v>
      </c>
      <c r="D318" s="35">
        <f>VLOOKUP($Q318&amp;$B318,'PNC Exon. &amp; no Exon.'!$A:$AL,'P.N.C. x Comp. x Ramos'!D$66,0)</f>
        <v>0</v>
      </c>
      <c r="E318" s="35">
        <f>VLOOKUP($Q318&amp;$B318,'PNC Exon. &amp; no Exon.'!$A:$AL,'P.N.C. x Comp. x Ramos'!E$66,0)</f>
        <v>0</v>
      </c>
      <c r="F318" s="35">
        <f>VLOOKUP($Q318&amp;$B318,'PNC Exon. &amp; no Exon.'!$A:$AL,'P.N.C. x Comp. x Ramos'!F$66,0)</f>
        <v>0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0</v>
      </c>
      <c r="Q318" s="97" t="s">
        <v>4</v>
      </c>
    </row>
    <row r="319" spans="1:17" ht="15.9" customHeight="1" x14ac:dyDescent="0.25">
      <c r="A319" s="34">
        <f t="shared" si="27"/>
        <v>1</v>
      </c>
      <c r="B319" s="37" t="s">
        <v>77</v>
      </c>
      <c r="C319" s="66">
        <f t="shared" si="30"/>
        <v>0</v>
      </c>
      <c r="D319" s="35">
        <f>VLOOKUP($Q319&amp;$B319,'PNC Exon. &amp; no Exon.'!$A:$AL,'P.N.C. x Comp. x Ramos'!D$66,0)</f>
        <v>0</v>
      </c>
      <c r="E319" s="35">
        <f>VLOOKUP($Q319&amp;$B319,'PNC Exon. &amp; no Exon.'!$A:$AL,'P.N.C. x Comp. x Ramos'!E$66,0)</f>
        <v>0</v>
      </c>
      <c r="F319" s="35">
        <f>VLOOKUP($Q319&amp;$B319,'PNC Exon. &amp; no Exon.'!$A:$AL,'P.N.C. x Comp. x Ramos'!F$66,0)</f>
        <v>0</v>
      </c>
      <c r="G319" s="35">
        <f>VLOOKUP($Q319&amp;$B319,'PNC Exon. &amp; no Exon.'!$A:$AL,'P.N.C. x Comp. x Ramos'!G$66,0)</f>
        <v>0</v>
      </c>
      <c r="H319" s="35">
        <f>VLOOKUP($Q319&amp;$B319,'PNC Exon. &amp; no Exon.'!$A:$AL,'P.N.C. x Comp. x Ramos'!H$66,0)</f>
        <v>0</v>
      </c>
      <c r="I319" s="35">
        <f>VLOOKUP($Q319&amp;$B319,'PNC Exon. &amp; no Exon.'!$A:$AL,'P.N.C. x Comp. x Ramos'!I$66,0)</f>
        <v>0</v>
      </c>
      <c r="J319" s="35">
        <f>VLOOKUP($Q319&amp;$B319,'PNC Exon. &amp; no Exon.'!$A:$AL,'P.N.C. x Comp. x Ramos'!J$66,0)</f>
        <v>0</v>
      </c>
      <c r="K319" s="35">
        <f>VLOOKUP($Q319&amp;$B319,'PNC Exon. &amp; no Exon.'!$A:$AL,'P.N.C. x Comp. x Ramos'!K$66,0)</f>
        <v>0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0</v>
      </c>
      <c r="N319" s="35">
        <f>VLOOKUP($Q319&amp;$B319,'PNC Exon. &amp; no Exon.'!$A:$AL,'P.N.C. x Comp. x Ramos'!N$66,0)</f>
        <v>0</v>
      </c>
      <c r="O319" s="42">
        <f t="shared" si="29"/>
        <v>0</v>
      </c>
      <c r="Q319" s="97" t="s">
        <v>4</v>
      </c>
    </row>
    <row r="320" spans="1:17" ht="15.9" customHeight="1" x14ac:dyDescent="0.25">
      <c r="A320" s="34">
        <f t="shared" si="27"/>
        <v>1</v>
      </c>
      <c r="B320" s="37" t="s">
        <v>114</v>
      </c>
      <c r="C320" s="66">
        <f t="shared" si="30"/>
        <v>0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0</v>
      </c>
      <c r="I320" s="35">
        <f>VLOOKUP($Q320&amp;$B320,'PNC Exon. &amp; no Exon.'!$A:$AL,'P.N.C. x Comp. x Ramos'!I$66,0)</f>
        <v>0</v>
      </c>
      <c r="J320" s="35">
        <f>VLOOKUP($Q320&amp;$B320,'PNC Exon. &amp; no Exon.'!$A:$AL,'P.N.C. x Comp. x Ramos'!J$66,0)</f>
        <v>0</v>
      </c>
      <c r="K320" s="35">
        <f>VLOOKUP($Q320&amp;$B320,'PNC Exon. &amp; no Exon.'!$A:$AL,'P.N.C. x Comp. x Ramos'!K$66,0)</f>
        <v>0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0</v>
      </c>
      <c r="N320" s="35">
        <f>VLOOKUP($Q320&amp;$B320,'PNC Exon. &amp; no Exon.'!$A:$AL,'P.N.C. x Comp. x Ramos'!N$66,0)</f>
        <v>0</v>
      </c>
      <c r="O320" s="42">
        <f t="shared" si="29"/>
        <v>0</v>
      </c>
      <c r="Q320" s="97" t="s">
        <v>4</v>
      </c>
    </row>
    <row r="321" spans="1:17" ht="15.9" customHeight="1" x14ac:dyDescent="0.25">
      <c r="A321" s="34">
        <f t="shared" si="27"/>
        <v>1</v>
      </c>
      <c r="B321" s="37" t="s">
        <v>85</v>
      </c>
      <c r="C321" s="66">
        <f t="shared" si="30"/>
        <v>0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0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0</v>
      </c>
      <c r="H321" s="35">
        <f>VLOOKUP($Q321&amp;$B321,'PNC Exon. &amp; no Exon.'!$A:$AL,'P.N.C. x Comp. x Ramos'!H$66,0)</f>
        <v>0</v>
      </c>
      <c r="I321" s="35">
        <f>VLOOKUP($Q321&amp;$B321,'PNC Exon. &amp; no Exon.'!$A:$AL,'P.N.C. x Comp. x Ramos'!I$66,0)</f>
        <v>0</v>
      </c>
      <c r="J321" s="35">
        <f>VLOOKUP($Q321&amp;$B321,'PNC Exon. &amp; no Exon.'!$A:$AL,'P.N.C. x Comp. x Ramos'!J$66,0)</f>
        <v>0</v>
      </c>
      <c r="K321" s="35">
        <f>VLOOKUP($Q321&amp;$B321,'PNC Exon. &amp; no Exon.'!$A:$AL,'P.N.C. x Comp. x Ramos'!K$66,0)</f>
        <v>0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0</v>
      </c>
      <c r="N321" s="35">
        <f>VLOOKUP($Q321&amp;$B321,'PNC Exon. &amp; no Exon.'!$A:$AL,'P.N.C. x Comp. x Ramos'!N$66,0)</f>
        <v>0</v>
      </c>
      <c r="O321" s="42">
        <f t="shared" si="29"/>
        <v>0</v>
      </c>
      <c r="Q321" s="97" t="s">
        <v>4</v>
      </c>
    </row>
    <row r="322" spans="1:17" ht="15.9" customHeight="1" x14ac:dyDescent="0.25">
      <c r="A322" s="34">
        <f t="shared" si="27"/>
        <v>1</v>
      </c>
      <c r="B322" s="37" t="s">
        <v>115</v>
      </c>
      <c r="C322" s="44">
        <f t="shared" si="30"/>
        <v>0</v>
      </c>
      <c r="D322" s="35">
        <f>VLOOKUP($Q322&amp;$B322,'PNC Exon. &amp; no Exon.'!$A:$AL,'P.N.C. x Comp. x Ramos'!D$66,0)</f>
        <v>0</v>
      </c>
      <c r="E322" s="35">
        <f>VLOOKUP($Q322&amp;$B322,'PNC Exon. &amp; no Exon.'!$A:$AL,'P.N.C. x Comp. x Ramos'!E$66,0)</f>
        <v>0</v>
      </c>
      <c r="F322" s="35">
        <f>VLOOKUP($Q322&amp;$B322,'PNC Exon. &amp; no Exon.'!$A:$AL,'P.N.C. x Comp. x Ramos'!F$66,0)</f>
        <v>0</v>
      </c>
      <c r="G322" s="35">
        <f>VLOOKUP($Q322&amp;$B322,'PNC Exon. &amp; no Exon.'!$A:$AL,'P.N.C. x Comp. x Ramos'!G$66,0)</f>
        <v>0</v>
      </c>
      <c r="H322" s="35">
        <f>VLOOKUP($Q322&amp;$B322,'PNC Exon. &amp; no Exon.'!$A:$AL,'P.N.C. x Comp. x Ramos'!H$66,0)</f>
        <v>0</v>
      </c>
      <c r="I322" s="35">
        <f>VLOOKUP($Q322&amp;$B322,'PNC Exon. &amp; no Exon.'!$A:$AL,'P.N.C. x Comp. x Ramos'!I$66,0)</f>
        <v>0</v>
      </c>
      <c r="J322" s="35">
        <f>VLOOKUP($Q322&amp;$B322,'PNC Exon. &amp; no Exon.'!$A:$AL,'P.N.C. x Comp. x Ramos'!J$66,0)</f>
        <v>0</v>
      </c>
      <c r="K322" s="35">
        <f>VLOOKUP($Q322&amp;$B322,'PNC Exon. &amp; no Exon.'!$A:$AL,'P.N.C. x Comp. x Ramos'!K$66,0)</f>
        <v>0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0</v>
      </c>
      <c r="N322" s="35">
        <f>VLOOKUP($Q322&amp;$B322,'PNC Exon. &amp; no Exon.'!$A:$AL,'P.N.C. x Comp. x Ramos'!N$66,0)</f>
        <v>0</v>
      </c>
      <c r="O322" s="42">
        <f t="shared" si="29"/>
        <v>0</v>
      </c>
      <c r="Q322" s="97" t="s">
        <v>4</v>
      </c>
    </row>
    <row r="323" spans="1:17" ht="15.9" customHeight="1" x14ac:dyDescent="0.25">
      <c r="A323" s="34">
        <f t="shared" si="27"/>
        <v>1</v>
      </c>
      <c r="B323" s="37" t="s">
        <v>118</v>
      </c>
      <c r="C323" s="66">
        <f t="shared" si="30"/>
        <v>0</v>
      </c>
      <c r="D323" s="35">
        <f>VLOOKUP($Q323&amp;$B323,'PNC Exon. &amp; no Exon.'!$A:$AL,'P.N.C. x Comp. x Ramos'!D$66,0)</f>
        <v>0</v>
      </c>
      <c r="E323" s="35">
        <f>VLOOKUP($Q323&amp;$B323,'PNC Exon. &amp; no Exon.'!$A:$AL,'P.N.C. x Comp. x Ramos'!E$66,0)</f>
        <v>0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0</v>
      </c>
      <c r="H323" s="35">
        <f>VLOOKUP($Q323&amp;$B323,'PNC Exon. &amp; no Exon.'!$A:$AL,'P.N.C. x Comp. x Ramos'!H$66,0)</f>
        <v>0</v>
      </c>
      <c r="I323" s="35">
        <f>VLOOKUP($Q323&amp;$B323,'PNC Exon. &amp; no Exon.'!$A:$AL,'P.N.C. x Comp. x Ramos'!I$66,0)</f>
        <v>0</v>
      </c>
      <c r="J323" s="35">
        <f>VLOOKUP($Q323&amp;$B323,'PNC Exon. &amp; no Exon.'!$A:$AL,'P.N.C. x Comp. x Ramos'!J$66,0)</f>
        <v>0</v>
      </c>
      <c r="K323" s="35">
        <f>VLOOKUP($Q323&amp;$B323,'PNC Exon. &amp; no Exon.'!$A:$AL,'P.N.C. x Comp. x Ramos'!K$66,0)</f>
        <v>0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0</v>
      </c>
      <c r="N323" s="35">
        <f>VLOOKUP($Q323&amp;$B323,'PNC Exon. &amp; no Exon.'!$A:$AL,'P.N.C. x Comp. x Ramos'!N$66,0)</f>
        <v>0</v>
      </c>
      <c r="O323" s="42">
        <f t="shared" si="29"/>
        <v>0</v>
      </c>
      <c r="Q323" s="97" t="s">
        <v>4</v>
      </c>
    </row>
    <row r="324" spans="1:17" ht="15.9" customHeight="1" x14ac:dyDescent="0.25">
      <c r="A324" s="34">
        <f t="shared" si="27"/>
        <v>1</v>
      </c>
      <c r="B324" s="37" t="s">
        <v>116</v>
      </c>
      <c r="C324" s="66">
        <f t="shared" si="30"/>
        <v>0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0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0</v>
      </c>
      <c r="I324" s="35">
        <f>VLOOKUP($Q324&amp;$B324,'PNC Exon. &amp; no Exon.'!$A:$AL,'P.N.C. x Comp. x Ramos'!I$66,0)</f>
        <v>0</v>
      </c>
      <c r="J324" s="35">
        <f>VLOOKUP($Q324&amp;$B324,'PNC Exon. &amp; no Exon.'!$A:$AL,'P.N.C. x Comp. x Ramos'!J$66,0)</f>
        <v>0</v>
      </c>
      <c r="K324" s="35">
        <f>VLOOKUP($Q324&amp;$B324,'PNC Exon. &amp; no Exon.'!$A:$AL,'P.N.C. x Comp. x Ramos'!K$66,0)</f>
        <v>0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0</v>
      </c>
      <c r="N324" s="35">
        <f>VLOOKUP($Q324&amp;$B324,'PNC Exon. &amp; no Exon.'!$A:$AL,'P.N.C. x Comp. x Ramos'!N$66,0)</f>
        <v>0</v>
      </c>
      <c r="O324" s="42">
        <f t="shared" si="29"/>
        <v>0</v>
      </c>
      <c r="Q324" s="97" t="s">
        <v>4</v>
      </c>
    </row>
    <row r="325" spans="1:17" ht="15.9" customHeight="1" x14ac:dyDescent="0.25">
      <c r="A325" s="34">
        <f t="shared" si="27"/>
        <v>1</v>
      </c>
      <c r="B325" s="37" t="s">
        <v>119</v>
      </c>
      <c r="C325" s="66">
        <f t="shared" si="30"/>
        <v>0</v>
      </c>
      <c r="D325" s="35">
        <f>VLOOKUP($Q325&amp;$B325,'PNC Exon. &amp; no Exon.'!$A:$AL,'P.N.C. x Comp. x Ramos'!D$66,0)</f>
        <v>0</v>
      </c>
      <c r="E325" s="35">
        <f>VLOOKUP($Q325&amp;$B325,'PNC Exon. &amp; no Exon.'!$A:$AL,'P.N.C. x Comp. x Ramos'!E$66,0)</f>
        <v>0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0</v>
      </c>
      <c r="I325" s="35">
        <f>VLOOKUP($Q325&amp;$B325,'PNC Exon. &amp; no Exon.'!$A:$AL,'P.N.C. x Comp. x Ramos'!I$66,0)</f>
        <v>0</v>
      </c>
      <c r="J325" s="35">
        <f>VLOOKUP($Q325&amp;$B325,'PNC Exon. &amp; no Exon.'!$A:$AL,'P.N.C. x Comp. x Ramos'!J$66,0)</f>
        <v>0</v>
      </c>
      <c r="K325" s="35">
        <f>VLOOKUP($Q325&amp;$B325,'PNC Exon. &amp; no Exon.'!$A:$AL,'P.N.C. x Comp. x Ramos'!K$66,0)</f>
        <v>0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0</v>
      </c>
      <c r="N325" s="35">
        <f>VLOOKUP($Q325&amp;$B325,'PNC Exon. &amp; no Exon.'!$A:$AL,'P.N.C. x Comp. x Ramos'!N$66,0)</f>
        <v>0</v>
      </c>
      <c r="O325" s="42">
        <f t="shared" si="29"/>
        <v>0</v>
      </c>
      <c r="Q325" s="97" t="s">
        <v>4</v>
      </c>
    </row>
    <row r="326" spans="1:17" ht="15.9" customHeight="1" x14ac:dyDescent="0.25">
      <c r="A326" s="34">
        <f t="shared" si="27"/>
        <v>1</v>
      </c>
      <c r="B326" s="37" t="s">
        <v>121</v>
      </c>
      <c r="C326" s="66">
        <f t="shared" si="30"/>
        <v>0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0</v>
      </c>
      <c r="F326" s="35">
        <f>VLOOKUP($Q326&amp;$B326,'PNC Exon. &amp; no Exon.'!$A:$AL,'P.N.C. x Comp. x Ramos'!F$66,0)</f>
        <v>0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0</v>
      </c>
      <c r="I326" s="35">
        <f>VLOOKUP($Q326&amp;$B326,'PNC Exon. &amp; no Exon.'!$A:$AL,'P.N.C. x Comp. x Ramos'!I$66,0)</f>
        <v>0</v>
      </c>
      <c r="J326" s="35">
        <f>VLOOKUP($Q326&amp;$B326,'PNC Exon. &amp; no Exon.'!$A:$AL,'P.N.C. x Comp. x Ramos'!J$66,0)</f>
        <v>0</v>
      </c>
      <c r="K326" s="35">
        <f>VLOOKUP($Q326&amp;$B326,'PNC Exon. &amp; no Exon.'!$A:$AL,'P.N.C. x Comp. x Ramos'!K$66,0)</f>
        <v>0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0</v>
      </c>
      <c r="N326" s="35">
        <f>VLOOKUP($Q326&amp;$B326,'PNC Exon. &amp; no Exon.'!$A:$AL,'P.N.C. x Comp. x Ramos'!N$66,0)</f>
        <v>0</v>
      </c>
      <c r="O326" s="42">
        <f t="shared" si="29"/>
        <v>0</v>
      </c>
      <c r="Q326" s="97" t="s">
        <v>4</v>
      </c>
    </row>
    <row r="327" spans="1:17" ht="15.9" customHeight="1" x14ac:dyDescent="0.25">
      <c r="A327" s="34">
        <f t="shared" si="27"/>
        <v>1</v>
      </c>
      <c r="B327" s="37" t="s">
        <v>120</v>
      </c>
      <c r="C327" s="66">
        <f t="shared" si="30"/>
        <v>0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0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0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0</v>
      </c>
      <c r="K327" s="35">
        <f>VLOOKUP($Q327&amp;$B327,'PNC Exon. &amp; no Exon.'!$A:$AL,'P.N.C. x Comp. x Ramos'!K$66,0)</f>
        <v>0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0</v>
      </c>
      <c r="N327" s="35">
        <f>VLOOKUP($Q327&amp;$B327,'PNC Exon. &amp; no Exon.'!$A:$AL,'P.N.C. x Comp. x Ramos'!N$66,0)</f>
        <v>0</v>
      </c>
      <c r="O327" s="42">
        <f t="shared" si="29"/>
        <v>0</v>
      </c>
      <c r="Q327" s="97" t="s">
        <v>4</v>
      </c>
    </row>
    <row r="328" spans="1:17" ht="15.9" customHeight="1" x14ac:dyDescent="0.25">
      <c r="A328" s="34">
        <f t="shared" si="27"/>
        <v>1</v>
      </c>
      <c r="B328" s="37" t="s">
        <v>122</v>
      </c>
      <c r="C328" s="66">
        <f t="shared" si="30"/>
        <v>0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0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0</v>
      </c>
      <c r="N328" s="35">
        <f>VLOOKUP($Q328&amp;$B328,'PNC Exon. &amp; no Exon.'!$A:$AL,'P.N.C. x Comp. x Ramos'!N$66,0)</f>
        <v>0</v>
      </c>
      <c r="O328" s="42">
        <f t="shared" si="29"/>
        <v>0</v>
      </c>
      <c r="Q328" s="97" t="s">
        <v>4</v>
      </c>
    </row>
    <row r="329" spans="1:17" ht="15.9" customHeight="1" x14ac:dyDescent="0.25">
      <c r="A329" s="34">
        <f t="shared" si="27"/>
        <v>1</v>
      </c>
      <c r="B329" s="37" t="s">
        <v>80</v>
      </c>
      <c r="C329" s="66">
        <f t="shared" si="30"/>
        <v>0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0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0</v>
      </c>
      <c r="N329" s="35">
        <f>VLOOKUP($Q329&amp;$B329,'PNC Exon. &amp; no Exon.'!$A:$AL,'P.N.C. x Comp. x Ramos'!N$66,0)</f>
        <v>0</v>
      </c>
      <c r="O329" s="42">
        <f t="shared" si="29"/>
        <v>0</v>
      </c>
      <c r="Q329" s="97" t="s">
        <v>4</v>
      </c>
    </row>
    <row r="330" spans="1:17" ht="15.9" customHeight="1" x14ac:dyDescent="0.25">
      <c r="A330" s="34">
        <f t="shared" si="27"/>
        <v>1</v>
      </c>
      <c r="B330" s="37" t="s">
        <v>117</v>
      </c>
      <c r="C330" s="66">
        <f t="shared" si="30"/>
        <v>0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0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0</v>
      </c>
      <c r="L330" s="35">
        <f>VLOOKUP($Q330&amp;$B330,'PNC Exon. &amp; no Exon.'!$A:$AL,'P.N.C. x Comp. x Ramos'!L$66,0)</f>
        <v>0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0</v>
      </c>
      <c r="O330" s="42">
        <f t="shared" si="29"/>
        <v>0</v>
      </c>
      <c r="Q330" s="97" t="s">
        <v>4</v>
      </c>
    </row>
    <row r="331" spans="1:17" ht="15.9" customHeight="1" x14ac:dyDescent="0.25">
      <c r="A331" s="34">
        <f t="shared" si="27"/>
        <v>1</v>
      </c>
      <c r="B331" s="37" t="s">
        <v>123</v>
      </c>
      <c r="C331" s="66">
        <f t="shared" si="30"/>
        <v>0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0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</v>
      </c>
      <c r="Q331" s="97" t="s">
        <v>4</v>
      </c>
    </row>
    <row r="332" spans="1:17" ht="15.9" customHeight="1" x14ac:dyDescent="0.25">
      <c r="A332" s="34">
        <f t="shared" si="27"/>
        <v>1</v>
      </c>
      <c r="B332" s="37" t="s">
        <v>124</v>
      </c>
      <c r="C332" s="66">
        <f t="shared" si="30"/>
        <v>0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0</v>
      </c>
      <c r="F332" s="35">
        <f>VLOOKUP($Q332&amp;$B332,'PNC Exon. &amp; no Exon.'!$A:$AL,'P.N.C. x Comp. x Ramos'!F$66,0)</f>
        <v>0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0</v>
      </c>
      <c r="I332" s="35">
        <f>VLOOKUP($Q332&amp;$B332,'PNC Exon. &amp; no Exon.'!$A:$AL,'P.N.C. x Comp. x Ramos'!I$66,0)</f>
        <v>0</v>
      </c>
      <c r="J332" s="35">
        <f>VLOOKUP($Q332&amp;$B332,'PNC Exon. &amp; no Exon.'!$A:$AL,'P.N.C. x Comp. x Ramos'!J$66,0)</f>
        <v>0</v>
      </c>
      <c r="K332" s="35">
        <f>VLOOKUP($Q332&amp;$B332,'PNC Exon. &amp; no Exon.'!$A:$AL,'P.N.C. x Comp. x Ramos'!K$66,0)</f>
        <v>0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0</v>
      </c>
      <c r="N332" s="35">
        <f>VLOOKUP($Q332&amp;$B332,'PNC Exon. &amp; no Exon.'!$A:$AL,'P.N.C. x Comp. x Ramos'!N$66,0)</f>
        <v>0</v>
      </c>
      <c r="O332" s="42">
        <f t="shared" si="29"/>
        <v>0</v>
      </c>
      <c r="Q332" s="97" t="s">
        <v>4</v>
      </c>
    </row>
    <row r="333" spans="1:17" ht="15.9" customHeight="1" x14ac:dyDescent="0.25">
      <c r="A333" s="34">
        <f t="shared" si="27"/>
        <v>1</v>
      </c>
      <c r="B333" s="37" t="s">
        <v>87</v>
      </c>
      <c r="C333" s="66">
        <f t="shared" si="30"/>
        <v>0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0</v>
      </c>
      <c r="F333" s="35">
        <f>VLOOKUP($Q333&amp;$B333,'PNC Exon. &amp; no Exon.'!$A:$AL,'P.N.C. x Comp. x Ramos'!F$66,0)</f>
        <v>0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</v>
      </c>
      <c r="Q333" s="97" t="s">
        <v>4</v>
      </c>
    </row>
    <row r="334" spans="1:17" ht="15.9" customHeight="1" x14ac:dyDescent="0.25">
      <c r="A334" s="34">
        <f t="shared" si="27"/>
        <v>1</v>
      </c>
      <c r="B334" s="37" t="s">
        <v>78</v>
      </c>
      <c r="C334" s="66">
        <f t="shared" si="30"/>
        <v>0</v>
      </c>
      <c r="D334" s="35">
        <f>VLOOKUP($Q334&amp;$B334,'PNC Exon. &amp; no Exon.'!$A:$AL,'P.N.C. x Comp. x Ramos'!D$66,0)</f>
        <v>0</v>
      </c>
      <c r="E334" s="35">
        <f>VLOOKUP($Q334&amp;$B334,'PNC Exon. &amp; no Exon.'!$A:$AL,'P.N.C. x Comp. x Ramos'!E$66,0)</f>
        <v>0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0</v>
      </c>
      <c r="I334" s="35">
        <f>VLOOKUP($Q334&amp;$B334,'PNC Exon. &amp; no Exon.'!$A:$AL,'P.N.C. x Comp. x Ramos'!I$66,0)</f>
        <v>0</v>
      </c>
      <c r="J334" s="35">
        <f>VLOOKUP($Q334&amp;$B334,'PNC Exon. &amp; no Exon.'!$A:$AL,'P.N.C. x Comp. x Ramos'!J$66,0)</f>
        <v>0</v>
      </c>
      <c r="K334" s="35">
        <f>VLOOKUP($Q334&amp;$B334,'PNC Exon. &amp; no Exon.'!$A:$AL,'P.N.C. x Comp. x Ramos'!K$66,0)</f>
        <v>0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0</v>
      </c>
      <c r="N334" s="35">
        <f>VLOOKUP($Q334&amp;$B334,'PNC Exon. &amp; no Exon.'!$A:$AL,'P.N.C. x Comp. x Ramos'!N$66,0)</f>
        <v>0</v>
      </c>
      <c r="O334" s="42">
        <f t="shared" si="29"/>
        <v>0</v>
      </c>
      <c r="Q334" s="97" t="s">
        <v>4</v>
      </c>
    </row>
    <row r="335" spans="1:17" ht="15.9" customHeight="1" x14ac:dyDescent="0.25">
      <c r="A335" s="34">
        <f t="shared" si="27"/>
        <v>1</v>
      </c>
      <c r="B335" s="37" t="s">
        <v>125</v>
      </c>
      <c r="C335" s="66">
        <f t="shared" si="30"/>
        <v>0</v>
      </c>
      <c r="D335" s="35">
        <f>VLOOKUP($Q335&amp;$B335,'PNC Exon. &amp; no Exon.'!$A:$AL,'P.N.C. x Comp. x Ramos'!D$66,0)</f>
        <v>0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0</v>
      </c>
      <c r="H335" s="35">
        <f>VLOOKUP($Q335&amp;$B335,'PNC Exon. &amp; no Exon.'!$A:$AL,'P.N.C. x Comp. x Ramos'!H$66,0)</f>
        <v>0</v>
      </c>
      <c r="I335" s="35">
        <f>VLOOKUP($Q335&amp;$B335,'PNC Exon. &amp; no Exon.'!$A:$AL,'P.N.C. x Comp. x Ramos'!I$66,0)</f>
        <v>0</v>
      </c>
      <c r="J335" s="35">
        <f>VLOOKUP($Q335&amp;$B335,'PNC Exon. &amp; no Exon.'!$A:$AL,'P.N.C. x Comp. x Ramos'!J$66,0)</f>
        <v>0</v>
      </c>
      <c r="K335" s="35">
        <f>VLOOKUP($Q335&amp;$B335,'PNC Exon. &amp; no Exon.'!$A:$AL,'P.N.C. x Comp. x Ramos'!K$66,0)</f>
        <v>0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0</v>
      </c>
      <c r="N335" s="35">
        <f>VLOOKUP($Q335&amp;$B335,'PNC Exon. &amp; no Exon.'!$A:$AL,'P.N.C. x Comp. x Ramos'!N$66,0)</f>
        <v>0</v>
      </c>
      <c r="O335" s="42">
        <f t="shared" si="29"/>
        <v>0</v>
      </c>
      <c r="Q335" s="97" t="s">
        <v>4</v>
      </c>
    </row>
    <row r="336" spans="1:17" ht="15.9" customHeight="1" x14ac:dyDescent="0.25">
      <c r="A336" s="34">
        <f t="shared" si="27"/>
        <v>1</v>
      </c>
      <c r="B336" s="37" t="s">
        <v>126</v>
      </c>
      <c r="C336" s="66">
        <f t="shared" si="30"/>
        <v>0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0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0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0</v>
      </c>
      <c r="K336" s="35">
        <f>VLOOKUP($Q336&amp;$B336,'PNC Exon. &amp; no Exon.'!$A:$AL,'P.N.C. x Comp. x Ramos'!K$66,0)</f>
        <v>0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0</v>
      </c>
      <c r="N336" s="35">
        <f>VLOOKUP($Q336&amp;$B336,'PNC Exon. &amp; no Exon.'!$A:$AL,'P.N.C. x Comp. x Ramos'!N$66,0)</f>
        <v>0</v>
      </c>
      <c r="O336" s="42">
        <f t="shared" si="29"/>
        <v>0</v>
      </c>
      <c r="Q336" s="97" t="s">
        <v>4</v>
      </c>
    </row>
    <row r="337" spans="1:17" ht="15.9" customHeight="1" x14ac:dyDescent="0.25">
      <c r="A337" s="34">
        <f t="shared" si="27"/>
        <v>1</v>
      </c>
      <c r="B337" s="37" t="s">
        <v>127</v>
      </c>
      <c r="C337" s="66">
        <f t="shared" si="30"/>
        <v>0</v>
      </c>
      <c r="D337" s="35">
        <f>VLOOKUP($Q337&amp;$B337,'PNC Exon. &amp; no Exon.'!$A:$AL,'P.N.C. x Comp. x Ramos'!D$66,0)</f>
        <v>0</v>
      </c>
      <c r="E337" s="35">
        <f>VLOOKUP($Q337&amp;$B337,'PNC Exon. &amp; no Exon.'!$A:$AL,'P.N.C. x Comp. x Ramos'!E$66,0)</f>
        <v>0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0</v>
      </c>
      <c r="H337" s="35">
        <f>VLOOKUP($Q337&amp;$B337,'PNC Exon. &amp; no Exon.'!$A:$AL,'P.N.C. x Comp. x Ramos'!H$66,0)</f>
        <v>0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0</v>
      </c>
      <c r="K337" s="35">
        <f>VLOOKUP($Q337&amp;$B337,'PNC Exon. &amp; no Exon.'!$A:$AL,'P.N.C. x Comp. x Ramos'!K$66,0)</f>
        <v>0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0</v>
      </c>
      <c r="N337" s="35">
        <f>VLOOKUP($Q337&amp;$B337,'PNC Exon. &amp; no Exon.'!$A:$AL,'P.N.C. x Comp. x Ramos'!N$66,0)</f>
        <v>0</v>
      </c>
      <c r="O337" s="42">
        <f t="shared" si="29"/>
        <v>0</v>
      </c>
      <c r="Q337" s="97" t="s">
        <v>4</v>
      </c>
    </row>
    <row r="338" spans="1:17" ht="15.9" customHeight="1" x14ac:dyDescent="0.25">
      <c r="A338" s="34">
        <f t="shared" si="27"/>
        <v>1</v>
      </c>
      <c r="B338" s="37" t="s">
        <v>109</v>
      </c>
      <c r="C338" s="66">
        <f t="shared" si="30"/>
        <v>0</v>
      </c>
      <c r="D338" s="35">
        <f>VLOOKUP($Q338&amp;$B338,'PNC Exon. &amp; no Exon.'!$A:$AL,'P.N.C. x Comp. x Ramos'!D$66,0)</f>
        <v>0</v>
      </c>
      <c r="E338" s="35">
        <f>VLOOKUP($Q338&amp;$B338,'PNC Exon. &amp; no Exon.'!$A:$AL,'P.N.C. x Comp. x Ramos'!E$66,0)</f>
        <v>0</v>
      </c>
      <c r="F338" s="35">
        <f>VLOOKUP($Q338&amp;$B338,'PNC Exon. &amp; no Exon.'!$A:$AL,'P.N.C. x Comp. x Ramos'!F$66,0)</f>
        <v>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0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0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0</v>
      </c>
      <c r="N338" s="35">
        <f>VLOOKUP($Q338&amp;$B338,'PNC Exon. &amp; no Exon.'!$A:$AL,'P.N.C. x Comp. x Ramos'!N$66,0)</f>
        <v>0</v>
      </c>
      <c r="O338" s="42">
        <f t="shared" si="29"/>
        <v>0</v>
      </c>
      <c r="Q338" s="97" t="s">
        <v>4</v>
      </c>
    </row>
    <row r="339" spans="1:17" ht="15.9" customHeight="1" x14ac:dyDescent="0.25">
      <c r="A339" s="34">
        <f t="shared" si="27"/>
        <v>1</v>
      </c>
      <c r="B339" s="37" t="s">
        <v>79</v>
      </c>
      <c r="C339" s="66">
        <f t="shared" si="30"/>
        <v>0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0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0</v>
      </c>
      <c r="Q339" s="97" t="s">
        <v>4</v>
      </c>
    </row>
    <row r="340" spans="1:17" ht="15.9" customHeight="1" x14ac:dyDescent="0.25">
      <c r="A340" s="34">
        <f t="shared" si="27"/>
        <v>1</v>
      </c>
      <c r="B340" s="37" t="s">
        <v>128</v>
      </c>
      <c r="C340" s="66">
        <f t="shared" si="30"/>
        <v>0</v>
      </c>
      <c r="D340" s="35">
        <f>VLOOKUP($Q340&amp;$B340,'PNC Exon. &amp; no Exon.'!$A:$AL,'P.N.C. x Comp. x Ramos'!D$66,0)</f>
        <v>0</v>
      </c>
      <c r="E340" s="35">
        <f>VLOOKUP($Q340&amp;$B340,'PNC Exon. &amp; no Exon.'!$A:$AL,'P.N.C. x Comp. x Ramos'!E$66,0)</f>
        <v>0</v>
      </c>
      <c r="F340" s="35">
        <f>VLOOKUP($Q340&amp;$B340,'PNC Exon. &amp; no Exon.'!$A:$AL,'P.N.C. x Comp. x Ramos'!F$66,0)</f>
        <v>0</v>
      </c>
      <c r="G340" s="35">
        <f>VLOOKUP($Q340&amp;$B340,'PNC Exon. &amp; no Exon.'!$A:$AL,'P.N.C. x Comp. x Ramos'!G$66,0)</f>
        <v>0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0</v>
      </c>
      <c r="O340" s="42">
        <f t="shared" si="29"/>
        <v>0</v>
      </c>
      <c r="Q340" s="97" t="s">
        <v>4</v>
      </c>
    </row>
    <row r="341" spans="1:17" ht="15.9" customHeight="1" x14ac:dyDescent="0.25">
      <c r="A341" s="34">
        <f t="shared" si="27"/>
        <v>1</v>
      </c>
      <c r="B341" s="37" t="s">
        <v>130</v>
      </c>
      <c r="C341" s="66">
        <f t="shared" si="30"/>
        <v>0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0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0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0</v>
      </c>
      <c r="N341" s="35">
        <f>VLOOKUP($Q341&amp;$B341,'PNC Exon. &amp; no Exon.'!$A:$AL,'P.N.C. x Comp. x Ramos'!N$66,0)</f>
        <v>0</v>
      </c>
      <c r="O341" s="42">
        <f t="shared" si="29"/>
        <v>0</v>
      </c>
      <c r="Q341" s="97" t="s">
        <v>4</v>
      </c>
    </row>
    <row r="342" spans="1:17" ht="15.9" customHeight="1" x14ac:dyDescent="0.25">
      <c r="A342" s="34">
        <f t="shared" si="27"/>
        <v>1</v>
      </c>
      <c r="B342" s="37" t="s">
        <v>129</v>
      </c>
      <c r="C342" s="66">
        <f t="shared" si="30"/>
        <v>0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0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0</v>
      </c>
      <c r="N342" s="35">
        <f>VLOOKUP($Q342&amp;$B342,'PNC Exon. &amp; no Exon.'!$A:$AL,'P.N.C. x Comp. x Ramos'!N$66,0)</f>
        <v>0</v>
      </c>
      <c r="O342" s="42">
        <f t="shared" si="29"/>
        <v>0</v>
      </c>
      <c r="Q342" s="97" t="s">
        <v>4</v>
      </c>
    </row>
    <row r="343" spans="1:17" ht="15.9" customHeight="1" x14ac:dyDescent="0.25">
      <c r="A343" s="34">
        <f t="shared" si="27"/>
        <v>1</v>
      </c>
      <c r="B343" s="37" t="s">
        <v>131</v>
      </c>
      <c r="C343" s="66">
        <f t="shared" si="30"/>
        <v>0</v>
      </c>
      <c r="D343" s="35">
        <f>VLOOKUP($Q343&amp;$B343,'PNC Exon. &amp; no Exon.'!$A:$AL,'P.N.C. x Comp. x Ramos'!D$66,0)</f>
        <v>0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0</v>
      </c>
      <c r="G343" s="35">
        <f>VLOOKUP($Q343&amp;$B343,'PNC Exon. &amp; no Exon.'!$A:$AL,'P.N.C. x Comp. x Ramos'!G$66,0)</f>
        <v>0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0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0</v>
      </c>
      <c r="O343" s="42">
        <f t="shared" si="29"/>
        <v>0</v>
      </c>
      <c r="Q343" s="97" t="s">
        <v>4</v>
      </c>
    </row>
    <row r="344" spans="1:17" x14ac:dyDescent="0.25">
      <c r="A344" s="52" t="s">
        <v>173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25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25">
      <c r="A366" s="136" t="s">
        <v>166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25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f t="shared" ref="C370:N370" si="31">SUM(C371:C403)</f>
        <v>0</v>
      </c>
      <c r="D370" s="50">
        <f t="shared" si="31"/>
        <v>0</v>
      </c>
      <c r="E370" s="50">
        <f t="shared" si="31"/>
        <v>0</v>
      </c>
      <c r="F370" s="50">
        <f t="shared" si="31"/>
        <v>0</v>
      </c>
      <c r="G370" s="50">
        <f t="shared" si="31"/>
        <v>0</v>
      </c>
      <c r="H370" s="50">
        <f t="shared" si="31"/>
        <v>0</v>
      </c>
      <c r="I370" s="50">
        <f t="shared" si="31"/>
        <v>0</v>
      </c>
      <c r="J370" s="50">
        <f t="shared" si="31"/>
        <v>0</v>
      </c>
      <c r="K370" s="50">
        <f t="shared" si="31"/>
        <v>0</v>
      </c>
      <c r="L370" s="50">
        <f t="shared" si="31"/>
        <v>0</v>
      </c>
      <c r="M370" s="50">
        <f t="shared" si="31"/>
        <v>0</v>
      </c>
      <c r="N370" s="50">
        <f t="shared" si="31"/>
        <v>0</v>
      </c>
      <c r="O370" s="70">
        <f>SUM(O371:O403,0)</f>
        <v>0</v>
      </c>
      <c r="Q370" s="97" t="s">
        <v>5</v>
      </c>
    </row>
    <row r="371" spans="1:17" ht="15.9" customHeight="1" x14ac:dyDescent="0.25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0</v>
      </c>
      <c r="D371" s="35">
        <f>VLOOKUP($Q371&amp;$B371,'PNC Exon. &amp; no Exon.'!$A:$AL,'P.N.C. x Comp. x Ramos'!D$66,0)</f>
        <v>0</v>
      </c>
      <c r="E371" s="35">
        <f>VLOOKUP($Q371&amp;$B371,'PNC Exon. &amp; no Exon.'!$A:$AL,'P.N.C. x Comp. x Ramos'!E$66,0)</f>
        <v>0</v>
      </c>
      <c r="F371" s="35">
        <f>VLOOKUP($Q371&amp;$B371,'PNC Exon. &amp; no Exon.'!$A:$AL,'P.N.C. x Comp. x Ramos'!F$66,0)</f>
        <v>0</v>
      </c>
      <c r="G371" s="35">
        <f>VLOOKUP($Q371&amp;$B371,'PNC Exon. &amp; no Exon.'!$A:$AL,'P.N.C. x Comp. x Ramos'!G$66,0)</f>
        <v>0</v>
      </c>
      <c r="H371" s="35">
        <f>VLOOKUP($Q371&amp;$B371,'PNC Exon. &amp; no Exon.'!$A:$AL,'P.N.C. x Comp. x Ramos'!H$66,0)</f>
        <v>0</v>
      </c>
      <c r="I371" s="35">
        <f>VLOOKUP($Q371&amp;$B371,'PNC Exon. &amp; no Exon.'!$A:$AL,'P.N.C. x Comp. x Ramos'!I$66,0)</f>
        <v>0</v>
      </c>
      <c r="J371" s="35">
        <f>VLOOKUP($Q371&amp;$B371,'PNC Exon. &amp; no Exon.'!$A:$AL,'P.N.C. x Comp. x Ramos'!J$66,0)</f>
        <v>0</v>
      </c>
      <c r="K371" s="35">
        <f>VLOOKUP($Q371&amp;$B371,'PNC Exon. &amp; no Exon.'!$A:$AL,'P.N.C. x Comp. x Ramos'!K$66,0)</f>
        <v>0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0</v>
      </c>
      <c r="N371" s="35">
        <f>VLOOKUP($Q371&amp;$B371,'PNC Exon. &amp; no Exon.'!$A:$AL,'P.N.C. x Comp. x Ramos'!N$66,0)</f>
        <v>0</v>
      </c>
      <c r="O371" s="42">
        <f t="shared" ref="O371:O403" si="34">IFERROR(C371/$C$370*100,0)</f>
        <v>0</v>
      </c>
      <c r="Q371" s="97" t="s">
        <v>5</v>
      </c>
    </row>
    <row r="372" spans="1:17" ht="15.9" customHeight="1" x14ac:dyDescent="0.25">
      <c r="A372" s="34">
        <f t="shared" si="32"/>
        <v>1</v>
      </c>
      <c r="B372" s="37" t="s">
        <v>92</v>
      </c>
      <c r="C372" s="50">
        <f t="shared" ref="C372:C403" si="35">SUM(D372:N372)</f>
        <v>0</v>
      </c>
      <c r="D372" s="35">
        <f>VLOOKUP($Q372&amp;$B372,'PNC Exon. &amp; no Exon.'!$A:$AL,'P.N.C. x Comp. x Ramos'!D$66,0)</f>
        <v>0</v>
      </c>
      <c r="E372" s="35">
        <f>VLOOKUP($Q372&amp;$B372,'PNC Exon. &amp; no Exon.'!$A:$AL,'P.N.C. x Comp. x Ramos'!E$66,0)</f>
        <v>0</v>
      </c>
      <c r="F372" s="35">
        <f>VLOOKUP($Q372&amp;$B372,'PNC Exon. &amp; no Exon.'!$A:$AL,'P.N.C. x Comp. x Ramos'!F$66,0)</f>
        <v>0</v>
      </c>
      <c r="G372" s="35">
        <f>VLOOKUP($Q372&amp;$B372,'PNC Exon. &amp; no Exon.'!$A:$AL,'P.N.C. x Comp. x Ramos'!G$66,0)</f>
        <v>0</v>
      </c>
      <c r="H372" s="35">
        <f>VLOOKUP($Q372&amp;$B372,'PNC Exon. &amp; no Exon.'!$A:$AL,'P.N.C. x Comp. x Ramos'!H$66,0)</f>
        <v>0</v>
      </c>
      <c r="I372" s="35">
        <f>VLOOKUP($Q372&amp;$B372,'PNC Exon. &amp; no Exon.'!$A:$AL,'P.N.C. x Comp. x Ramos'!I$66,0)</f>
        <v>0</v>
      </c>
      <c r="J372" s="35">
        <f>VLOOKUP($Q372&amp;$B372,'PNC Exon. &amp; no Exon.'!$A:$AL,'P.N.C. x Comp. x Ramos'!J$66,0)</f>
        <v>0</v>
      </c>
      <c r="K372" s="35">
        <f>VLOOKUP($Q372&amp;$B372,'PNC Exon. &amp; no Exon.'!$A:$AL,'P.N.C. x Comp. x Ramos'!K$66,0)</f>
        <v>0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0</v>
      </c>
      <c r="N372" s="35">
        <f>VLOOKUP($Q372&amp;$B372,'PNC Exon. &amp; no Exon.'!$A:$AL,'P.N.C. x Comp. x Ramos'!N$66,0)</f>
        <v>0</v>
      </c>
      <c r="O372" s="42">
        <f t="shared" si="34"/>
        <v>0</v>
      </c>
      <c r="Q372" s="97" t="s">
        <v>5</v>
      </c>
    </row>
    <row r="373" spans="1:17" ht="15.9" customHeight="1" x14ac:dyDescent="0.25">
      <c r="A373" s="34">
        <f t="shared" si="32"/>
        <v>1</v>
      </c>
      <c r="B373" s="37" t="s">
        <v>93</v>
      </c>
      <c r="C373" s="50">
        <f t="shared" si="35"/>
        <v>0</v>
      </c>
      <c r="D373" s="35">
        <f>VLOOKUP($Q373&amp;$B373,'PNC Exon. &amp; no Exon.'!$A:$AL,'P.N.C. x Comp. x Ramos'!D$66,0)</f>
        <v>0</v>
      </c>
      <c r="E373" s="35">
        <f>VLOOKUP($Q373&amp;$B373,'PNC Exon. &amp; no Exon.'!$A:$AL,'P.N.C. x Comp. x Ramos'!E$66,0)</f>
        <v>0</v>
      </c>
      <c r="F373" s="35">
        <f>VLOOKUP($Q373&amp;$B373,'PNC Exon. &amp; no Exon.'!$A:$AL,'P.N.C. x Comp. x Ramos'!F$66,0)</f>
        <v>0</v>
      </c>
      <c r="G373" s="35">
        <f>VLOOKUP($Q373&amp;$B373,'PNC Exon. &amp; no Exon.'!$A:$AL,'P.N.C. x Comp. x Ramos'!G$66,0)</f>
        <v>0</v>
      </c>
      <c r="H373" s="35">
        <f>VLOOKUP($Q373&amp;$B373,'PNC Exon. &amp; no Exon.'!$A:$AL,'P.N.C. x Comp. x Ramos'!H$66,0)</f>
        <v>0</v>
      </c>
      <c r="I373" s="35">
        <f>VLOOKUP($Q373&amp;$B373,'PNC Exon. &amp; no Exon.'!$A:$AL,'P.N.C. x Comp. x Ramos'!I$66,0)</f>
        <v>0</v>
      </c>
      <c r="J373" s="35">
        <f>VLOOKUP($Q373&amp;$B373,'PNC Exon. &amp; no Exon.'!$A:$AL,'P.N.C. x Comp. x Ramos'!J$66,0)</f>
        <v>0</v>
      </c>
      <c r="K373" s="35">
        <f>VLOOKUP($Q373&amp;$B373,'PNC Exon. &amp; no Exon.'!$A:$AL,'P.N.C. x Comp. x Ramos'!K$66,0)</f>
        <v>0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0</v>
      </c>
      <c r="N373" s="35">
        <f>VLOOKUP($Q373&amp;$B373,'PNC Exon. &amp; no Exon.'!$A:$AL,'P.N.C. x Comp. x Ramos'!N$66,0)</f>
        <v>0</v>
      </c>
      <c r="O373" s="42">
        <f t="shared" si="34"/>
        <v>0</v>
      </c>
      <c r="Q373" s="97" t="s">
        <v>5</v>
      </c>
    </row>
    <row r="374" spans="1:17" ht="15.9" customHeight="1" x14ac:dyDescent="0.25">
      <c r="A374" s="34">
        <f t="shared" si="32"/>
        <v>1</v>
      </c>
      <c r="B374" s="37" t="s">
        <v>110</v>
      </c>
      <c r="C374" s="50">
        <f t="shared" si="35"/>
        <v>0</v>
      </c>
      <c r="D374" s="35">
        <f>VLOOKUP($Q374&amp;$B374,'PNC Exon. &amp; no Exon.'!$A:$AL,'P.N.C. x Comp. x Ramos'!D$66,0)</f>
        <v>0</v>
      </c>
      <c r="E374" s="35">
        <f>VLOOKUP($Q374&amp;$B374,'PNC Exon. &amp; no Exon.'!$A:$AL,'P.N.C. x Comp. x Ramos'!E$66,0)</f>
        <v>0</v>
      </c>
      <c r="F374" s="35">
        <f>VLOOKUP($Q374&amp;$B374,'PNC Exon. &amp; no Exon.'!$A:$AL,'P.N.C. x Comp. x Ramos'!F$66,0)</f>
        <v>0</v>
      </c>
      <c r="G374" s="35">
        <f>VLOOKUP($Q374&amp;$B374,'PNC Exon. &amp; no Exon.'!$A:$AL,'P.N.C. x Comp. x Ramos'!G$66,0)</f>
        <v>0</v>
      </c>
      <c r="H374" s="35">
        <f>VLOOKUP($Q374&amp;$B374,'PNC Exon. &amp; no Exon.'!$A:$AL,'P.N.C. x Comp. x Ramos'!H$66,0)</f>
        <v>0</v>
      </c>
      <c r="I374" s="35">
        <f>VLOOKUP($Q374&amp;$B374,'PNC Exon. &amp; no Exon.'!$A:$AL,'P.N.C. x Comp. x Ramos'!I$66,0)</f>
        <v>0</v>
      </c>
      <c r="J374" s="35">
        <f>VLOOKUP($Q374&amp;$B374,'PNC Exon. &amp; no Exon.'!$A:$AL,'P.N.C. x Comp. x Ramos'!J$66,0)</f>
        <v>0</v>
      </c>
      <c r="K374" s="35">
        <f>VLOOKUP($Q374&amp;$B374,'PNC Exon. &amp; no Exon.'!$A:$AL,'P.N.C. x Comp. x Ramos'!K$66,0)</f>
        <v>0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0</v>
      </c>
      <c r="N374" s="35">
        <f>VLOOKUP($Q374&amp;$B374,'PNC Exon. &amp; no Exon.'!$A:$AL,'P.N.C. x Comp. x Ramos'!N$66,0)</f>
        <v>0</v>
      </c>
      <c r="O374" s="42">
        <f t="shared" si="34"/>
        <v>0</v>
      </c>
      <c r="Q374" s="97" t="s">
        <v>5</v>
      </c>
    </row>
    <row r="375" spans="1:17" ht="15.9" customHeight="1" x14ac:dyDescent="0.25">
      <c r="A375" s="34">
        <f t="shared" si="32"/>
        <v>1</v>
      </c>
      <c r="B375" s="37" t="s">
        <v>111</v>
      </c>
      <c r="C375" s="50">
        <f t="shared" si="35"/>
        <v>0</v>
      </c>
      <c r="D375" s="35">
        <f>VLOOKUP($Q375&amp;$B375,'PNC Exon. &amp; no Exon.'!$A:$AL,'P.N.C. x Comp. x Ramos'!D$66,0)</f>
        <v>0</v>
      </c>
      <c r="E375" s="35">
        <f>VLOOKUP($Q375&amp;$B375,'PNC Exon. &amp; no Exon.'!$A:$AL,'P.N.C. x Comp. x Ramos'!E$66,0)</f>
        <v>0</v>
      </c>
      <c r="F375" s="35">
        <f>VLOOKUP($Q375&amp;$B375,'PNC Exon. &amp; no Exon.'!$A:$AL,'P.N.C. x Comp. x Ramos'!F$66,0)</f>
        <v>0</v>
      </c>
      <c r="G375" s="35">
        <f>VLOOKUP($Q375&amp;$B375,'PNC Exon. &amp; no Exon.'!$A:$AL,'P.N.C. x Comp. x Ramos'!G$66,0)</f>
        <v>0</v>
      </c>
      <c r="H375" s="35">
        <f>VLOOKUP($Q375&amp;$B375,'PNC Exon. &amp; no Exon.'!$A:$AL,'P.N.C. x Comp. x Ramos'!H$66,0)</f>
        <v>0</v>
      </c>
      <c r="I375" s="35">
        <f>VLOOKUP($Q375&amp;$B375,'PNC Exon. &amp; no Exon.'!$A:$AL,'P.N.C. x Comp. x Ramos'!I$66,0)</f>
        <v>0</v>
      </c>
      <c r="J375" s="35">
        <f>VLOOKUP($Q375&amp;$B375,'PNC Exon. &amp; no Exon.'!$A:$AL,'P.N.C. x Comp. x Ramos'!J$66,0)</f>
        <v>0</v>
      </c>
      <c r="K375" s="35">
        <f>VLOOKUP($Q375&amp;$B375,'PNC Exon. &amp; no Exon.'!$A:$AL,'P.N.C. x Comp. x Ramos'!K$66,0)</f>
        <v>0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0</v>
      </c>
      <c r="N375" s="35">
        <f>VLOOKUP($Q375&amp;$B375,'PNC Exon. &amp; no Exon.'!$A:$AL,'P.N.C. x Comp. x Ramos'!N$66,0)</f>
        <v>0</v>
      </c>
      <c r="O375" s="42">
        <f t="shared" si="34"/>
        <v>0</v>
      </c>
      <c r="Q375" s="97" t="s">
        <v>5</v>
      </c>
    </row>
    <row r="376" spans="1:17" ht="15.9" customHeight="1" x14ac:dyDescent="0.25">
      <c r="A376" s="34">
        <f t="shared" si="32"/>
        <v>1</v>
      </c>
      <c r="B376" s="37" t="s">
        <v>112</v>
      </c>
      <c r="C376" s="50">
        <f t="shared" si="35"/>
        <v>0</v>
      </c>
      <c r="D376" s="35">
        <f>VLOOKUP($Q376&amp;$B376,'PNC Exon. &amp; no Exon.'!$A:$AL,'P.N.C. x Comp. x Ramos'!D$66,0)</f>
        <v>0</v>
      </c>
      <c r="E376" s="35">
        <f>VLOOKUP($Q376&amp;$B376,'PNC Exon. &amp; no Exon.'!$A:$AL,'P.N.C. x Comp. x Ramos'!E$66,0)</f>
        <v>0</v>
      </c>
      <c r="F376" s="35">
        <f>VLOOKUP($Q376&amp;$B376,'PNC Exon. &amp; no Exon.'!$A:$AL,'P.N.C. x Comp. x Ramos'!F$66,0)</f>
        <v>0</v>
      </c>
      <c r="G376" s="35">
        <f>VLOOKUP($Q376&amp;$B376,'PNC Exon. &amp; no Exon.'!$A:$AL,'P.N.C. x Comp. x Ramos'!G$66,0)</f>
        <v>0</v>
      </c>
      <c r="H376" s="35">
        <f>VLOOKUP($Q376&amp;$B376,'PNC Exon. &amp; no Exon.'!$A:$AL,'P.N.C. x Comp. x Ramos'!H$66,0)</f>
        <v>0</v>
      </c>
      <c r="I376" s="35">
        <f>VLOOKUP($Q376&amp;$B376,'PNC Exon. &amp; no Exon.'!$A:$AL,'P.N.C. x Comp. x Ramos'!I$66,0)</f>
        <v>0</v>
      </c>
      <c r="J376" s="35">
        <f>VLOOKUP($Q376&amp;$B376,'PNC Exon. &amp; no Exon.'!$A:$AL,'P.N.C. x Comp. x Ramos'!J$66,0)</f>
        <v>0</v>
      </c>
      <c r="K376" s="35">
        <f>VLOOKUP($Q376&amp;$B376,'PNC Exon. &amp; no Exon.'!$A:$AL,'P.N.C. x Comp. x Ramos'!K$66,0)</f>
        <v>0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0</v>
      </c>
      <c r="N376" s="35">
        <f>VLOOKUP($Q376&amp;$B376,'PNC Exon. &amp; no Exon.'!$A:$AL,'P.N.C. x Comp. x Ramos'!N$66,0)</f>
        <v>0</v>
      </c>
      <c r="O376" s="42">
        <f t="shared" si="34"/>
        <v>0</v>
      </c>
      <c r="Q376" s="97" t="s">
        <v>5</v>
      </c>
    </row>
    <row r="377" spans="1:17" ht="15.9" customHeight="1" x14ac:dyDescent="0.25">
      <c r="A377" s="34">
        <f t="shared" si="32"/>
        <v>1</v>
      </c>
      <c r="B377" s="37" t="s">
        <v>94</v>
      </c>
      <c r="C377" s="50">
        <f t="shared" si="35"/>
        <v>0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0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0</v>
      </c>
      <c r="H377" s="35">
        <f>VLOOKUP($Q377&amp;$B377,'PNC Exon. &amp; no Exon.'!$A:$AL,'P.N.C. x Comp. x Ramos'!H$66,0)</f>
        <v>0</v>
      </c>
      <c r="I377" s="35">
        <f>VLOOKUP($Q377&amp;$B377,'PNC Exon. &amp; no Exon.'!$A:$AL,'P.N.C. x Comp. x Ramos'!I$66,0)</f>
        <v>0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0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0</v>
      </c>
      <c r="N377" s="35">
        <f>VLOOKUP($Q377&amp;$B377,'PNC Exon. &amp; no Exon.'!$A:$AL,'P.N.C. x Comp. x Ramos'!N$66,0)</f>
        <v>0</v>
      </c>
      <c r="O377" s="42">
        <f t="shared" si="34"/>
        <v>0</v>
      </c>
      <c r="Q377" s="97" t="s">
        <v>5</v>
      </c>
    </row>
    <row r="378" spans="1:17" ht="15.9" customHeight="1" x14ac:dyDescent="0.25">
      <c r="A378" s="34">
        <f t="shared" si="32"/>
        <v>1</v>
      </c>
      <c r="B378" s="37" t="s">
        <v>113</v>
      </c>
      <c r="C378" s="50">
        <f t="shared" si="35"/>
        <v>0</v>
      </c>
      <c r="D378" s="35">
        <f>VLOOKUP($Q378&amp;$B378,'PNC Exon. &amp; no Exon.'!$A:$AL,'P.N.C. x Comp. x Ramos'!D$66,0)</f>
        <v>0</v>
      </c>
      <c r="E378" s="35">
        <f>VLOOKUP($Q378&amp;$B378,'PNC Exon. &amp; no Exon.'!$A:$AL,'P.N.C. x Comp. x Ramos'!E$66,0)</f>
        <v>0</v>
      </c>
      <c r="F378" s="35">
        <f>VLOOKUP($Q378&amp;$B378,'PNC Exon. &amp; no Exon.'!$A:$AL,'P.N.C. x Comp. x Ramos'!F$66,0)</f>
        <v>0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0</v>
      </c>
      <c r="Q378" s="97" t="s">
        <v>5</v>
      </c>
    </row>
    <row r="379" spans="1:17" ht="15.9" customHeight="1" x14ac:dyDescent="0.25">
      <c r="A379" s="34">
        <f t="shared" si="32"/>
        <v>1</v>
      </c>
      <c r="B379" s="37" t="s">
        <v>117</v>
      </c>
      <c r="C379" s="50">
        <f t="shared" si="35"/>
        <v>0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0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0</v>
      </c>
      <c r="L379" s="35">
        <f>VLOOKUP($Q379&amp;$B379,'PNC Exon. &amp; no Exon.'!$A:$AL,'P.N.C. x Comp. x Ramos'!L$66,0)</f>
        <v>0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0</v>
      </c>
      <c r="O379" s="42">
        <f t="shared" si="34"/>
        <v>0</v>
      </c>
      <c r="Q379" s="97" t="s">
        <v>5</v>
      </c>
    </row>
    <row r="380" spans="1:17" ht="15.9" customHeight="1" x14ac:dyDescent="0.25">
      <c r="A380" s="34">
        <f t="shared" si="32"/>
        <v>1</v>
      </c>
      <c r="B380" s="37" t="s">
        <v>77</v>
      </c>
      <c r="C380" s="50">
        <f t="shared" si="35"/>
        <v>0</v>
      </c>
      <c r="D380" s="35">
        <f>VLOOKUP($Q380&amp;$B380,'PNC Exon. &amp; no Exon.'!$A:$AL,'P.N.C. x Comp. x Ramos'!D$66,0)</f>
        <v>0</v>
      </c>
      <c r="E380" s="35">
        <f>VLOOKUP($Q380&amp;$B380,'PNC Exon. &amp; no Exon.'!$A:$AL,'P.N.C. x Comp. x Ramos'!E$66,0)</f>
        <v>0</v>
      </c>
      <c r="F380" s="35">
        <f>VLOOKUP($Q380&amp;$B380,'PNC Exon. &amp; no Exon.'!$A:$AL,'P.N.C. x Comp. x Ramos'!F$66,0)</f>
        <v>0</v>
      </c>
      <c r="G380" s="35">
        <f>VLOOKUP($Q380&amp;$B380,'PNC Exon. &amp; no Exon.'!$A:$AL,'P.N.C. x Comp. x Ramos'!G$66,0)</f>
        <v>0</v>
      </c>
      <c r="H380" s="35">
        <f>VLOOKUP($Q380&amp;$B380,'PNC Exon. &amp; no Exon.'!$A:$AL,'P.N.C. x Comp. x Ramos'!H$66,0)</f>
        <v>0</v>
      </c>
      <c r="I380" s="35">
        <f>VLOOKUP($Q380&amp;$B380,'PNC Exon. &amp; no Exon.'!$A:$AL,'P.N.C. x Comp. x Ramos'!I$66,0)</f>
        <v>0</v>
      </c>
      <c r="J380" s="35">
        <f>VLOOKUP($Q380&amp;$B380,'PNC Exon. &amp; no Exon.'!$A:$AL,'P.N.C. x Comp. x Ramos'!J$66,0)</f>
        <v>0</v>
      </c>
      <c r="K380" s="35">
        <f>VLOOKUP($Q380&amp;$B380,'PNC Exon. &amp; no Exon.'!$A:$AL,'P.N.C. x Comp. x Ramos'!K$66,0)</f>
        <v>0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0</v>
      </c>
      <c r="N380" s="35">
        <f>VLOOKUP($Q380&amp;$B380,'PNC Exon. &amp; no Exon.'!$A:$AL,'P.N.C. x Comp. x Ramos'!N$66,0)</f>
        <v>0</v>
      </c>
      <c r="O380" s="42">
        <f t="shared" si="34"/>
        <v>0</v>
      </c>
      <c r="Q380" s="97" t="s">
        <v>5</v>
      </c>
    </row>
    <row r="381" spans="1:17" ht="15.9" customHeight="1" x14ac:dyDescent="0.25">
      <c r="A381" s="34">
        <f t="shared" si="32"/>
        <v>1</v>
      </c>
      <c r="B381" s="37" t="s">
        <v>114</v>
      </c>
      <c r="C381" s="50">
        <f t="shared" si="35"/>
        <v>0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0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0</v>
      </c>
      <c r="I381" s="35">
        <f>VLOOKUP($Q381&amp;$B381,'PNC Exon. &amp; no Exon.'!$A:$AL,'P.N.C. x Comp. x Ramos'!I$66,0)</f>
        <v>0</v>
      </c>
      <c r="J381" s="35">
        <f>VLOOKUP($Q381&amp;$B381,'PNC Exon. &amp; no Exon.'!$A:$AL,'P.N.C. x Comp. x Ramos'!J$66,0)</f>
        <v>0</v>
      </c>
      <c r="K381" s="35">
        <f>VLOOKUP($Q381&amp;$B381,'PNC Exon. &amp; no Exon.'!$A:$AL,'P.N.C. x Comp. x Ramos'!K$66,0)</f>
        <v>0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0</v>
      </c>
      <c r="N381" s="35">
        <f>VLOOKUP($Q381&amp;$B381,'PNC Exon. &amp; no Exon.'!$A:$AL,'P.N.C. x Comp. x Ramos'!N$66,0)</f>
        <v>0</v>
      </c>
      <c r="O381" s="42">
        <f t="shared" si="34"/>
        <v>0</v>
      </c>
      <c r="Q381" s="97" t="s">
        <v>5</v>
      </c>
    </row>
    <row r="382" spans="1:17" ht="15.9" customHeight="1" x14ac:dyDescent="0.25">
      <c r="A382" s="34">
        <f t="shared" si="32"/>
        <v>1</v>
      </c>
      <c r="B382" s="37" t="s">
        <v>85</v>
      </c>
      <c r="C382" s="50">
        <f t="shared" si="35"/>
        <v>0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0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0</v>
      </c>
      <c r="I382" s="35">
        <f>VLOOKUP($Q382&amp;$B382,'PNC Exon. &amp; no Exon.'!$A:$AL,'P.N.C. x Comp. x Ramos'!I$66,0)</f>
        <v>0</v>
      </c>
      <c r="J382" s="35">
        <f>VLOOKUP($Q382&amp;$B382,'PNC Exon. &amp; no Exon.'!$A:$AL,'P.N.C. x Comp. x Ramos'!J$66,0)</f>
        <v>0</v>
      </c>
      <c r="K382" s="35">
        <f>VLOOKUP($Q382&amp;$B382,'PNC Exon. &amp; no Exon.'!$A:$AL,'P.N.C. x Comp. x Ramos'!K$66,0)</f>
        <v>0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0</v>
      </c>
      <c r="N382" s="35">
        <f>VLOOKUP($Q382&amp;$B382,'PNC Exon. &amp; no Exon.'!$A:$AL,'P.N.C. x Comp. x Ramos'!N$66,0)</f>
        <v>0</v>
      </c>
      <c r="O382" s="42">
        <f t="shared" si="34"/>
        <v>0</v>
      </c>
      <c r="Q382" s="97" t="s">
        <v>5</v>
      </c>
    </row>
    <row r="383" spans="1:17" ht="15.9" customHeight="1" x14ac:dyDescent="0.25">
      <c r="A383" s="34">
        <f t="shared" si="32"/>
        <v>1</v>
      </c>
      <c r="B383" s="37" t="s">
        <v>115</v>
      </c>
      <c r="C383" s="50">
        <f t="shared" si="35"/>
        <v>0</v>
      </c>
      <c r="D383" s="35">
        <f>VLOOKUP($Q383&amp;$B383,'PNC Exon. &amp; no Exon.'!$A:$AL,'P.N.C. x Comp. x Ramos'!D$66,0)</f>
        <v>0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0</v>
      </c>
      <c r="G383" s="35">
        <f>VLOOKUP($Q383&amp;$B383,'PNC Exon. &amp; no Exon.'!$A:$AL,'P.N.C. x Comp. x Ramos'!G$66,0)</f>
        <v>0</v>
      </c>
      <c r="H383" s="35">
        <f>VLOOKUP($Q383&amp;$B383,'PNC Exon. &amp; no Exon.'!$A:$AL,'P.N.C. x Comp. x Ramos'!H$66,0)</f>
        <v>0</v>
      </c>
      <c r="I383" s="35">
        <f>VLOOKUP($Q383&amp;$B383,'PNC Exon. &amp; no Exon.'!$A:$AL,'P.N.C. x Comp. x Ramos'!I$66,0)</f>
        <v>0</v>
      </c>
      <c r="J383" s="35">
        <f>VLOOKUP($Q383&amp;$B383,'PNC Exon. &amp; no Exon.'!$A:$AL,'P.N.C. x Comp. x Ramos'!J$66,0)</f>
        <v>0</v>
      </c>
      <c r="K383" s="35">
        <f>VLOOKUP($Q383&amp;$B383,'PNC Exon. &amp; no Exon.'!$A:$AL,'P.N.C. x Comp. x Ramos'!K$66,0)</f>
        <v>0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0</v>
      </c>
      <c r="N383" s="35">
        <f>VLOOKUP($Q383&amp;$B383,'PNC Exon. &amp; no Exon.'!$A:$AL,'P.N.C. x Comp. x Ramos'!N$66,0)</f>
        <v>0</v>
      </c>
      <c r="O383" s="42">
        <f t="shared" si="34"/>
        <v>0</v>
      </c>
      <c r="Q383" s="97" t="s">
        <v>5</v>
      </c>
    </row>
    <row r="384" spans="1:17" ht="15.9" customHeight="1" x14ac:dyDescent="0.25">
      <c r="A384" s="34">
        <f t="shared" si="32"/>
        <v>1</v>
      </c>
      <c r="B384" s="37" t="s">
        <v>116</v>
      </c>
      <c r="C384" s="50">
        <f t="shared" si="35"/>
        <v>0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0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0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0</v>
      </c>
      <c r="K384" s="35">
        <f>VLOOKUP($Q384&amp;$B384,'PNC Exon. &amp; no Exon.'!$A:$AL,'P.N.C. x Comp. x Ramos'!K$66,0)</f>
        <v>0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0</v>
      </c>
      <c r="N384" s="35">
        <f>VLOOKUP($Q384&amp;$B384,'PNC Exon. &amp; no Exon.'!$A:$AL,'P.N.C. x Comp. x Ramos'!N$66,0)</f>
        <v>0</v>
      </c>
      <c r="O384" s="42">
        <f t="shared" si="34"/>
        <v>0</v>
      </c>
      <c r="Q384" s="97" t="s">
        <v>5</v>
      </c>
    </row>
    <row r="385" spans="1:17" ht="15.9" customHeight="1" x14ac:dyDescent="0.25">
      <c r="A385" s="34">
        <f t="shared" si="32"/>
        <v>1</v>
      </c>
      <c r="B385" s="37" t="s">
        <v>118</v>
      </c>
      <c r="C385" s="50">
        <f t="shared" si="35"/>
        <v>0</v>
      </c>
      <c r="D385" s="35">
        <f>VLOOKUP($Q385&amp;$B385,'PNC Exon. &amp; no Exon.'!$A:$AL,'P.N.C. x Comp. x Ramos'!D$66,0)</f>
        <v>0</v>
      </c>
      <c r="E385" s="35">
        <f>VLOOKUP($Q385&amp;$B385,'PNC Exon. &amp; no Exon.'!$A:$AL,'P.N.C. x Comp. x Ramos'!E$66,0)</f>
        <v>0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0</v>
      </c>
      <c r="H385" s="35">
        <f>VLOOKUP($Q385&amp;$B385,'PNC Exon. &amp; no Exon.'!$A:$AL,'P.N.C. x Comp. x Ramos'!H$66,0)</f>
        <v>0</v>
      </c>
      <c r="I385" s="35">
        <f>VLOOKUP($Q385&amp;$B385,'PNC Exon. &amp; no Exon.'!$A:$AL,'P.N.C. x Comp. x Ramos'!I$66,0)</f>
        <v>0</v>
      </c>
      <c r="J385" s="35">
        <f>VLOOKUP($Q385&amp;$B385,'PNC Exon. &amp; no Exon.'!$A:$AL,'P.N.C. x Comp. x Ramos'!J$66,0)</f>
        <v>0</v>
      </c>
      <c r="K385" s="35">
        <f>VLOOKUP($Q385&amp;$B385,'PNC Exon. &amp; no Exon.'!$A:$AL,'P.N.C. x Comp. x Ramos'!K$66,0)</f>
        <v>0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0</v>
      </c>
      <c r="N385" s="35">
        <f>VLOOKUP($Q385&amp;$B385,'PNC Exon. &amp; no Exon.'!$A:$AL,'P.N.C. x Comp. x Ramos'!N$66,0)</f>
        <v>0</v>
      </c>
      <c r="O385" s="42">
        <f t="shared" si="34"/>
        <v>0</v>
      </c>
      <c r="Q385" s="97" t="s">
        <v>5</v>
      </c>
    </row>
    <row r="386" spans="1:17" ht="15.9" customHeight="1" x14ac:dyDescent="0.25">
      <c r="A386" s="34">
        <f t="shared" si="32"/>
        <v>1</v>
      </c>
      <c r="B386" s="37" t="s">
        <v>119</v>
      </c>
      <c r="C386" s="50">
        <f t="shared" si="35"/>
        <v>0</v>
      </c>
      <c r="D386" s="35">
        <f>VLOOKUP($Q386&amp;$B386,'PNC Exon. &amp; no Exon.'!$A:$AL,'P.N.C. x Comp. x Ramos'!D$66,0)</f>
        <v>0</v>
      </c>
      <c r="E386" s="35">
        <f>VLOOKUP($Q386&amp;$B386,'PNC Exon. &amp; no Exon.'!$A:$AL,'P.N.C. x Comp. x Ramos'!E$66,0)</f>
        <v>0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0</v>
      </c>
      <c r="I386" s="35">
        <f>VLOOKUP($Q386&amp;$B386,'PNC Exon. &amp; no Exon.'!$A:$AL,'P.N.C. x Comp. x Ramos'!I$66,0)</f>
        <v>0</v>
      </c>
      <c r="J386" s="35">
        <f>VLOOKUP($Q386&amp;$B386,'PNC Exon. &amp; no Exon.'!$A:$AL,'P.N.C. x Comp. x Ramos'!J$66,0)</f>
        <v>0</v>
      </c>
      <c r="K386" s="35">
        <f>VLOOKUP($Q386&amp;$B386,'PNC Exon. &amp; no Exon.'!$A:$AL,'P.N.C. x Comp. x Ramos'!K$66,0)</f>
        <v>0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0</v>
      </c>
      <c r="N386" s="35">
        <f>VLOOKUP($Q386&amp;$B386,'PNC Exon. &amp; no Exon.'!$A:$AL,'P.N.C. x Comp. x Ramos'!N$66,0)</f>
        <v>0</v>
      </c>
      <c r="O386" s="42">
        <f t="shared" si="34"/>
        <v>0</v>
      </c>
      <c r="Q386" s="97" t="s">
        <v>5</v>
      </c>
    </row>
    <row r="387" spans="1:17" ht="15.9" customHeight="1" x14ac:dyDescent="0.25">
      <c r="A387" s="34">
        <f t="shared" si="32"/>
        <v>1</v>
      </c>
      <c r="B387" s="37" t="s">
        <v>121</v>
      </c>
      <c r="C387" s="50">
        <f t="shared" si="35"/>
        <v>0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0</v>
      </c>
      <c r="F387" s="35">
        <f>VLOOKUP($Q387&amp;$B387,'PNC Exon. &amp; no Exon.'!$A:$AL,'P.N.C. x Comp. x Ramos'!F$66,0)</f>
        <v>0</v>
      </c>
      <c r="G387" s="35">
        <f>VLOOKUP($Q387&amp;$B387,'PNC Exon. &amp; no Exon.'!$A:$AL,'P.N.C. x Comp. x Ramos'!G$66,0)</f>
        <v>0</v>
      </c>
      <c r="H387" s="35">
        <f>VLOOKUP($Q387&amp;$B387,'PNC Exon. &amp; no Exon.'!$A:$AL,'P.N.C. x Comp. x Ramos'!H$66,0)</f>
        <v>0</v>
      </c>
      <c r="I387" s="35">
        <f>VLOOKUP($Q387&amp;$B387,'PNC Exon. &amp; no Exon.'!$A:$AL,'P.N.C. x Comp. x Ramos'!I$66,0)</f>
        <v>0</v>
      </c>
      <c r="J387" s="35">
        <f>VLOOKUP($Q387&amp;$B387,'PNC Exon. &amp; no Exon.'!$A:$AL,'P.N.C. x Comp. x Ramos'!J$66,0)</f>
        <v>0</v>
      </c>
      <c r="K387" s="35">
        <f>VLOOKUP($Q387&amp;$B387,'PNC Exon. &amp; no Exon.'!$A:$AL,'P.N.C. x Comp. x Ramos'!K$66,0)</f>
        <v>0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0</v>
      </c>
      <c r="N387" s="35">
        <f>VLOOKUP($Q387&amp;$B387,'PNC Exon. &amp; no Exon.'!$A:$AL,'P.N.C. x Comp. x Ramos'!N$66,0)</f>
        <v>0</v>
      </c>
      <c r="O387" s="42">
        <f t="shared" si="34"/>
        <v>0</v>
      </c>
      <c r="Q387" s="97" t="s">
        <v>5</v>
      </c>
    </row>
    <row r="388" spans="1:17" ht="15.9" customHeight="1" x14ac:dyDescent="0.25">
      <c r="A388" s="34">
        <f t="shared" si="32"/>
        <v>1</v>
      </c>
      <c r="B388" s="37" t="s">
        <v>80</v>
      </c>
      <c r="C388" s="50">
        <f t="shared" si="35"/>
        <v>0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0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0</v>
      </c>
      <c r="N388" s="35">
        <f>VLOOKUP($Q388&amp;$B388,'PNC Exon. &amp; no Exon.'!$A:$AL,'P.N.C. x Comp. x Ramos'!N$66,0)</f>
        <v>0</v>
      </c>
      <c r="O388" s="42">
        <f t="shared" si="34"/>
        <v>0</v>
      </c>
      <c r="Q388" s="97" t="s">
        <v>5</v>
      </c>
    </row>
    <row r="389" spans="1:17" ht="15.9" customHeight="1" x14ac:dyDescent="0.25">
      <c r="A389" s="34">
        <f t="shared" si="32"/>
        <v>1</v>
      </c>
      <c r="B389" s="37" t="s">
        <v>120</v>
      </c>
      <c r="C389" s="50">
        <f t="shared" si="35"/>
        <v>0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0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0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0</v>
      </c>
      <c r="K389" s="35">
        <f>VLOOKUP($Q389&amp;$B389,'PNC Exon. &amp; no Exon.'!$A:$AL,'P.N.C. x Comp. x Ramos'!K$66,0)</f>
        <v>0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0</v>
      </c>
      <c r="N389" s="35">
        <f>VLOOKUP($Q389&amp;$B389,'PNC Exon. &amp; no Exon.'!$A:$AL,'P.N.C. x Comp. x Ramos'!N$66,0)</f>
        <v>0</v>
      </c>
      <c r="O389" s="42">
        <f t="shared" si="34"/>
        <v>0</v>
      </c>
      <c r="Q389" s="97" t="s">
        <v>5</v>
      </c>
    </row>
    <row r="390" spans="1:17" ht="15.9" customHeight="1" x14ac:dyDescent="0.25">
      <c r="A390" s="34">
        <f t="shared" si="32"/>
        <v>1</v>
      </c>
      <c r="B390" s="37" t="s">
        <v>87</v>
      </c>
      <c r="C390" s="50">
        <f t="shared" si="35"/>
        <v>0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0</v>
      </c>
      <c r="F390" s="35">
        <f>VLOOKUP($Q390&amp;$B390,'PNC Exon. &amp; no Exon.'!$A:$AL,'P.N.C. x Comp. x Ramos'!F$66,0)</f>
        <v>0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</v>
      </c>
      <c r="Q390" s="97" t="s">
        <v>5</v>
      </c>
    </row>
    <row r="391" spans="1:17" ht="15.9" customHeight="1" x14ac:dyDescent="0.25">
      <c r="A391" s="34">
        <f t="shared" si="32"/>
        <v>1</v>
      </c>
      <c r="B391" s="37" t="s">
        <v>122</v>
      </c>
      <c r="C391" s="50">
        <f t="shared" si="35"/>
        <v>0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0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0</v>
      </c>
      <c r="N391" s="35">
        <f>VLOOKUP($Q391&amp;$B391,'PNC Exon. &amp; no Exon.'!$A:$AL,'P.N.C. x Comp. x Ramos'!N$66,0)</f>
        <v>0</v>
      </c>
      <c r="O391" s="42">
        <f t="shared" si="34"/>
        <v>0</v>
      </c>
      <c r="Q391" s="97" t="s">
        <v>5</v>
      </c>
    </row>
    <row r="392" spans="1:17" ht="15.9" customHeight="1" x14ac:dyDescent="0.25">
      <c r="A392" s="34">
        <f t="shared" si="32"/>
        <v>1</v>
      </c>
      <c r="B392" s="37" t="s">
        <v>123</v>
      </c>
      <c r="C392" s="50">
        <f t="shared" si="35"/>
        <v>0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0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</v>
      </c>
      <c r="Q392" s="97" t="s">
        <v>5</v>
      </c>
    </row>
    <row r="393" spans="1:17" ht="15.9" customHeight="1" x14ac:dyDescent="0.25">
      <c r="A393" s="34">
        <f t="shared" si="32"/>
        <v>1</v>
      </c>
      <c r="B393" s="37" t="s">
        <v>78</v>
      </c>
      <c r="C393" s="50">
        <f t="shared" si="35"/>
        <v>0</v>
      </c>
      <c r="D393" s="35">
        <f>VLOOKUP($Q393&amp;$B393,'PNC Exon. &amp; no Exon.'!$A:$AL,'P.N.C. x Comp. x Ramos'!D$66,0)</f>
        <v>0</v>
      </c>
      <c r="E393" s="35">
        <f>VLOOKUP($Q393&amp;$B393,'PNC Exon. &amp; no Exon.'!$A:$AL,'P.N.C. x Comp. x Ramos'!E$66,0)</f>
        <v>0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0</v>
      </c>
      <c r="I393" s="35">
        <f>VLOOKUP($Q393&amp;$B393,'PNC Exon. &amp; no Exon.'!$A:$AL,'P.N.C. x Comp. x Ramos'!I$66,0)</f>
        <v>0</v>
      </c>
      <c r="J393" s="35">
        <f>VLOOKUP($Q393&amp;$B393,'PNC Exon. &amp; no Exon.'!$A:$AL,'P.N.C. x Comp. x Ramos'!J$66,0)</f>
        <v>0</v>
      </c>
      <c r="K393" s="35">
        <f>VLOOKUP($Q393&amp;$B393,'PNC Exon. &amp; no Exon.'!$A:$AL,'P.N.C. x Comp. x Ramos'!K$66,0)</f>
        <v>0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0</v>
      </c>
      <c r="N393" s="35">
        <f>VLOOKUP($Q393&amp;$B393,'PNC Exon. &amp; no Exon.'!$A:$AL,'P.N.C. x Comp. x Ramos'!N$66,0)</f>
        <v>0</v>
      </c>
      <c r="O393" s="42">
        <f t="shared" si="34"/>
        <v>0</v>
      </c>
      <c r="Q393" s="97" t="s">
        <v>5</v>
      </c>
    </row>
    <row r="394" spans="1:17" ht="15.9" customHeight="1" x14ac:dyDescent="0.25">
      <c r="A394" s="34">
        <f t="shared" si="32"/>
        <v>1</v>
      </c>
      <c r="B394" s="37" t="s">
        <v>124</v>
      </c>
      <c r="C394" s="50">
        <f t="shared" si="35"/>
        <v>0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0</v>
      </c>
      <c r="F394" s="35">
        <f>VLOOKUP($Q394&amp;$B394,'PNC Exon. &amp; no Exon.'!$A:$AL,'P.N.C. x Comp. x Ramos'!F$66,0)</f>
        <v>0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0</v>
      </c>
      <c r="I394" s="35">
        <f>VLOOKUP($Q394&amp;$B394,'PNC Exon. &amp; no Exon.'!$A:$AL,'P.N.C. x Comp. x Ramos'!I$66,0)</f>
        <v>0</v>
      </c>
      <c r="J394" s="35">
        <f>VLOOKUP($Q394&amp;$B394,'PNC Exon. &amp; no Exon.'!$A:$AL,'P.N.C. x Comp. x Ramos'!J$66,0)</f>
        <v>0</v>
      </c>
      <c r="K394" s="35">
        <f>VLOOKUP($Q394&amp;$B394,'PNC Exon. &amp; no Exon.'!$A:$AL,'P.N.C. x Comp. x Ramos'!K$66,0)</f>
        <v>0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0</v>
      </c>
      <c r="N394" s="35">
        <f>VLOOKUP($Q394&amp;$B394,'PNC Exon. &amp; no Exon.'!$A:$AL,'P.N.C. x Comp. x Ramos'!N$66,0)</f>
        <v>0</v>
      </c>
      <c r="O394" s="42">
        <f t="shared" si="34"/>
        <v>0</v>
      </c>
      <c r="Q394" s="97" t="s">
        <v>5</v>
      </c>
    </row>
    <row r="395" spans="1:17" ht="15.9" customHeight="1" x14ac:dyDescent="0.25">
      <c r="A395" s="34">
        <f t="shared" si="32"/>
        <v>1</v>
      </c>
      <c r="B395" s="37" t="s">
        <v>125</v>
      </c>
      <c r="C395" s="50">
        <f t="shared" si="35"/>
        <v>0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0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0</v>
      </c>
      <c r="H395" s="35">
        <f>VLOOKUP($Q395&amp;$B395,'PNC Exon. &amp; no Exon.'!$A:$AL,'P.N.C. x Comp. x Ramos'!H$66,0)</f>
        <v>0</v>
      </c>
      <c r="I395" s="35">
        <f>VLOOKUP($Q395&amp;$B395,'PNC Exon. &amp; no Exon.'!$A:$AL,'P.N.C. x Comp. x Ramos'!I$66,0)</f>
        <v>0</v>
      </c>
      <c r="J395" s="35">
        <f>VLOOKUP($Q395&amp;$B395,'PNC Exon. &amp; no Exon.'!$A:$AL,'P.N.C. x Comp. x Ramos'!J$66,0)</f>
        <v>0</v>
      </c>
      <c r="K395" s="35">
        <f>VLOOKUP($Q395&amp;$B395,'PNC Exon. &amp; no Exon.'!$A:$AL,'P.N.C. x Comp. x Ramos'!K$66,0)</f>
        <v>0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0</v>
      </c>
      <c r="N395" s="35">
        <f>VLOOKUP($Q395&amp;$B395,'PNC Exon. &amp; no Exon.'!$A:$AL,'P.N.C. x Comp. x Ramos'!N$66,0)</f>
        <v>0</v>
      </c>
      <c r="O395" s="42">
        <f t="shared" si="34"/>
        <v>0</v>
      </c>
      <c r="Q395" s="97" t="s">
        <v>5</v>
      </c>
    </row>
    <row r="396" spans="1:17" ht="15.9" customHeight="1" x14ac:dyDescent="0.25">
      <c r="A396" s="34">
        <f t="shared" si="32"/>
        <v>1</v>
      </c>
      <c r="B396" s="37" t="s">
        <v>126</v>
      </c>
      <c r="C396" s="50">
        <f t="shared" si="35"/>
        <v>0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0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0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0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0</v>
      </c>
      <c r="N396" s="35">
        <f>VLOOKUP($Q396&amp;$B396,'PNC Exon. &amp; no Exon.'!$A:$AL,'P.N.C. x Comp. x Ramos'!N$66,0)</f>
        <v>0</v>
      </c>
      <c r="O396" s="42">
        <f t="shared" si="34"/>
        <v>0</v>
      </c>
      <c r="Q396" s="97" t="s">
        <v>5</v>
      </c>
    </row>
    <row r="397" spans="1:17" ht="15.9" customHeight="1" x14ac:dyDescent="0.25">
      <c r="A397" s="34">
        <f t="shared" si="32"/>
        <v>1</v>
      </c>
      <c r="B397" s="37" t="s">
        <v>127</v>
      </c>
      <c r="C397" s="50">
        <f t="shared" si="35"/>
        <v>0</v>
      </c>
      <c r="D397" s="35">
        <f>VLOOKUP($Q397&amp;$B397,'PNC Exon. &amp; no Exon.'!$A:$AL,'P.N.C. x Comp. x Ramos'!D$66,0)</f>
        <v>0</v>
      </c>
      <c r="E397" s="35">
        <f>VLOOKUP($Q397&amp;$B397,'PNC Exon. &amp; no Exon.'!$A:$AL,'P.N.C. x Comp. x Ramos'!E$66,0)</f>
        <v>0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0</v>
      </c>
      <c r="H397" s="35">
        <f>VLOOKUP($Q397&amp;$B397,'PNC Exon. &amp; no Exon.'!$A:$AL,'P.N.C. x Comp. x Ramos'!H$66,0)</f>
        <v>0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0</v>
      </c>
      <c r="K397" s="35">
        <f>VLOOKUP($Q397&amp;$B397,'PNC Exon. &amp; no Exon.'!$A:$AL,'P.N.C. x Comp. x Ramos'!K$66,0)</f>
        <v>0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0</v>
      </c>
      <c r="N397" s="35">
        <f>VLOOKUP($Q397&amp;$B397,'PNC Exon. &amp; no Exon.'!$A:$AL,'P.N.C. x Comp. x Ramos'!N$66,0)</f>
        <v>0</v>
      </c>
      <c r="O397" s="42">
        <f t="shared" si="34"/>
        <v>0</v>
      </c>
      <c r="Q397" s="97" t="s">
        <v>5</v>
      </c>
    </row>
    <row r="398" spans="1:17" ht="15.9" customHeight="1" x14ac:dyDescent="0.25">
      <c r="A398" s="34">
        <f t="shared" si="32"/>
        <v>1</v>
      </c>
      <c r="B398" s="37" t="s">
        <v>109</v>
      </c>
      <c r="C398" s="50">
        <f t="shared" si="35"/>
        <v>0</v>
      </c>
      <c r="D398" s="35">
        <f>VLOOKUP($Q398&amp;$B398,'PNC Exon. &amp; no Exon.'!$A:$AL,'P.N.C. x Comp. x Ramos'!D$66,0)</f>
        <v>0</v>
      </c>
      <c r="E398" s="35">
        <f>VLOOKUP($Q398&amp;$B398,'PNC Exon. &amp; no Exon.'!$A:$AL,'P.N.C. x Comp. x Ramos'!E$66,0)</f>
        <v>0</v>
      </c>
      <c r="F398" s="35">
        <f>VLOOKUP($Q398&amp;$B398,'PNC Exon. &amp; no Exon.'!$A:$AL,'P.N.C. x Comp. x Ramos'!F$66,0)</f>
        <v>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0</v>
      </c>
      <c r="I398" s="35">
        <f>VLOOKUP($Q398&amp;$B398,'PNC Exon. &amp; no Exon.'!$A:$AL,'P.N.C. x Comp. x Ramos'!I$66,0)</f>
        <v>0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0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0</v>
      </c>
      <c r="N398" s="35">
        <f>VLOOKUP($Q398&amp;$B398,'PNC Exon. &amp; no Exon.'!$A:$AL,'P.N.C. x Comp. x Ramos'!N$66,0)</f>
        <v>0</v>
      </c>
      <c r="O398" s="42">
        <f t="shared" si="34"/>
        <v>0</v>
      </c>
      <c r="Q398" s="97" t="s">
        <v>5</v>
      </c>
    </row>
    <row r="399" spans="1:17" ht="15.9" customHeight="1" x14ac:dyDescent="0.25">
      <c r="A399" s="34">
        <f t="shared" si="32"/>
        <v>1</v>
      </c>
      <c r="B399" s="37" t="s">
        <v>79</v>
      </c>
      <c r="C399" s="50">
        <f t="shared" si="35"/>
        <v>0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0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0</v>
      </c>
      <c r="Q399" s="97" t="s">
        <v>5</v>
      </c>
    </row>
    <row r="400" spans="1:17" ht="15.9" customHeight="1" x14ac:dyDescent="0.25">
      <c r="A400" s="34">
        <f t="shared" si="32"/>
        <v>1</v>
      </c>
      <c r="B400" s="37" t="s">
        <v>128</v>
      </c>
      <c r="C400" s="50">
        <f t="shared" si="35"/>
        <v>0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0</v>
      </c>
      <c r="F400" s="35">
        <f>VLOOKUP($Q400&amp;$B400,'PNC Exon. &amp; no Exon.'!$A:$AL,'P.N.C. x Comp. x Ramos'!F$66,0)</f>
        <v>0</v>
      </c>
      <c r="G400" s="35">
        <f>VLOOKUP($Q400&amp;$B400,'PNC Exon. &amp; no Exon.'!$A:$AL,'P.N.C. x Comp. x Ramos'!G$66,0)</f>
        <v>0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0</v>
      </c>
      <c r="O400" s="42">
        <f t="shared" si="34"/>
        <v>0</v>
      </c>
      <c r="Q400" s="97" t="s">
        <v>5</v>
      </c>
    </row>
    <row r="401" spans="1:17" ht="15.9" customHeight="1" x14ac:dyDescent="0.25">
      <c r="A401" s="34">
        <f t="shared" si="32"/>
        <v>1</v>
      </c>
      <c r="B401" s="37" t="s">
        <v>129</v>
      </c>
      <c r="C401" s="50">
        <f t="shared" si="35"/>
        <v>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0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0</v>
      </c>
      <c r="N401" s="35">
        <f>VLOOKUP($Q401&amp;$B401,'PNC Exon. &amp; no Exon.'!$A:$AL,'P.N.C. x Comp. x Ramos'!N$66,0)</f>
        <v>0</v>
      </c>
      <c r="O401" s="42">
        <f t="shared" si="34"/>
        <v>0</v>
      </c>
      <c r="Q401" s="97" t="s">
        <v>5</v>
      </c>
    </row>
    <row r="402" spans="1:17" ht="15.9" customHeight="1" x14ac:dyDescent="0.25">
      <c r="A402" s="34">
        <f t="shared" si="32"/>
        <v>1</v>
      </c>
      <c r="B402" s="37" t="s">
        <v>130</v>
      </c>
      <c r="C402" s="50">
        <f t="shared" si="35"/>
        <v>0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0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0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0</v>
      </c>
      <c r="N402" s="35">
        <f>VLOOKUP($Q402&amp;$B402,'PNC Exon. &amp; no Exon.'!$A:$AL,'P.N.C. x Comp. x Ramos'!N$66,0)</f>
        <v>0</v>
      </c>
      <c r="O402" s="42">
        <f t="shared" si="34"/>
        <v>0</v>
      </c>
      <c r="Q402" s="97" t="s">
        <v>5</v>
      </c>
    </row>
    <row r="403" spans="1:17" ht="15.9" customHeight="1" x14ac:dyDescent="0.25">
      <c r="A403" s="34">
        <f t="shared" si="32"/>
        <v>1</v>
      </c>
      <c r="B403" s="37" t="s">
        <v>131</v>
      </c>
      <c r="C403" s="50">
        <f t="shared" si="35"/>
        <v>0</v>
      </c>
      <c r="D403" s="35">
        <f>VLOOKUP($Q403&amp;$B403,'PNC Exon. &amp; no Exon.'!$A:$AL,'P.N.C. x Comp. x Ramos'!D$66,0)</f>
        <v>0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0</v>
      </c>
      <c r="G403" s="35">
        <f>VLOOKUP($Q403&amp;$B403,'PNC Exon. &amp; no Exon.'!$A:$AL,'P.N.C. x Comp. x Ramos'!G$66,0)</f>
        <v>0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0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0</v>
      </c>
      <c r="O403" s="42">
        <f t="shared" si="34"/>
        <v>0</v>
      </c>
      <c r="Q403" s="97" t="s">
        <v>5</v>
      </c>
    </row>
    <row r="404" spans="1:17" x14ac:dyDescent="0.25">
      <c r="A404" s="52" t="s">
        <v>173</v>
      </c>
      <c r="B404" s="3"/>
    </row>
    <row r="425" spans="1:17" ht="21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25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25">
      <c r="A427" s="136" t="s">
        <v>167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25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f t="shared" ref="C431:N431" si="36">SUM(C432:C464)</f>
        <v>0</v>
      </c>
      <c r="D431" s="57">
        <f t="shared" si="36"/>
        <v>0</v>
      </c>
      <c r="E431" s="57">
        <f t="shared" si="36"/>
        <v>0</v>
      </c>
      <c r="F431" s="57">
        <f t="shared" si="36"/>
        <v>0</v>
      </c>
      <c r="G431" s="57">
        <f t="shared" si="36"/>
        <v>0</v>
      </c>
      <c r="H431" s="57">
        <f t="shared" si="36"/>
        <v>0</v>
      </c>
      <c r="I431" s="57">
        <f t="shared" si="36"/>
        <v>0</v>
      </c>
      <c r="J431" s="57">
        <f t="shared" si="36"/>
        <v>0</v>
      </c>
      <c r="K431" s="57">
        <f t="shared" si="36"/>
        <v>0</v>
      </c>
      <c r="L431" s="57">
        <f t="shared" si="36"/>
        <v>0</v>
      </c>
      <c r="M431" s="57">
        <f t="shared" si="36"/>
        <v>0</v>
      </c>
      <c r="N431" s="57">
        <f t="shared" si="36"/>
        <v>0</v>
      </c>
      <c r="O431" s="45">
        <f>SUM(O432:O464,0)</f>
        <v>0</v>
      </c>
      <c r="Q431" s="97" t="s">
        <v>6</v>
      </c>
    </row>
    <row r="432" spans="1:17" ht="15.9" customHeight="1" x14ac:dyDescent="0.25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0</v>
      </c>
      <c r="D432" s="35">
        <f>VLOOKUP($Q432&amp;$B432,'PNC Exon. &amp; no Exon.'!$A:$AL,'P.N.C. x Comp. x Ramos'!D$66,0)</f>
        <v>0</v>
      </c>
      <c r="E432" s="35">
        <f>VLOOKUP($Q432&amp;$B432,'PNC Exon. &amp; no Exon.'!$A:$AL,'P.N.C. x Comp. x Ramos'!E$66,0)</f>
        <v>0</v>
      </c>
      <c r="F432" s="35">
        <f>VLOOKUP($Q432&amp;$B432,'PNC Exon. &amp; no Exon.'!$A:$AL,'P.N.C. x Comp. x Ramos'!F$66,0)</f>
        <v>0</v>
      </c>
      <c r="G432" s="35">
        <f>VLOOKUP($Q432&amp;$B432,'PNC Exon. &amp; no Exon.'!$A:$AL,'P.N.C. x Comp. x Ramos'!G$66,0)</f>
        <v>0</v>
      </c>
      <c r="H432" s="35">
        <f>VLOOKUP($Q432&amp;$B432,'PNC Exon. &amp; no Exon.'!$A:$AL,'P.N.C. x Comp. x Ramos'!H$66,0)</f>
        <v>0</v>
      </c>
      <c r="I432" s="35">
        <f>VLOOKUP($Q432&amp;$B432,'PNC Exon. &amp; no Exon.'!$A:$AL,'P.N.C. x Comp. x Ramos'!I$66,0)</f>
        <v>0</v>
      </c>
      <c r="J432" s="35">
        <f>VLOOKUP($Q432&amp;$B432,'PNC Exon. &amp; no Exon.'!$A:$AL,'P.N.C. x Comp. x Ramos'!J$66,0)</f>
        <v>0</v>
      </c>
      <c r="K432" s="35">
        <f>VLOOKUP($Q432&amp;$B432,'PNC Exon. &amp; no Exon.'!$A:$AL,'P.N.C. x Comp. x Ramos'!K$66,0)</f>
        <v>0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0</v>
      </c>
      <c r="N432" s="35">
        <f>VLOOKUP($Q432&amp;$B432,'PNC Exon. &amp; no Exon.'!$A:$AL,'P.N.C. x Comp. x Ramos'!N$66,0)</f>
        <v>0</v>
      </c>
      <c r="O432" s="42">
        <f t="shared" ref="O432:O464" si="39">IFERROR(C432/$C$431*100,0)</f>
        <v>0</v>
      </c>
      <c r="Q432" s="97" t="s">
        <v>6</v>
      </c>
    </row>
    <row r="433" spans="1:17" ht="15.9" customHeight="1" x14ac:dyDescent="0.25">
      <c r="A433" s="34">
        <f t="shared" si="37"/>
        <v>1</v>
      </c>
      <c r="B433" s="37" t="s">
        <v>92</v>
      </c>
      <c r="C433" s="50">
        <f t="shared" ref="C433:C464" si="40">SUM(D433:N433)</f>
        <v>0</v>
      </c>
      <c r="D433" s="35">
        <f>VLOOKUP($Q433&amp;$B433,'PNC Exon. &amp; no Exon.'!$A:$AL,'P.N.C. x Comp. x Ramos'!D$66,0)</f>
        <v>0</v>
      </c>
      <c r="E433" s="35">
        <f>VLOOKUP($Q433&amp;$B433,'PNC Exon. &amp; no Exon.'!$A:$AL,'P.N.C. x Comp. x Ramos'!E$66,0)</f>
        <v>0</v>
      </c>
      <c r="F433" s="35">
        <f>VLOOKUP($Q433&amp;$B433,'PNC Exon. &amp; no Exon.'!$A:$AL,'P.N.C. x Comp. x Ramos'!F$66,0)</f>
        <v>0</v>
      </c>
      <c r="G433" s="35">
        <f>VLOOKUP($Q433&amp;$B433,'PNC Exon. &amp; no Exon.'!$A:$AL,'P.N.C. x Comp. x Ramos'!G$66,0)</f>
        <v>0</v>
      </c>
      <c r="H433" s="35">
        <f>VLOOKUP($Q433&amp;$B433,'PNC Exon. &amp; no Exon.'!$A:$AL,'P.N.C. x Comp. x Ramos'!H$66,0)</f>
        <v>0</v>
      </c>
      <c r="I433" s="35">
        <f>VLOOKUP($Q433&amp;$B433,'PNC Exon. &amp; no Exon.'!$A:$AL,'P.N.C. x Comp. x Ramos'!I$66,0)</f>
        <v>0</v>
      </c>
      <c r="J433" s="35">
        <f>VLOOKUP($Q433&amp;$B433,'PNC Exon. &amp; no Exon.'!$A:$AL,'P.N.C. x Comp. x Ramos'!J$66,0)</f>
        <v>0</v>
      </c>
      <c r="K433" s="35">
        <f>VLOOKUP($Q433&amp;$B433,'PNC Exon. &amp; no Exon.'!$A:$AL,'P.N.C. x Comp. x Ramos'!K$66,0)</f>
        <v>0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0</v>
      </c>
      <c r="N433" s="35">
        <f>VLOOKUP($Q433&amp;$B433,'PNC Exon. &amp; no Exon.'!$A:$AL,'P.N.C. x Comp. x Ramos'!N$66,0)</f>
        <v>0</v>
      </c>
      <c r="O433" s="42">
        <f t="shared" si="39"/>
        <v>0</v>
      </c>
      <c r="Q433" s="97" t="s">
        <v>6</v>
      </c>
    </row>
    <row r="434" spans="1:17" ht="15.9" customHeight="1" x14ac:dyDescent="0.25">
      <c r="A434" s="34">
        <f t="shared" si="37"/>
        <v>1</v>
      </c>
      <c r="B434" s="37" t="s">
        <v>93</v>
      </c>
      <c r="C434" s="50">
        <f t="shared" si="40"/>
        <v>0</v>
      </c>
      <c r="D434" s="35">
        <f>VLOOKUP($Q434&amp;$B434,'PNC Exon. &amp; no Exon.'!$A:$AL,'P.N.C. x Comp. x Ramos'!D$66,0)</f>
        <v>0</v>
      </c>
      <c r="E434" s="35">
        <f>VLOOKUP($Q434&amp;$B434,'PNC Exon. &amp; no Exon.'!$A:$AL,'P.N.C. x Comp. x Ramos'!E$66,0)</f>
        <v>0</v>
      </c>
      <c r="F434" s="35">
        <f>VLOOKUP($Q434&amp;$B434,'PNC Exon. &amp; no Exon.'!$A:$AL,'P.N.C. x Comp. x Ramos'!F$66,0)</f>
        <v>0</v>
      </c>
      <c r="G434" s="35">
        <f>VLOOKUP($Q434&amp;$B434,'PNC Exon. &amp; no Exon.'!$A:$AL,'P.N.C. x Comp. x Ramos'!G$66,0)</f>
        <v>0</v>
      </c>
      <c r="H434" s="35">
        <f>VLOOKUP($Q434&amp;$B434,'PNC Exon. &amp; no Exon.'!$A:$AL,'P.N.C. x Comp. x Ramos'!H$66,0)</f>
        <v>0</v>
      </c>
      <c r="I434" s="35">
        <f>VLOOKUP($Q434&amp;$B434,'PNC Exon. &amp; no Exon.'!$A:$AL,'P.N.C. x Comp. x Ramos'!I$66,0)</f>
        <v>0</v>
      </c>
      <c r="J434" s="35">
        <f>VLOOKUP($Q434&amp;$B434,'PNC Exon. &amp; no Exon.'!$A:$AL,'P.N.C. x Comp. x Ramos'!J$66,0)</f>
        <v>0</v>
      </c>
      <c r="K434" s="35">
        <f>VLOOKUP($Q434&amp;$B434,'PNC Exon. &amp; no Exon.'!$A:$AL,'P.N.C. x Comp. x Ramos'!K$66,0)</f>
        <v>0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0</v>
      </c>
      <c r="N434" s="35">
        <f>VLOOKUP($Q434&amp;$B434,'PNC Exon. &amp; no Exon.'!$A:$AL,'P.N.C. x Comp. x Ramos'!N$66,0)</f>
        <v>0</v>
      </c>
      <c r="O434" s="42">
        <f t="shared" si="39"/>
        <v>0</v>
      </c>
      <c r="Q434" s="97" t="s">
        <v>6</v>
      </c>
    </row>
    <row r="435" spans="1:17" ht="15.9" customHeight="1" x14ac:dyDescent="0.25">
      <c r="A435" s="34">
        <f t="shared" si="37"/>
        <v>1</v>
      </c>
      <c r="B435" s="37" t="s">
        <v>111</v>
      </c>
      <c r="C435" s="50">
        <f t="shared" si="40"/>
        <v>0</v>
      </c>
      <c r="D435" s="35">
        <f>VLOOKUP($Q435&amp;$B435,'PNC Exon. &amp; no Exon.'!$A:$AL,'P.N.C. x Comp. x Ramos'!D$66,0)</f>
        <v>0</v>
      </c>
      <c r="E435" s="35">
        <f>VLOOKUP($Q435&amp;$B435,'PNC Exon. &amp; no Exon.'!$A:$AL,'P.N.C. x Comp. x Ramos'!E$66,0)</f>
        <v>0</v>
      </c>
      <c r="F435" s="35">
        <f>VLOOKUP($Q435&amp;$B435,'PNC Exon. &amp; no Exon.'!$A:$AL,'P.N.C. x Comp. x Ramos'!F$66,0)</f>
        <v>0</v>
      </c>
      <c r="G435" s="35">
        <f>VLOOKUP($Q435&amp;$B435,'PNC Exon. &amp; no Exon.'!$A:$AL,'P.N.C. x Comp. x Ramos'!G$66,0)</f>
        <v>0</v>
      </c>
      <c r="H435" s="35">
        <f>VLOOKUP($Q435&amp;$B435,'PNC Exon. &amp; no Exon.'!$A:$AL,'P.N.C. x Comp. x Ramos'!H$66,0)</f>
        <v>0</v>
      </c>
      <c r="I435" s="35">
        <f>VLOOKUP($Q435&amp;$B435,'PNC Exon. &amp; no Exon.'!$A:$AL,'P.N.C. x Comp. x Ramos'!I$66,0)</f>
        <v>0</v>
      </c>
      <c r="J435" s="35">
        <f>VLOOKUP($Q435&amp;$B435,'PNC Exon. &amp; no Exon.'!$A:$AL,'P.N.C. x Comp. x Ramos'!J$66,0)</f>
        <v>0</v>
      </c>
      <c r="K435" s="35">
        <f>VLOOKUP($Q435&amp;$B435,'PNC Exon. &amp; no Exon.'!$A:$AL,'P.N.C. x Comp. x Ramos'!K$66,0)</f>
        <v>0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0</v>
      </c>
      <c r="N435" s="35">
        <f>VLOOKUP($Q435&amp;$B435,'PNC Exon. &amp; no Exon.'!$A:$AL,'P.N.C. x Comp. x Ramos'!N$66,0)</f>
        <v>0</v>
      </c>
      <c r="O435" s="42">
        <f t="shared" si="39"/>
        <v>0</v>
      </c>
      <c r="Q435" s="97" t="s">
        <v>6</v>
      </c>
    </row>
    <row r="436" spans="1:17" ht="15.9" customHeight="1" x14ac:dyDescent="0.25">
      <c r="A436" s="34">
        <f t="shared" si="37"/>
        <v>1</v>
      </c>
      <c r="B436" s="37" t="s">
        <v>110</v>
      </c>
      <c r="C436" s="50">
        <f t="shared" si="40"/>
        <v>0</v>
      </c>
      <c r="D436" s="35">
        <f>VLOOKUP($Q436&amp;$B436,'PNC Exon. &amp; no Exon.'!$A:$AL,'P.N.C. x Comp. x Ramos'!D$66,0)</f>
        <v>0</v>
      </c>
      <c r="E436" s="35">
        <f>VLOOKUP($Q436&amp;$B436,'PNC Exon. &amp; no Exon.'!$A:$AL,'P.N.C. x Comp. x Ramos'!E$66,0)</f>
        <v>0</v>
      </c>
      <c r="F436" s="35">
        <f>VLOOKUP($Q436&amp;$B436,'PNC Exon. &amp; no Exon.'!$A:$AL,'P.N.C. x Comp. x Ramos'!F$66,0)</f>
        <v>0</v>
      </c>
      <c r="G436" s="35">
        <f>VLOOKUP($Q436&amp;$B436,'PNC Exon. &amp; no Exon.'!$A:$AL,'P.N.C. x Comp. x Ramos'!G$66,0)</f>
        <v>0</v>
      </c>
      <c r="H436" s="35">
        <f>VLOOKUP($Q436&amp;$B436,'PNC Exon. &amp; no Exon.'!$A:$AL,'P.N.C. x Comp. x Ramos'!H$66,0)</f>
        <v>0</v>
      </c>
      <c r="I436" s="35">
        <f>VLOOKUP($Q436&amp;$B436,'PNC Exon. &amp; no Exon.'!$A:$AL,'P.N.C. x Comp. x Ramos'!I$66,0)</f>
        <v>0</v>
      </c>
      <c r="J436" s="35">
        <f>VLOOKUP($Q436&amp;$B436,'PNC Exon. &amp; no Exon.'!$A:$AL,'P.N.C. x Comp. x Ramos'!J$66,0)</f>
        <v>0</v>
      </c>
      <c r="K436" s="35">
        <f>VLOOKUP($Q436&amp;$B436,'PNC Exon. &amp; no Exon.'!$A:$AL,'P.N.C. x Comp. x Ramos'!K$66,0)</f>
        <v>0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0</v>
      </c>
      <c r="N436" s="35">
        <f>VLOOKUP($Q436&amp;$B436,'PNC Exon. &amp; no Exon.'!$A:$AL,'P.N.C. x Comp. x Ramos'!N$66,0)</f>
        <v>0</v>
      </c>
      <c r="O436" s="42">
        <f t="shared" si="39"/>
        <v>0</v>
      </c>
      <c r="Q436" s="97" t="s">
        <v>6</v>
      </c>
    </row>
    <row r="437" spans="1:17" ht="15.9" customHeight="1" x14ac:dyDescent="0.25">
      <c r="A437" s="34">
        <f t="shared" si="37"/>
        <v>1</v>
      </c>
      <c r="B437" s="37" t="s">
        <v>112</v>
      </c>
      <c r="C437" s="50">
        <f t="shared" si="40"/>
        <v>0</v>
      </c>
      <c r="D437" s="35">
        <f>VLOOKUP($Q437&amp;$B437,'PNC Exon. &amp; no Exon.'!$A:$AL,'P.N.C. x Comp. x Ramos'!D$66,0)</f>
        <v>0</v>
      </c>
      <c r="E437" s="35">
        <f>VLOOKUP($Q437&amp;$B437,'PNC Exon. &amp; no Exon.'!$A:$AL,'P.N.C. x Comp. x Ramos'!E$66,0)</f>
        <v>0</v>
      </c>
      <c r="F437" s="35">
        <f>VLOOKUP($Q437&amp;$B437,'PNC Exon. &amp; no Exon.'!$A:$AL,'P.N.C. x Comp. x Ramos'!F$66,0)</f>
        <v>0</v>
      </c>
      <c r="G437" s="35">
        <f>VLOOKUP($Q437&amp;$B437,'PNC Exon. &amp; no Exon.'!$A:$AL,'P.N.C. x Comp. x Ramos'!G$66,0)</f>
        <v>0</v>
      </c>
      <c r="H437" s="35">
        <f>VLOOKUP($Q437&amp;$B437,'PNC Exon. &amp; no Exon.'!$A:$AL,'P.N.C. x Comp. x Ramos'!H$66,0)</f>
        <v>0</v>
      </c>
      <c r="I437" s="35">
        <f>VLOOKUP($Q437&amp;$B437,'PNC Exon. &amp; no Exon.'!$A:$AL,'P.N.C. x Comp. x Ramos'!I$66,0)</f>
        <v>0</v>
      </c>
      <c r="J437" s="35">
        <f>VLOOKUP($Q437&amp;$B437,'PNC Exon. &amp; no Exon.'!$A:$AL,'P.N.C. x Comp. x Ramos'!J$66,0)</f>
        <v>0</v>
      </c>
      <c r="K437" s="35">
        <f>VLOOKUP($Q437&amp;$B437,'PNC Exon. &amp; no Exon.'!$A:$AL,'P.N.C. x Comp. x Ramos'!K$66,0)</f>
        <v>0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0</v>
      </c>
      <c r="N437" s="35">
        <f>VLOOKUP($Q437&amp;$B437,'PNC Exon. &amp; no Exon.'!$A:$AL,'P.N.C. x Comp. x Ramos'!N$66,0)</f>
        <v>0</v>
      </c>
      <c r="O437" s="42">
        <f t="shared" si="39"/>
        <v>0</v>
      </c>
      <c r="Q437" s="97" t="s">
        <v>6</v>
      </c>
    </row>
    <row r="438" spans="1:17" ht="15.9" customHeight="1" x14ac:dyDescent="0.25">
      <c r="A438" s="34">
        <f t="shared" si="37"/>
        <v>1</v>
      </c>
      <c r="B438" s="37" t="s">
        <v>94</v>
      </c>
      <c r="C438" s="50">
        <f t="shared" si="40"/>
        <v>0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0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0</v>
      </c>
      <c r="H438" s="35">
        <f>VLOOKUP($Q438&amp;$B438,'PNC Exon. &amp; no Exon.'!$A:$AL,'P.N.C. x Comp. x Ramos'!H$66,0)</f>
        <v>0</v>
      </c>
      <c r="I438" s="35">
        <f>VLOOKUP($Q438&amp;$B438,'PNC Exon. &amp; no Exon.'!$A:$AL,'P.N.C. x Comp. x Ramos'!I$66,0)</f>
        <v>0</v>
      </c>
      <c r="J438" s="35">
        <f>VLOOKUP($Q438&amp;$B438,'PNC Exon. &amp; no Exon.'!$A:$AL,'P.N.C. x Comp. x Ramos'!J$66,0)</f>
        <v>0</v>
      </c>
      <c r="K438" s="35">
        <f>VLOOKUP($Q438&amp;$B438,'PNC Exon. &amp; no Exon.'!$A:$AL,'P.N.C. x Comp. x Ramos'!K$66,0)</f>
        <v>0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0</v>
      </c>
      <c r="N438" s="35">
        <f>VLOOKUP($Q438&amp;$B438,'PNC Exon. &amp; no Exon.'!$A:$AL,'P.N.C. x Comp. x Ramos'!N$66,0)</f>
        <v>0</v>
      </c>
      <c r="O438" s="42">
        <f t="shared" si="39"/>
        <v>0</v>
      </c>
      <c r="Q438" s="97" t="s">
        <v>6</v>
      </c>
    </row>
    <row r="439" spans="1:17" ht="15.9" customHeight="1" x14ac:dyDescent="0.25">
      <c r="A439" s="34">
        <f t="shared" si="37"/>
        <v>1</v>
      </c>
      <c r="B439" s="37" t="s">
        <v>113</v>
      </c>
      <c r="C439" s="50">
        <f t="shared" si="40"/>
        <v>0</v>
      </c>
      <c r="D439" s="35">
        <f>VLOOKUP($Q439&amp;$B439,'PNC Exon. &amp; no Exon.'!$A:$AL,'P.N.C. x Comp. x Ramos'!D$66,0)</f>
        <v>0</v>
      </c>
      <c r="E439" s="35">
        <f>VLOOKUP($Q439&amp;$B439,'PNC Exon. &amp; no Exon.'!$A:$AL,'P.N.C. x Comp. x Ramos'!E$66,0)</f>
        <v>0</v>
      </c>
      <c r="F439" s="35">
        <f>VLOOKUP($Q439&amp;$B439,'PNC Exon. &amp; no Exon.'!$A:$AL,'P.N.C. x Comp. x Ramos'!F$66,0)</f>
        <v>0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0</v>
      </c>
      <c r="Q439" s="97" t="s">
        <v>6</v>
      </c>
    </row>
    <row r="440" spans="1:17" ht="15.9" customHeight="1" x14ac:dyDescent="0.25">
      <c r="A440" s="34">
        <f t="shared" si="37"/>
        <v>1</v>
      </c>
      <c r="B440" s="37" t="s">
        <v>77</v>
      </c>
      <c r="C440" s="50">
        <f t="shared" si="40"/>
        <v>0</v>
      </c>
      <c r="D440" s="35">
        <f>VLOOKUP($Q440&amp;$B440,'PNC Exon. &amp; no Exon.'!$A:$AL,'P.N.C. x Comp. x Ramos'!D$66,0)</f>
        <v>0</v>
      </c>
      <c r="E440" s="35">
        <f>VLOOKUP($Q440&amp;$B440,'PNC Exon. &amp; no Exon.'!$A:$AL,'P.N.C. x Comp. x Ramos'!E$66,0)</f>
        <v>0</v>
      </c>
      <c r="F440" s="35">
        <f>VLOOKUP($Q440&amp;$B440,'PNC Exon. &amp; no Exon.'!$A:$AL,'P.N.C. x Comp. x Ramos'!F$66,0)</f>
        <v>0</v>
      </c>
      <c r="G440" s="35">
        <f>VLOOKUP($Q440&amp;$B440,'PNC Exon. &amp; no Exon.'!$A:$AL,'P.N.C. x Comp. x Ramos'!G$66,0)</f>
        <v>0</v>
      </c>
      <c r="H440" s="35">
        <f>VLOOKUP($Q440&amp;$B440,'PNC Exon. &amp; no Exon.'!$A:$AL,'P.N.C. x Comp. x Ramos'!H$66,0)</f>
        <v>0</v>
      </c>
      <c r="I440" s="35">
        <f>VLOOKUP($Q440&amp;$B440,'PNC Exon. &amp; no Exon.'!$A:$AL,'P.N.C. x Comp. x Ramos'!I$66,0)</f>
        <v>0</v>
      </c>
      <c r="J440" s="35">
        <f>VLOOKUP($Q440&amp;$B440,'PNC Exon. &amp; no Exon.'!$A:$AL,'P.N.C. x Comp. x Ramos'!J$66,0)</f>
        <v>0</v>
      </c>
      <c r="K440" s="35">
        <f>VLOOKUP($Q440&amp;$B440,'PNC Exon. &amp; no Exon.'!$A:$AL,'P.N.C. x Comp. x Ramos'!K$66,0)</f>
        <v>0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0</v>
      </c>
      <c r="N440" s="35">
        <f>VLOOKUP($Q440&amp;$B440,'PNC Exon. &amp; no Exon.'!$A:$AL,'P.N.C. x Comp. x Ramos'!N$66,0)</f>
        <v>0</v>
      </c>
      <c r="O440" s="42">
        <f t="shared" si="39"/>
        <v>0</v>
      </c>
      <c r="Q440" s="97" t="s">
        <v>6</v>
      </c>
    </row>
    <row r="441" spans="1:17" ht="15.9" customHeight="1" x14ac:dyDescent="0.25">
      <c r="A441" s="34">
        <f t="shared" si="37"/>
        <v>1</v>
      </c>
      <c r="B441" s="37" t="s">
        <v>117</v>
      </c>
      <c r="C441" s="50">
        <f t="shared" si="40"/>
        <v>0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0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0</v>
      </c>
      <c r="L441" s="35">
        <f>VLOOKUP($Q441&amp;$B441,'PNC Exon. &amp; no Exon.'!$A:$AL,'P.N.C. x Comp. x Ramos'!L$66,0)</f>
        <v>0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0</v>
      </c>
      <c r="O441" s="42">
        <f t="shared" si="39"/>
        <v>0</v>
      </c>
      <c r="Q441" s="97" t="s">
        <v>6</v>
      </c>
    </row>
    <row r="442" spans="1:17" ht="15.9" customHeight="1" x14ac:dyDescent="0.25">
      <c r="A442" s="34">
        <f t="shared" si="37"/>
        <v>1</v>
      </c>
      <c r="B442" s="37" t="s">
        <v>85</v>
      </c>
      <c r="C442" s="50">
        <f t="shared" si="40"/>
        <v>0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0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0</v>
      </c>
      <c r="I442" s="35">
        <f>VLOOKUP($Q442&amp;$B442,'PNC Exon. &amp; no Exon.'!$A:$AL,'P.N.C. x Comp. x Ramos'!I$66,0)</f>
        <v>0</v>
      </c>
      <c r="J442" s="35">
        <f>VLOOKUP($Q442&amp;$B442,'PNC Exon. &amp; no Exon.'!$A:$AL,'P.N.C. x Comp. x Ramos'!J$66,0)</f>
        <v>0</v>
      </c>
      <c r="K442" s="35">
        <f>VLOOKUP($Q442&amp;$B442,'PNC Exon. &amp; no Exon.'!$A:$AL,'P.N.C. x Comp. x Ramos'!K$66,0)</f>
        <v>0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0</v>
      </c>
      <c r="N442" s="35">
        <f>VLOOKUP($Q442&amp;$B442,'PNC Exon. &amp; no Exon.'!$A:$AL,'P.N.C. x Comp. x Ramos'!N$66,0)</f>
        <v>0</v>
      </c>
      <c r="O442" s="42">
        <f t="shared" si="39"/>
        <v>0</v>
      </c>
      <c r="Q442" s="97" t="s">
        <v>6</v>
      </c>
    </row>
    <row r="443" spans="1:17" ht="15.9" customHeight="1" x14ac:dyDescent="0.25">
      <c r="A443" s="34">
        <f t="shared" si="37"/>
        <v>1</v>
      </c>
      <c r="B443" s="37" t="s">
        <v>114</v>
      </c>
      <c r="C443" s="50">
        <f t="shared" si="40"/>
        <v>0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0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0</v>
      </c>
      <c r="I443" s="35">
        <f>VLOOKUP($Q443&amp;$B443,'PNC Exon. &amp; no Exon.'!$A:$AL,'P.N.C. x Comp. x Ramos'!I$66,0)</f>
        <v>0</v>
      </c>
      <c r="J443" s="35">
        <f>VLOOKUP($Q443&amp;$B443,'PNC Exon. &amp; no Exon.'!$A:$AL,'P.N.C. x Comp. x Ramos'!J$66,0)</f>
        <v>0</v>
      </c>
      <c r="K443" s="35">
        <f>VLOOKUP($Q443&amp;$B443,'PNC Exon. &amp; no Exon.'!$A:$AL,'P.N.C. x Comp. x Ramos'!K$66,0)</f>
        <v>0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0</v>
      </c>
      <c r="N443" s="35">
        <f>VLOOKUP($Q443&amp;$B443,'PNC Exon. &amp; no Exon.'!$A:$AL,'P.N.C. x Comp. x Ramos'!N$66,0)</f>
        <v>0</v>
      </c>
      <c r="O443" s="42">
        <f t="shared" si="39"/>
        <v>0</v>
      </c>
      <c r="Q443" s="97" t="s">
        <v>6</v>
      </c>
    </row>
    <row r="444" spans="1:17" ht="15.9" customHeight="1" x14ac:dyDescent="0.25">
      <c r="A444" s="34">
        <f t="shared" si="37"/>
        <v>1</v>
      </c>
      <c r="B444" s="37" t="s">
        <v>115</v>
      </c>
      <c r="C444" s="50">
        <f t="shared" si="40"/>
        <v>0</v>
      </c>
      <c r="D444" s="35">
        <f>VLOOKUP($Q444&amp;$B444,'PNC Exon. &amp; no Exon.'!$A:$AL,'P.N.C. x Comp. x Ramos'!D$66,0)</f>
        <v>0</v>
      </c>
      <c r="E444" s="35">
        <f>VLOOKUP($Q444&amp;$B444,'PNC Exon. &amp; no Exon.'!$A:$AL,'P.N.C. x Comp. x Ramos'!E$66,0)</f>
        <v>0</v>
      </c>
      <c r="F444" s="35">
        <f>VLOOKUP($Q444&amp;$B444,'PNC Exon. &amp; no Exon.'!$A:$AL,'P.N.C. x Comp. x Ramos'!F$66,0)</f>
        <v>0</v>
      </c>
      <c r="G444" s="35">
        <f>VLOOKUP($Q444&amp;$B444,'PNC Exon. &amp; no Exon.'!$A:$AL,'P.N.C. x Comp. x Ramos'!G$66,0)</f>
        <v>0</v>
      </c>
      <c r="H444" s="35">
        <f>VLOOKUP($Q444&amp;$B444,'PNC Exon. &amp; no Exon.'!$A:$AL,'P.N.C. x Comp. x Ramos'!H$66,0)</f>
        <v>0</v>
      </c>
      <c r="I444" s="35">
        <f>VLOOKUP($Q444&amp;$B444,'PNC Exon. &amp; no Exon.'!$A:$AL,'P.N.C. x Comp. x Ramos'!I$66,0)</f>
        <v>0</v>
      </c>
      <c r="J444" s="35">
        <f>VLOOKUP($Q444&amp;$B444,'PNC Exon. &amp; no Exon.'!$A:$AL,'P.N.C. x Comp. x Ramos'!J$66,0)</f>
        <v>0</v>
      </c>
      <c r="K444" s="35">
        <f>VLOOKUP($Q444&amp;$B444,'PNC Exon. &amp; no Exon.'!$A:$AL,'P.N.C. x Comp. x Ramos'!K$66,0)</f>
        <v>0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0</v>
      </c>
      <c r="N444" s="35">
        <f>VLOOKUP($Q444&amp;$B444,'PNC Exon. &amp; no Exon.'!$A:$AL,'P.N.C. x Comp. x Ramos'!N$66,0)</f>
        <v>0</v>
      </c>
      <c r="O444" s="42">
        <f t="shared" si="39"/>
        <v>0</v>
      </c>
      <c r="Q444" s="97" t="s">
        <v>6</v>
      </c>
    </row>
    <row r="445" spans="1:17" ht="15.9" customHeight="1" x14ac:dyDescent="0.25">
      <c r="A445" s="34">
        <f t="shared" si="37"/>
        <v>1</v>
      </c>
      <c r="B445" s="37" t="s">
        <v>116</v>
      </c>
      <c r="C445" s="50">
        <f t="shared" si="40"/>
        <v>0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0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0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0</v>
      </c>
      <c r="K445" s="35">
        <f>VLOOKUP($Q445&amp;$B445,'PNC Exon. &amp; no Exon.'!$A:$AL,'P.N.C. x Comp. x Ramos'!K$66,0)</f>
        <v>0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0</v>
      </c>
      <c r="N445" s="35">
        <f>VLOOKUP($Q445&amp;$B445,'PNC Exon. &amp; no Exon.'!$A:$AL,'P.N.C. x Comp. x Ramos'!N$66,0)</f>
        <v>0</v>
      </c>
      <c r="O445" s="42">
        <f t="shared" si="39"/>
        <v>0</v>
      </c>
      <c r="Q445" s="97" t="s">
        <v>6</v>
      </c>
    </row>
    <row r="446" spans="1:17" ht="15.9" customHeight="1" x14ac:dyDescent="0.25">
      <c r="A446" s="34">
        <f t="shared" si="37"/>
        <v>1</v>
      </c>
      <c r="B446" s="37" t="s">
        <v>119</v>
      </c>
      <c r="C446" s="50">
        <f t="shared" si="40"/>
        <v>0</v>
      </c>
      <c r="D446" s="35">
        <f>VLOOKUP($Q446&amp;$B446,'PNC Exon. &amp; no Exon.'!$A:$AL,'P.N.C. x Comp. x Ramos'!D$66,0)</f>
        <v>0</v>
      </c>
      <c r="E446" s="35">
        <f>VLOOKUP($Q446&amp;$B446,'PNC Exon. &amp; no Exon.'!$A:$AL,'P.N.C. x Comp. x Ramos'!E$66,0)</f>
        <v>0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0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0</v>
      </c>
      <c r="K446" s="35">
        <f>VLOOKUP($Q446&amp;$B446,'PNC Exon. &amp; no Exon.'!$A:$AL,'P.N.C. x Comp. x Ramos'!K$66,0)</f>
        <v>0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0</v>
      </c>
      <c r="N446" s="35">
        <f>VLOOKUP($Q446&amp;$B446,'PNC Exon. &amp; no Exon.'!$A:$AL,'P.N.C. x Comp. x Ramos'!N$66,0)</f>
        <v>0</v>
      </c>
      <c r="O446" s="42">
        <f t="shared" si="39"/>
        <v>0</v>
      </c>
      <c r="Q446" s="97" t="s">
        <v>6</v>
      </c>
    </row>
    <row r="447" spans="1:17" ht="15.9" customHeight="1" x14ac:dyDescent="0.25">
      <c r="A447" s="34">
        <f t="shared" si="37"/>
        <v>1</v>
      </c>
      <c r="B447" s="37" t="s">
        <v>118</v>
      </c>
      <c r="C447" s="50">
        <f t="shared" si="40"/>
        <v>0</v>
      </c>
      <c r="D447" s="35">
        <f>VLOOKUP($Q447&amp;$B447,'PNC Exon. &amp; no Exon.'!$A:$AL,'P.N.C. x Comp. x Ramos'!D$66,0)</f>
        <v>0</v>
      </c>
      <c r="E447" s="35">
        <f>VLOOKUP($Q447&amp;$B447,'PNC Exon. &amp; no Exon.'!$A:$AL,'P.N.C. x Comp. x Ramos'!E$66,0)</f>
        <v>0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0</v>
      </c>
      <c r="H447" s="35">
        <f>VLOOKUP($Q447&amp;$B447,'PNC Exon. &amp; no Exon.'!$A:$AL,'P.N.C. x Comp. x Ramos'!H$66,0)</f>
        <v>0</v>
      </c>
      <c r="I447" s="35">
        <f>VLOOKUP($Q447&amp;$B447,'PNC Exon. &amp; no Exon.'!$A:$AL,'P.N.C. x Comp. x Ramos'!I$66,0)</f>
        <v>0</v>
      </c>
      <c r="J447" s="35">
        <f>VLOOKUP($Q447&amp;$B447,'PNC Exon. &amp; no Exon.'!$A:$AL,'P.N.C. x Comp. x Ramos'!J$66,0)</f>
        <v>0</v>
      </c>
      <c r="K447" s="35">
        <f>VLOOKUP($Q447&amp;$B447,'PNC Exon. &amp; no Exon.'!$A:$AL,'P.N.C. x Comp. x Ramos'!K$66,0)</f>
        <v>0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0</v>
      </c>
      <c r="N447" s="35">
        <f>VLOOKUP($Q447&amp;$B447,'PNC Exon. &amp; no Exon.'!$A:$AL,'P.N.C. x Comp. x Ramos'!N$66,0)</f>
        <v>0</v>
      </c>
      <c r="O447" s="42">
        <f t="shared" si="39"/>
        <v>0</v>
      </c>
      <c r="Q447" s="97" t="s">
        <v>6</v>
      </c>
    </row>
    <row r="448" spans="1:17" ht="15.9" customHeight="1" x14ac:dyDescent="0.25">
      <c r="A448" s="34">
        <f t="shared" si="37"/>
        <v>1</v>
      </c>
      <c r="B448" s="37" t="s">
        <v>120</v>
      </c>
      <c r="C448" s="50">
        <f t="shared" si="40"/>
        <v>0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0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0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0</v>
      </c>
      <c r="K448" s="35">
        <f>VLOOKUP($Q448&amp;$B448,'PNC Exon. &amp; no Exon.'!$A:$AL,'P.N.C. x Comp. x Ramos'!K$66,0)</f>
        <v>0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0</v>
      </c>
      <c r="N448" s="35">
        <f>VLOOKUP($Q448&amp;$B448,'PNC Exon. &amp; no Exon.'!$A:$AL,'P.N.C. x Comp. x Ramos'!N$66,0)</f>
        <v>0</v>
      </c>
      <c r="O448" s="42">
        <f t="shared" si="39"/>
        <v>0</v>
      </c>
      <c r="Q448" s="97" t="s">
        <v>6</v>
      </c>
    </row>
    <row r="449" spans="1:17" ht="15.9" customHeight="1" x14ac:dyDescent="0.25">
      <c r="A449" s="34">
        <f t="shared" si="37"/>
        <v>1</v>
      </c>
      <c r="B449" s="37" t="s">
        <v>80</v>
      </c>
      <c r="C449" s="50">
        <f t="shared" si="40"/>
        <v>0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0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</v>
      </c>
      <c r="Q449" s="97" t="s">
        <v>6</v>
      </c>
    </row>
    <row r="450" spans="1:17" ht="15.9" customHeight="1" x14ac:dyDescent="0.25">
      <c r="A450" s="34">
        <f t="shared" si="37"/>
        <v>1</v>
      </c>
      <c r="B450" s="37" t="s">
        <v>87</v>
      </c>
      <c r="C450" s="50">
        <f t="shared" si="40"/>
        <v>0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0</v>
      </c>
      <c r="F450" s="35">
        <f>VLOOKUP($Q450&amp;$B450,'PNC Exon. &amp; no Exon.'!$A:$AL,'P.N.C. x Comp. x Ramos'!F$66,0)</f>
        <v>0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</v>
      </c>
      <c r="Q450" s="97" t="s">
        <v>6</v>
      </c>
    </row>
    <row r="451" spans="1:17" ht="15.9" customHeight="1" x14ac:dyDescent="0.25">
      <c r="A451" s="34">
        <f t="shared" si="37"/>
        <v>1</v>
      </c>
      <c r="B451" s="37" t="s">
        <v>122</v>
      </c>
      <c r="C451" s="50">
        <f t="shared" si="40"/>
        <v>0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0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</v>
      </c>
      <c r="Q451" s="97" t="s">
        <v>6</v>
      </c>
    </row>
    <row r="452" spans="1:17" ht="15.9" customHeight="1" x14ac:dyDescent="0.25">
      <c r="A452" s="34">
        <f t="shared" si="37"/>
        <v>1</v>
      </c>
      <c r="B452" s="37" t="s">
        <v>121</v>
      </c>
      <c r="C452" s="50">
        <f t="shared" si="40"/>
        <v>0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0</v>
      </c>
      <c r="F452" s="35">
        <f>VLOOKUP($Q452&amp;$B452,'PNC Exon. &amp; no Exon.'!$A:$AL,'P.N.C. x Comp. x Ramos'!F$66,0)</f>
        <v>0</v>
      </c>
      <c r="G452" s="35">
        <f>VLOOKUP($Q452&amp;$B452,'PNC Exon. &amp; no Exon.'!$A:$AL,'P.N.C. x Comp. x Ramos'!G$66,0)</f>
        <v>0</v>
      </c>
      <c r="H452" s="35">
        <f>VLOOKUP($Q452&amp;$B452,'PNC Exon. &amp; no Exon.'!$A:$AL,'P.N.C. x Comp. x Ramos'!H$66,0)</f>
        <v>0</v>
      </c>
      <c r="I452" s="35">
        <f>VLOOKUP($Q452&amp;$B452,'PNC Exon. &amp; no Exon.'!$A:$AL,'P.N.C. x Comp. x Ramos'!I$66,0)</f>
        <v>0</v>
      </c>
      <c r="J452" s="35">
        <f>VLOOKUP($Q452&amp;$B452,'PNC Exon. &amp; no Exon.'!$A:$AL,'P.N.C. x Comp. x Ramos'!J$66,0)</f>
        <v>0</v>
      </c>
      <c r="K452" s="35">
        <f>VLOOKUP($Q452&amp;$B452,'PNC Exon. &amp; no Exon.'!$A:$AL,'P.N.C. x Comp. x Ramos'!K$66,0)</f>
        <v>0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0</v>
      </c>
      <c r="N452" s="35">
        <f>VLOOKUP($Q452&amp;$B452,'PNC Exon. &amp; no Exon.'!$A:$AL,'P.N.C. x Comp. x Ramos'!N$66,0)</f>
        <v>0</v>
      </c>
      <c r="O452" s="42">
        <f t="shared" si="39"/>
        <v>0</v>
      </c>
      <c r="Q452" s="97" t="s">
        <v>6</v>
      </c>
    </row>
    <row r="453" spans="1:17" ht="15.9" customHeight="1" x14ac:dyDescent="0.25">
      <c r="A453" s="34">
        <f t="shared" si="37"/>
        <v>1</v>
      </c>
      <c r="B453" s="37" t="s">
        <v>123</v>
      </c>
      <c r="C453" s="50">
        <f t="shared" si="40"/>
        <v>0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0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</v>
      </c>
      <c r="Q453" s="97" t="s">
        <v>6</v>
      </c>
    </row>
    <row r="454" spans="1:17" ht="15.9" customHeight="1" x14ac:dyDescent="0.25">
      <c r="A454" s="34">
        <f t="shared" si="37"/>
        <v>1</v>
      </c>
      <c r="B454" s="37" t="s">
        <v>78</v>
      </c>
      <c r="C454" s="50">
        <f t="shared" si="40"/>
        <v>0</v>
      </c>
      <c r="D454" s="35">
        <f>VLOOKUP($Q454&amp;$B454,'PNC Exon. &amp; no Exon.'!$A:$AL,'P.N.C. x Comp. x Ramos'!D$66,0)</f>
        <v>0</v>
      </c>
      <c r="E454" s="35">
        <f>VLOOKUP($Q454&amp;$B454,'PNC Exon. &amp; no Exon.'!$A:$AL,'P.N.C. x Comp. x Ramos'!E$66,0)</f>
        <v>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0</v>
      </c>
      <c r="H454" s="35">
        <f>VLOOKUP($Q454&amp;$B454,'PNC Exon. &amp; no Exon.'!$A:$AL,'P.N.C. x Comp. x Ramos'!H$66,0)</f>
        <v>0</v>
      </c>
      <c r="I454" s="35">
        <f>VLOOKUP($Q454&amp;$B454,'PNC Exon. &amp; no Exon.'!$A:$AL,'P.N.C. x Comp. x Ramos'!I$66,0)</f>
        <v>0</v>
      </c>
      <c r="J454" s="35">
        <f>VLOOKUP($Q454&amp;$B454,'PNC Exon. &amp; no Exon.'!$A:$AL,'P.N.C. x Comp. x Ramos'!J$66,0)</f>
        <v>0</v>
      </c>
      <c r="K454" s="35">
        <f>VLOOKUP($Q454&amp;$B454,'PNC Exon. &amp; no Exon.'!$A:$AL,'P.N.C. x Comp. x Ramos'!K$66,0)</f>
        <v>0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0</v>
      </c>
      <c r="N454" s="35">
        <f>VLOOKUP($Q454&amp;$B454,'PNC Exon. &amp; no Exon.'!$A:$AL,'P.N.C. x Comp. x Ramos'!N$66,0)</f>
        <v>0</v>
      </c>
      <c r="O454" s="42">
        <f t="shared" si="39"/>
        <v>0</v>
      </c>
      <c r="Q454" s="97" t="s">
        <v>6</v>
      </c>
    </row>
    <row r="455" spans="1:17" ht="15.9" customHeight="1" x14ac:dyDescent="0.25">
      <c r="A455" s="34">
        <f t="shared" si="37"/>
        <v>1</v>
      </c>
      <c r="B455" s="37" t="s">
        <v>124</v>
      </c>
      <c r="C455" s="50">
        <f t="shared" si="40"/>
        <v>0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0</v>
      </c>
      <c r="F455" s="35">
        <f>VLOOKUP($Q455&amp;$B455,'PNC Exon. &amp; no Exon.'!$A:$AL,'P.N.C. x Comp. x Ramos'!F$66,0)</f>
        <v>0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0</v>
      </c>
      <c r="I455" s="35">
        <f>VLOOKUP($Q455&amp;$B455,'PNC Exon. &amp; no Exon.'!$A:$AL,'P.N.C. x Comp. x Ramos'!I$66,0)</f>
        <v>0</v>
      </c>
      <c r="J455" s="35">
        <f>VLOOKUP($Q455&amp;$B455,'PNC Exon. &amp; no Exon.'!$A:$AL,'P.N.C. x Comp. x Ramos'!J$66,0)</f>
        <v>0</v>
      </c>
      <c r="K455" s="35">
        <f>VLOOKUP($Q455&amp;$B455,'PNC Exon. &amp; no Exon.'!$A:$AL,'P.N.C. x Comp. x Ramos'!K$66,0)</f>
        <v>0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0</v>
      </c>
      <c r="N455" s="35">
        <f>VLOOKUP($Q455&amp;$B455,'PNC Exon. &amp; no Exon.'!$A:$AL,'P.N.C. x Comp. x Ramos'!N$66,0)</f>
        <v>0</v>
      </c>
      <c r="O455" s="42">
        <f t="shared" si="39"/>
        <v>0</v>
      </c>
      <c r="Q455" s="97" t="s">
        <v>6</v>
      </c>
    </row>
    <row r="456" spans="1:17" ht="15.9" customHeight="1" x14ac:dyDescent="0.25">
      <c r="A456" s="34">
        <f t="shared" si="37"/>
        <v>1</v>
      </c>
      <c r="B456" s="37" t="s">
        <v>125</v>
      </c>
      <c r="C456" s="50">
        <f t="shared" si="40"/>
        <v>0</v>
      </c>
      <c r="D456" s="35">
        <f>VLOOKUP($Q456&amp;$B456,'PNC Exon. &amp; no Exon.'!$A:$AL,'P.N.C. x Comp. x Ramos'!D$66,0)</f>
        <v>0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0</v>
      </c>
      <c r="H456" s="35">
        <f>VLOOKUP($Q456&amp;$B456,'PNC Exon. &amp; no Exon.'!$A:$AL,'P.N.C. x Comp. x Ramos'!H$66,0)</f>
        <v>0</v>
      </c>
      <c r="I456" s="35">
        <f>VLOOKUP($Q456&amp;$B456,'PNC Exon. &amp; no Exon.'!$A:$AL,'P.N.C. x Comp. x Ramos'!I$66,0)</f>
        <v>0</v>
      </c>
      <c r="J456" s="35">
        <f>VLOOKUP($Q456&amp;$B456,'PNC Exon. &amp; no Exon.'!$A:$AL,'P.N.C. x Comp. x Ramos'!J$66,0)</f>
        <v>0</v>
      </c>
      <c r="K456" s="35">
        <f>VLOOKUP($Q456&amp;$B456,'PNC Exon. &amp; no Exon.'!$A:$AL,'P.N.C. x Comp. x Ramos'!K$66,0)</f>
        <v>0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0</v>
      </c>
      <c r="N456" s="35">
        <f>VLOOKUP($Q456&amp;$B456,'PNC Exon. &amp; no Exon.'!$A:$AL,'P.N.C. x Comp. x Ramos'!N$66,0)</f>
        <v>0</v>
      </c>
      <c r="O456" s="42">
        <f t="shared" si="39"/>
        <v>0</v>
      </c>
      <c r="Q456" s="97" t="s">
        <v>6</v>
      </c>
    </row>
    <row r="457" spans="1:17" ht="15.9" customHeight="1" x14ac:dyDescent="0.25">
      <c r="A457" s="34">
        <f t="shared" si="37"/>
        <v>1</v>
      </c>
      <c r="B457" s="37" t="s">
        <v>126</v>
      </c>
      <c r="C457" s="50">
        <f t="shared" si="40"/>
        <v>0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0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0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0</v>
      </c>
      <c r="K457" s="35">
        <f>VLOOKUP($Q457&amp;$B457,'PNC Exon. &amp; no Exon.'!$A:$AL,'P.N.C. x Comp. x Ramos'!K$66,0)</f>
        <v>0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0</v>
      </c>
      <c r="O457" s="42">
        <f t="shared" si="39"/>
        <v>0</v>
      </c>
      <c r="Q457" s="97" t="s">
        <v>6</v>
      </c>
    </row>
    <row r="458" spans="1:17" ht="15.9" customHeight="1" x14ac:dyDescent="0.25">
      <c r="A458" s="34">
        <f t="shared" si="37"/>
        <v>1</v>
      </c>
      <c r="B458" s="37" t="s">
        <v>109</v>
      </c>
      <c r="C458" s="50">
        <f t="shared" si="40"/>
        <v>0</v>
      </c>
      <c r="D458" s="35">
        <f>VLOOKUP($Q458&amp;$B458,'PNC Exon. &amp; no Exon.'!$A:$AL,'P.N.C. x Comp. x Ramos'!D$66,0)</f>
        <v>0</v>
      </c>
      <c r="E458" s="35">
        <f>VLOOKUP($Q458&amp;$B458,'PNC Exon. &amp; no Exon.'!$A:$AL,'P.N.C. x Comp. x Ramos'!E$66,0)</f>
        <v>0</v>
      </c>
      <c r="F458" s="35">
        <f>VLOOKUP($Q458&amp;$B458,'PNC Exon. &amp; no Exon.'!$A:$AL,'P.N.C. x Comp. x Ramos'!F$66,0)</f>
        <v>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0</v>
      </c>
      <c r="I458" s="35">
        <f>VLOOKUP($Q458&amp;$B458,'PNC Exon. &amp; no Exon.'!$A:$AL,'P.N.C. x Comp. x Ramos'!I$66,0)</f>
        <v>0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0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0</v>
      </c>
      <c r="N458" s="35">
        <f>VLOOKUP($Q458&amp;$B458,'PNC Exon. &amp; no Exon.'!$A:$AL,'P.N.C. x Comp. x Ramos'!N$66,0)</f>
        <v>0</v>
      </c>
      <c r="O458" s="42">
        <f t="shared" si="39"/>
        <v>0</v>
      </c>
      <c r="Q458" s="97" t="s">
        <v>6</v>
      </c>
    </row>
    <row r="459" spans="1:17" ht="15.9" customHeight="1" x14ac:dyDescent="0.25">
      <c r="A459" s="34">
        <f t="shared" si="37"/>
        <v>1</v>
      </c>
      <c r="B459" s="37" t="s">
        <v>127</v>
      </c>
      <c r="C459" s="50">
        <f t="shared" si="40"/>
        <v>0</v>
      </c>
      <c r="D459" s="35">
        <f>VLOOKUP($Q459&amp;$B459,'PNC Exon. &amp; no Exon.'!$A:$AL,'P.N.C. x Comp. x Ramos'!D$66,0)</f>
        <v>0</v>
      </c>
      <c r="E459" s="35">
        <f>VLOOKUP($Q459&amp;$B459,'PNC Exon. &amp; no Exon.'!$A:$AL,'P.N.C. x Comp. x Ramos'!E$66,0)</f>
        <v>0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0</v>
      </c>
      <c r="H459" s="35">
        <f>VLOOKUP($Q459&amp;$B459,'PNC Exon. &amp; no Exon.'!$A:$AL,'P.N.C. x Comp. x Ramos'!H$66,0)</f>
        <v>0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0</v>
      </c>
      <c r="K459" s="35">
        <f>VLOOKUP($Q459&amp;$B459,'PNC Exon. &amp; no Exon.'!$A:$AL,'P.N.C. x Comp. x Ramos'!K$66,0)</f>
        <v>0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0</v>
      </c>
      <c r="N459" s="35">
        <f>VLOOKUP($Q459&amp;$B459,'PNC Exon. &amp; no Exon.'!$A:$AL,'P.N.C. x Comp. x Ramos'!N$66,0)</f>
        <v>0</v>
      </c>
      <c r="O459" s="42">
        <f t="shared" si="39"/>
        <v>0</v>
      </c>
      <c r="Q459" s="97" t="s">
        <v>6</v>
      </c>
    </row>
    <row r="460" spans="1:17" ht="15.9" customHeight="1" x14ac:dyDescent="0.25">
      <c r="A460" s="34">
        <f t="shared" si="37"/>
        <v>1</v>
      </c>
      <c r="B460" s="37" t="s">
        <v>79</v>
      </c>
      <c r="C460" s="50">
        <f t="shared" si="40"/>
        <v>0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0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0</v>
      </c>
      <c r="Q460" s="97" t="s">
        <v>6</v>
      </c>
    </row>
    <row r="461" spans="1:17" ht="15.9" customHeight="1" x14ac:dyDescent="0.25">
      <c r="A461" s="34">
        <f t="shared" si="37"/>
        <v>1</v>
      </c>
      <c r="B461" s="37" t="s">
        <v>128</v>
      </c>
      <c r="C461" s="50">
        <f t="shared" si="40"/>
        <v>0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0</v>
      </c>
      <c r="F461" s="35">
        <f>VLOOKUP($Q461&amp;$B461,'PNC Exon. &amp; no Exon.'!$A:$AL,'P.N.C. x Comp. x Ramos'!F$66,0)</f>
        <v>0</v>
      </c>
      <c r="G461" s="35">
        <f>VLOOKUP($Q461&amp;$B461,'PNC Exon. &amp; no Exon.'!$A:$AL,'P.N.C. x Comp. x Ramos'!G$66,0)</f>
        <v>0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0</v>
      </c>
      <c r="O461" s="42">
        <f t="shared" si="39"/>
        <v>0</v>
      </c>
      <c r="Q461" s="97" t="s">
        <v>6</v>
      </c>
    </row>
    <row r="462" spans="1:17" ht="15.9" customHeight="1" x14ac:dyDescent="0.25">
      <c r="A462" s="34">
        <f t="shared" si="37"/>
        <v>1</v>
      </c>
      <c r="B462" s="37" t="s">
        <v>130</v>
      </c>
      <c r="C462" s="50">
        <f t="shared" si="40"/>
        <v>0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0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0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0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0</v>
      </c>
      <c r="N462" s="35">
        <f>VLOOKUP($Q462&amp;$B462,'PNC Exon. &amp; no Exon.'!$A:$AL,'P.N.C. x Comp. x Ramos'!N$66,0)</f>
        <v>0</v>
      </c>
      <c r="O462" s="42">
        <f t="shared" si="39"/>
        <v>0</v>
      </c>
      <c r="Q462" s="97" t="s">
        <v>6</v>
      </c>
    </row>
    <row r="463" spans="1:17" ht="15.9" customHeight="1" x14ac:dyDescent="0.25">
      <c r="A463" s="34">
        <f t="shared" si="37"/>
        <v>1</v>
      </c>
      <c r="B463" s="37" t="s">
        <v>129</v>
      </c>
      <c r="C463" s="50">
        <f t="shared" si="40"/>
        <v>0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0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0</v>
      </c>
      <c r="N463" s="35">
        <f>VLOOKUP($Q463&amp;$B463,'PNC Exon. &amp; no Exon.'!$A:$AL,'P.N.C. x Comp. x Ramos'!N$66,0)</f>
        <v>0</v>
      </c>
      <c r="O463" s="42">
        <f t="shared" si="39"/>
        <v>0</v>
      </c>
      <c r="Q463" s="97" t="s">
        <v>6</v>
      </c>
    </row>
    <row r="464" spans="1:17" ht="15.9" customHeight="1" x14ac:dyDescent="0.25">
      <c r="A464" s="34">
        <f t="shared" si="37"/>
        <v>1</v>
      </c>
      <c r="B464" s="37" t="s">
        <v>131</v>
      </c>
      <c r="C464" s="50">
        <f t="shared" si="40"/>
        <v>0</v>
      </c>
      <c r="D464" s="35">
        <f>VLOOKUP($Q464&amp;$B464,'PNC Exon. &amp; no Exon.'!$A:$AL,'P.N.C. x Comp. x Ramos'!D$66,0)</f>
        <v>0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0</v>
      </c>
      <c r="G464" s="35">
        <f>VLOOKUP($Q464&amp;$B464,'PNC Exon. &amp; no Exon.'!$A:$AL,'P.N.C. x Comp. x Ramos'!G$66,0)</f>
        <v>0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0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0</v>
      </c>
      <c r="O464" s="42">
        <f t="shared" si="39"/>
        <v>0</v>
      </c>
      <c r="Q464" s="97" t="s">
        <v>6</v>
      </c>
    </row>
    <row r="465" spans="1:15" x14ac:dyDescent="0.25">
      <c r="A465" s="52" t="s">
        <v>173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25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25">
      <c r="A488" s="136" t="s">
        <v>168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25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f t="shared" ref="C492:N492" si="41">SUM(C493:C525)</f>
        <v>0</v>
      </c>
      <c r="D492" s="50">
        <f t="shared" si="41"/>
        <v>0</v>
      </c>
      <c r="E492" s="50">
        <f t="shared" si="41"/>
        <v>0</v>
      </c>
      <c r="F492" s="50">
        <f t="shared" si="41"/>
        <v>0</v>
      </c>
      <c r="G492" s="50">
        <f t="shared" si="41"/>
        <v>0</v>
      </c>
      <c r="H492" s="50">
        <f t="shared" si="41"/>
        <v>0</v>
      </c>
      <c r="I492" s="50">
        <f t="shared" si="41"/>
        <v>0</v>
      </c>
      <c r="J492" s="50">
        <f t="shared" si="41"/>
        <v>0</v>
      </c>
      <c r="K492" s="50">
        <f t="shared" si="41"/>
        <v>0</v>
      </c>
      <c r="L492" s="50">
        <f t="shared" si="41"/>
        <v>0</v>
      </c>
      <c r="M492" s="50">
        <f t="shared" si="41"/>
        <v>0</v>
      </c>
      <c r="N492" s="50">
        <f t="shared" si="41"/>
        <v>0</v>
      </c>
      <c r="O492" s="45">
        <f>SUM(O493:O525,0)</f>
        <v>0</v>
      </c>
      <c r="Q492" s="97" t="s">
        <v>7</v>
      </c>
    </row>
    <row r="493" spans="1:17" ht="15.9" customHeight="1" x14ac:dyDescent="0.25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0</v>
      </c>
      <c r="D493" s="35">
        <f>VLOOKUP($Q493&amp;$B493,'PNC Exon. &amp; no Exon.'!$A:$AL,'P.N.C. x Comp. x Ramos'!D$66,0)</f>
        <v>0</v>
      </c>
      <c r="E493" s="35">
        <f>VLOOKUP($Q493&amp;$B493,'PNC Exon. &amp; no Exon.'!$A:$AL,'P.N.C. x Comp. x Ramos'!E$66,0)</f>
        <v>0</v>
      </c>
      <c r="F493" s="35">
        <f>VLOOKUP($Q493&amp;$B493,'PNC Exon. &amp; no Exon.'!$A:$AL,'P.N.C. x Comp. x Ramos'!F$66,0)</f>
        <v>0</v>
      </c>
      <c r="G493" s="35">
        <f>VLOOKUP($Q493&amp;$B493,'PNC Exon. &amp; no Exon.'!$A:$AL,'P.N.C. x Comp. x Ramos'!G$66,0)</f>
        <v>0</v>
      </c>
      <c r="H493" s="35">
        <f>VLOOKUP($Q493&amp;$B493,'PNC Exon. &amp; no Exon.'!$A:$AL,'P.N.C. x Comp. x Ramos'!H$66,0)</f>
        <v>0</v>
      </c>
      <c r="I493" s="35">
        <f>VLOOKUP($Q493&amp;$B493,'PNC Exon. &amp; no Exon.'!$A:$AL,'P.N.C. x Comp. x Ramos'!I$66,0)</f>
        <v>0</v>
      </c>
      <c r="J493" s="35">
        <f>VLOOKUP($Q493&amp;$B493,'PNC Exon. &amp; no Exon.'!$A:$AL,'P.N.C. x Comp. x Ramos'!J$66,0)</f>
        <v>0</v>
      </c>
      <c r="K493" s="35">
        <f>VLOOKUP($Q493&amp;$B493,'PNC Exon. &amp; no Exon.'!$A:$AL,'P.N.C. x Comp. x Ramos'!K$66,0)</f>
        <v>0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0</v>
      </c>
      <c r="N493" s="35">
        <f>VLOOKUP($Q493&amp;$B493,'PNC Exon. &amp; no Exon.'!$A:$AL,'P.N.C. x Comp. x Ramos'!N$66,0)</f>
        <v>0</v>
      </c>
      <c r="O493" s="42">
        <f t="shared" ref="O493:O525" si="44">IFERROR(C493/$C$492*100,0)</f>
        <v>0</v>
      </c>
      <c r="Q493" s="97" t="s">
        <v>7</v>
      </c>
    </row>
    <row r="494" spans="1:17" ht="15.9" customHeight="1" x14ac:dyDescent="0.25">
      <c r="A494" s="34">
        <f t="shared" si="42"/>
        <v>1</v>
      </c>
      <c r="B494" s="37" t="s">
        <v>92</v>
      </c>
      <c r="C494" s="50">
        <f t="shared" ref="C494:C525" si="45">SUM(D494:N494)</f>
        <v>0</v>
      </c>
      <c r="D494" s="35">
        <f>VLOOKUP($Q494&amp;$B494,'PNC Exon. &amp; no Exon.'!$A:$AL,'P.N.C. x Comp. x Ramos'!D$66,0)</f>
        <v>0</v>
      </c>
      <c r="E494" s="35">
        <f>VLOOKUP($Q494&amp;$B494,'PNC Exon. &amp; no Exon.'!$A:$AL,'P.N.C. x Comp. x Ramos'!E$66,0)</f>
        <v>0</v>
      </c>
      <c r="F494" s="35">
        <f>VLOOKUP($Q494&amp;$B494,'PNC Exon. &amp; no Exon.'!$A:$AL,'P.N.C. x Comp. x Ramos'!F$66,0)</f>
        <v>0</v>
      </c>
      <c r="G494" s="35">
        <f>VLOOKUP($Q494&amp;$B494,'PNC Exon. &amp; no Exon.'!$A:$AL,'P.N.C. x Comp. x Ramos'!G$66,0)</f>
        <v>0</v>
      </c>
      <c r="H494" s="35">
        <f>VLOOKUP($Q494&amp;$B494,'PNC Exon. &amp; no Exon.'!$A:$AL,'P.N.C. x Comp. x Ramos'!H$66,0)</f>
        <v>0</v>
      </c>
      <c r="I494" s="35">
        <f>VLOOKUP($Q494&amp;$B494,'PNC Exon. &amp; no Exon.'!$A:$AL,'P.N.C. x Comp. x Ramos'!I$66,0)</f>
        <v>0</v>
      </c>
      <c r="J494" s="35">
        <f>VLOOKUP($Q494&amp;$B494,'PNC Exon. &amp; no Exon.'!$A:$AL,'P.N.C. x Comp. x Ramos'!J$66,0)</f>
        <v>0</v>
      </c>
      <c r="K494" s="35">
        <f>VLOOKUP($Q494&amp;$B494,'PNC Exon. &amp; no Exon.'!$A:$AL,'P.N.C. x Comp. x Ramos'!K$66,0)</f>
        <v>0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0</v>
      </c>
      <c r="N494" s="35">
        <f>VLOOKUP($Q494&amp;$B494,'PNC Exon. &amp; no Exon.'!$A:$AL,'P.N.C. x Comp. x Ramos'!N$66,0)</f>
        <v>0</v>
      </c>
      <c r="O494" s="42">
        <f t="shared" si="44"/>
        <v>0</v>
      </c>
      <c r="Q494" s="97" t="s">
        <v>7</v>
      </c>
    </row>
    <row r="495" spans="1:17" ht="15.9" customHeight="1" x14ac:dyDescent="0.25">
      <c r="A495" s="34">
        <f t="shared" si="42"/>
        <v>1</v>
      </c>
      <c r="B495" s="37" t="s">
        <v>93</v>
      </c>
      <c r="C495" s="50">
        <f t="shared" si="45"/>
        <v>0</v>
      </c>
      <c r="D495" s="35">
        <f>VLOOKUP($Q495&amp;$B495,'PNC Exon. &amp; no Exon.'!$A:$AL,'P.N.C. x Comp. x Ramos'!D$66,0)</f>
        <v>0</v>
      </c>
      <c r="E495" s="35">
        <f>VLOOKUP($Q495&amp;$B495,'PNC Exon. &amp; no Exon.'!$A:$AL,'P.N.C. x Comp. x Ramos'!E$66,0)</f>
        <v>0</v>
      </c>
      <c r="F495" s="35">
        <f>VLOOKUP($Q495&amp;$B495,'PNC Exon. &amp; no Exon.'!$A:$AL,'P.N.C. x Comp. x Ramos'!F$66,0)</f>
        <v>0</v>
      </c>
      <c r="G495" s="35">
        <f>VLOOKUP($Q495&amp;$B495,'PNC Exon. &amp; no Exon.'!$A:$AL,'P.N.C. x Comp. x Ramos'!G$66,0)</f>
        <v>0</v>
      </c>
      <c r="H495" s="35">
        <f>VLOOKUP($Q495&amp;$B495,'PNC Exon. &amp; no Exon.'!$A:$AL,'P.N.C. x Comp. x Ramos'!H$66,0)</f>
        <v>0</v>
      </c>
      <c r="I495" s="35">
        <f>VLOOKUP($Q495&amp;$B495,'PNC Exon. &amp; no Exon.'!$A:$AL,'P.N.C. x Comp. x Ramos'!I$66,0)</f>
        <v>0</v>
      </c>
      <c r="J495" s="35">
        <f>VLOOKUP($Q495&amp;$B495,'PNC Exon. &amp; no Exon.'!$A:$AL,'P.N.C. x Comp. x Ramos'!J$66,0)</f>
        <v>0</v>
      </c>
      <c r="K495" s="35">
        <f>VLOOKUP($Q495&amp;$B495,'PNC Exon. &amp; no Exon.'!$A:$AL,'P.N.C. x Comp. x Ramos'!K$66,0)</f>
        <v>0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0</v>
      </c>
      <c r="N495" s="35">
        <f>VLOOKUP($Q495&amp;$B495,'PNC Exon. &amp; no Exon.'!$A:$AL,'P.N.C. x Comp. x Ramos'!N$66,0)</f>
        <v>0</v>
      </c>
      <c r="O495" s="42">
        <f t="shared" si="44"/>
        <v>0</v>
      </c>
      <c r="Q495" s="97" t="s">
        <v>7</v>
      </c>
    </row>
    <row r="496" spans="1:17" ht="15.9" customHeight="1" x14ac:dyDescent="0.25">
      <c r="A496" s="34">
        <f t="shared" si="42"/>
        <v>1</v>
      </c>
      <c r="B496" s="37" t="s">
        <v>110</v>
      </c>
      <c r="C496" s="50">
        <f t="shared" si="45"/>
        <v>0</v>
      </c>
      <c r="D496" s="35">
        <f>VLOOKUP($Q496&amp;$B496,'PNC Exon. &amp; no Exon.'!$A:$AL,'P.N.C. x Comp. x Ramos'!D$66,0)</f>
        <v>0</v>
      </c>
      <c r="E496" s="35">
        <f>VLOOKUP($Q496&amp;$B496,'PNC Exon. &amp; no Exon.'!$A:$AL,'P.N.C. x Comp. x Ramos'!E$66,0)</f>
        <v>0</v>
      </c>
      <c r="F496" s="35">
        <f>VLOOKUP($Q496&amp;$B496,'PNC Exon. &amp; no Exon.'!$A:$AL,'P.N.C. x Comp. x Ramos'!F$66,0)</f>
        <v>0</v>
      </c>
      <c r="G496" s="35">
        <f>VLOOKUP($Q496&amp;$B496,'PNC Exon. &amp; no Exon.'!$A:$AL,'P.N.C. x Comp. x Ramos'!G$66,0)</f>
        <v>0</v>
      </c>
      <c r="H496" s="35">
        <f>VLOOKUP($Q496&amp;$B496,'PNC Exon. &amp; no Exon.'!$A:$AL,'P.N.C. x Comp. x Ramos'!H$66,0)</f>
        <v>0</v>
      </c>
      <c r="I496" s="35">
        <f>VLOOKUP($Q496&amp;$B496,'PNC Exon. &amp; no Exon.'!$A:$AL,'P.N.C. x Comp. x Ramos'!I$66,0)</f>
        <v>0</v>
      </c>
      <c r="J496" s="35">
        <f>VLOOKUP($Q496&amp;$B496,'PNC Exon. &amp; no Exon.'!$A:$AL,'P.N.C. x Comp. x Ramos'!J$66,0)</f>
        <v>0</v>
      </c>
      <c r="K496" s="35">
        <f>VLOOKUP($Q496&amp;$B496,'PNC Exon. &amp; no Exon.'!$A:$AL,'P.N.C. x Comp. x Ramos'!K$66,0)</f>
        <v>0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0</v>
      </c>
      <c r="N496" s="35">
        <f>VLOOKUP($Q496&amp;$B496,'PNC Exon. &amp; no Exon.'!$A:$AL,'P.N.C. x Comp. x Ramos'!N$66,0)</f>
        <v>0</v>
      </c>
      <c r="O496" s="42">
        <f t="shared" si="44"/>
        <v>0</v>
      </c>
      <c r="Q496" s="97" t="s">
        <v>7</v>
      </c>
    </row>
    <row r="497" spans="1:17" ht="15.9" customHeight="1" x14ac:dyDescent="0.25">
      <c r="A497" s="34">
        <f t="shared" si="42"/>
        <v>1</v>
      </c>
      <c r="B497" s="37" t="s">
        <v>111</v>
      </c>
      <c r="C497" s="50">
        <f t="shared" si="45"/>
        <v>0</v>
      </c>
      <c r="D497" s="35">
        <f>VLOOKUP($Q497&amp;$B497,'PNC Exon. &amp; no Exon.'!$A:$AL,'P.N.C. x Comp. x Ramos'!D$66,0)</f>
        <v>0</v>
      </c>
      <c r="E497" s="35">
        <f>VLOOKUP($Q497&amp;$B497,'PNC Exon. &amp; no Exon.'!$A:$AL,'P.N.C. x Comp. x Ramos'!E$66,0)</f>
        <v>0</v>
      </c>
      <c r="F497" s="35">
        <f>VLOOKUP($Q497&amp;$B497,'PNC Exon. &amp; no Exon.'!$A:$AL,'P.N.C. x Comp. x Ramos'!F$66,0)</f>
        <v>0</v>
      </c>
      <c r="G497" s="35">
        <f>VLOOKUP($Q497&amp;$B497,'PNC Exon. &amp; no Exon.'!$A:$AL,'P.N.C. x Comp. x Ramos'!G$66,0)</f>
        <v>0</v>
      </c>
      <c r="H497" s="35">
        <f>VLOOKUP($Q497&amp;$B497,'PNC Exon. &amp; no Exon.'!$A:$AL,'P.N.C. x Comp. x Ramos'!H$66,0)</f>
        <v>0</v>
      </c>
      <c r="I497" s="35">
        <f>VLOOKUP($Q497&amp;$B497,'PNC Exon. &amp; no Exon.'!$A:$AL,'P.N.C. x Comp. x Ramos'!I$66,0)</f>
        <v>0</v>
      </c>
      <c r="J497" s="35">
        <f>VLOOKUP($Q497&amp;$B497,'PNC Exon. &amp; no Exon.'!$A:$AL,'P.N.C. x Comp. x Ramos'!J$66,0)</f>
        <v>0</v>
      </c>
      <c r="K497" s="35">
        <f>VLOOKUP($Q497&amp;$B497,'PNC Exon. &amp; no Exon.'!$A:$AL,'P.N.C. x Comp. x Ramos'!K$66,0)</f>
        <v>0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0</v>
      </c>
      <c r="N497" s="35">
        <f>VLOOKUP($Q497&amp;$B497,'PNC Exon. &amp; no Exon.'!$A:$AL,'P.N.C. x Comp. x Ramos'!N$66,0)</f>
        <v>0</v>
      </c>
      <c r="O497" s="42">
        <f t="shared" si="44"/>
        <v>0</v>
      </c>
      <c r="Q497" s="97" t="s">
        <v>7</v>
      </c>
    </row>
    <row r="498" spans="1:17" ht="15.9" customHeight="1" x14ac:dyDescent="0.25">
      <c r="A498" s="34">
        <f t="shared" si="42"/>
        <v>1</v>
      </c>
      <c r="B498" s="37" t="s">
        <v>112</v>
      </c>
      <c r="C498" s="50">
        <f t="shared" si="45"/>
        <v>0</v>
      </c>
      <c r="D498" s="35">
        <f>VLOOKUP($Q498&amp;$B498,'PNC Exon. &amp; no Exon.'!$A:$AL,'P.N.C. x Comp. x Ramos'!D$66,0)</f>
        <v>0</v>
      </c>
      <c r="E498" s="35">
        <f>VLOOKUP($Q498&amp;$B498,'PNC Exon. &amp; no Exon.'!$A:$AL,'P.N.C. x Comp. x Ramos'!E$66,0)</f>
        <v>0</v>
      </c>
      <c r="F498" s="35">
        <f>VLOOKUP($Q498&amp;$B498,'PNC Exon. &amp; no Exon.'!$A:$AL,'P.N.C. x Comp. x Ramos'!F$66,0)</f>
        <v>0</v>
      </c>
      <c r="G498" s="35">
        <f>VLOOKUP($Q498&amp;$B498,'PNC Exon. &amp; no Exon.'!$A:$AL,'P.N.C. x Comp. x Ramos'!G$66,0)</f>
        <v>0</v>
      </c>
      <c r="H498" s="35">
        <f>VLOOKUP($Q498&amp;$B498,'PNC Exon. &amp; no Exon.'!$A:$AL,'P.N.C. x Comp. x Ramos'!H$66,0)</f>
        <v>0</v>
      </c>
      <c r="I498" s="35">
        <f>VLOOKUP($Q498&amp;$B498,'PNC Exon. &amp; no Exon.'!$A:$AL,'P.N.C. x Comp. x Ramos'!I$66,0)</f>
        <v>0</v>
      </c>
      <c r="J498" s="35">
        <f>VLOOKUP($Q498&amp;$B498,'PNC Exon. &amp; no Exon.'!$A:$AL,'P.N.C. x Comp. x Ramos'!J$66,0)</f>
        <v>0</v>
      </c>
      <c r="K498" s="35">
        <f>VLOOKUP($Q498&amp;$B498,'PNC Exon. &amp; no Exon.'!$A:$AL,'P.N.C. x Comp. x Ramos'!K$66,0)</f>
        <v>0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0</v>
      </c>
      <c r="N498" s="35">
        <f>VLOOKUP($Q498&amp;$B498,'PNC Exon. &amp; no Exon.'!$A:$AL,'P.N.C. x Comp. x Ramos'!N$66,0)</f>
        <v>0</v>
      </c>
      <c r="O498" s="42">
        <f t="shared" si="44"/>
        <v>0</v>
      </c>
      <c r="Q498" s="97" t="s">
        <v>7</v>
      </c>
    </row>
    <row r="499" spans="1:17" ht="15.9" customHeight="1" x14ac:dyDescent="0.25">
      <c r="A499" s="34">
        <f t="shared" si="42"/>
        <v>1</v>
      </c>
      <c r="B499" s="37" t="s">
        <v>94</v>
      </c>
      <c r="C499" s="50">
        <f t="shared" si="45"/>
        <v>0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0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0</v>
      </c>
      <c r="H499" s="35">
        <f>VLOOKUP($Q499&amp;$B499,'PNC Exon. &amp; no Exon.'!$A:$AL,'P.N.C. x Comp. x Ramos'!H$66,0)</f>
        <v>0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0</v>
      </c>
      <c r="K499" s="35">
        <f>VLOOKUP($Q499&amp;$B499,'PNC Exon. &amp; no Exon.'!$A:$AL,'P.N.C. x Comp. x Ramos'!K$66,0)</f>
        <v>0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0</v>
      </c>
      <c r="N499" s="35">
        <f>VLOOKUP($Q499&amp;$B499,'PNC Exon. &amp; no Exon.'!$A:$AL,'P.N.C. x Comp. x Ramos'!N$66,0)</f>
        <v>0</v>
      </c>
      <c r="O499" s="42">
        <f t="shared" si="44"/>
        <v>0</v>
      </c>
      <c r="Q499" s="97" t="s">
        <v>7</v>
      </c>
    </row>
    <row r="500" spans="1:17" ht="15.9" customHeight="1" x14ac:dyDescent="0.25">
      <c r="A500" s="34">
        <f t="shared" si="42"/>
        <v>1</v>
      </c>
      <c r="B500" s="37" t="s">
        <v>113</v>
      </c>
      <c r="C500" s="50">
        <f t="shared" si="45"/>
        <v>0</v>
      </c>
      <c r="D500" s="35">
        <f>VLOOKUP($Q500&amp;$B500,'PNC Exon. &amp; no Exon.'!$A:$AL,'P.N.C. x Comp. x Ramos'!D$66,0)</f>
        <v>0</v>
      </c>
      <c r="E500" s="35">
        <f>VLOOKUP($Q500&amp;$B500,'PNC Exon. &amp; no Exon.'!$A:$AL,'P.N.C. x Comp. x Ramos'!E$66,0)</f>
        <v>0</v>
      </c>
      <c r="F500" s="35">
        <f>VLOOKUP($Q500&amp;$B500,'PNC Exon. &amp; no Exon.'!$A:$AL,'P.N.C. x Comp. x Ramos'!F$66,0)</f>
        <v>0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0</v>
      </c>
      <c r="Q500" s="97" t="s">
        <v>7</v>
      </c>
    </row>
    <row r="501" spans="1:17" ht="15.9" customHeight="1" x14ac:dyDescent="0.25">
      <c r="A501" s="34">
        <f t="shared" si="42"/>
        <v>1</v>
      </c>
      <c r="B501" s="37" t="s">
        <v>77</v>
      </c>
      <c r="C501" s="50">
        <f t="shared" si="45"/>
        <v>0</v>
      </c>
      <c r="D501" s="35">
        <f>VLOOKUP($Q501&amp;$B501,'PNC Exon. &amp; no Exon.'!$A:$AL,'P.N.C. x Comp. x Ramos'!D$66,0)</f>
        <v>0</v>
      </c>
      <c r="E501" s="35">
        <f>VLOOKUP($Q501&amp;$B501,'PNC Exon. &amp; no Exon.'!$A:$AL,'P.N.C. x Comp. x Ramos'!E$66,0)</f>
        <v>0</v>
      </c>
      <c r="F501" s="35">
        <f>VLOOKUP($Q501&amp;$B501,'PNC Exon. &amp; no Exon.'!$A:$AL,'P.N.C. x Comp. x Ramos'!F$66,0)</f>
        <v>0</v>
      </c>
      <c r="G501" s="35">
        <f>VLOOKUP($Q501&amp;$B501,'PNC Exon. &amp; no Exon.'!$A:$AL,'P.N.C. x Comp. x Ramos'!G$66,0)</f>
        <v>0</v>
      </c>
      <c r="H501" s="35">
        <f>VLOOKUP($Q501&amp;$B501,'PNC Exon. &amp; no Exon.'!$A:$AL,'P.N.C. x Comp. x Ramos'!H$66,0)</f>
        <v>0</v>
      </c>
      <c r="I501" s="35">
        <f>VLOOKUP($Q501&amp;$B501,'PNC Exon. &amp; no Exon.'!$A:$AL,'P.N.C. x Comp. x Ramos'!I$66,0)</f>
        <v>0</v>
      </c>
      <c r="J501" s="35">
        <f>VLOOKUP($Q501&amp;$B501,'PNC Exon. &amp; no Exon.'!$A:$AL,'P.N.C. x Comp. x Ramos'!J$66,0)</f>
        <v>0</v>
      </c>
      <c r="K501" s="35">
        <f>VLOOKUP($Q501&amp;$B501,'PNC Exon. &amp; no Exon.'!$A:$AL,'P.N.C. x Comp. x Ramos'!K$66,0)</f>
        <v>0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0</v>
      </c>
      <c r="N501" s="35">
        <f>VLOOKUP($Q501&amp;$B501,'PNC Exon. &amp; no Exon.'!$A:$AL,'P.N.C. x Comp. x Ramos'!N$66,0)</f>
        <v>0</v>
      </c>
      <c r="O501" s="42">
        <f t="shared" si="44"/>
        <v>0</v>
      </c>
      <c r="Q501" s="97" t="s">
        <v>7</v>
      </c>
    </row>
    <row r="502" spans="1:17" ht="15.9" customHeight="1" x14ac:dyDescent="0.25">
      <c r="A502" s="34">
        <f t="shared" si="42"/>
        <v>1</v>
      </c>
      <c r="B502" s="37" t="s">
        <v>114</v>
      </c>
      <c r="C502" s="50">
        <f t="shared" si="45"/>
        <v>0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0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0</v>
      </c>
      <c r="H502" s="35">
        <f>VLOOKUP($Q502&amp;$B502,'PNC Exon. &amp; no Exon.'!$A:$AL,'P.N.C. x Comp. x Ramos'!H$66,0)</f>
        <v>0</v>
      </c>
      <c r="I502" s="35">
        <f>VLOOKUP($Q502&amp;$B502,'PNC Exon. &amp; no Exon.'!$A:$AL,'P.N.C. x Comp. x Ramos'!I$66,0)</f>
        <v>0</v>
      </c>
      <c r="J502" s="35">
        <f>VLOOKUP($Q502&amp;$B502,'PNC Exon. &amp; no Exon.'!$A:$AL,'P.N.C. x Comp. x Ramos'!J$66,0)</f>
        <v>0</v>
      </c>
      <c r="K502" s="35">
        <f>VLOOKUP($Q502&amp;$B502,'PNC Exon. &amp; no Exon.'!$A:$AL,'P.N.C. x Comp. x Ramos'!K$66,0)</f>
        <v>0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0</v>
      </c>
      <c r="N502" s="35">
        <f>VLOOKUP($Q502&amp;$B502,'PNC Exon. &amp; no Exon.'!$A:$AL,'P.N.C. x Comp. x Ramos'!N$66,0)</f>
        <v>0</v>
      </c>
      <c r="O502" s="42">
        <f t="shared" si="44"/>
        <v>0</v>
      </c>
      <c r="Q502" s="97" t="s">
        <v>7</v>
      </c>
    </row>
    <row r="503" spans="1:17" ht="15.9" customHeight="1" x14ac:dyDescent="0.25">
      <c r="A503" s="34">
        <f t="shared" si="42"/>
        <v>1</v>
      </c>
      <c r="B503" s="37" t="s">
        <v>85</v>
      </c>
      <c r="C503" s="50">
        <f t="shared" si="45"/>
        <v>0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0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0</v>
      </c>
      <c r="H503" s="35">
        <f>VLOOKUP($Q503&amp;$B503,'PNC Exon. &amp; no Exon.'!$A:$AL,'P.N.C. x Comp. x Ramos'!H$66,0)</f>
        <v>0</v>
      </c>
      <c r="I503" s="35">
        <f>VLOOKUP($Q503&amp;$B503,'PNC Exon. &amp; no Exon.'!$A:$AL,'P.N.C. x Comp. x Ramos'!I$66,0)</f>
        <v>0</v>
      </c>
      <c r="J503" s="35">
        <f>VLOOKUP($Q503&amp;$B503,'PNC Exon. &amp; no Exon.'!$A:$AL,'P.N.C. x Comp. x Ramos'!J$66,0)</f>
        <v>0</v>
      </c>
      <c r="K503" s="35">
        <f>VLOOKUP($Q503&amp;$B503,'PNC Exon. &amp; no Exon.'!$A:$AL,'P.N.C. x Comp. x Ramos'!K$66,0)</f>
        <v>0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0</v>
      </c>
      <c r="N503" s="35">
        <f>VLOOKUP($Q503&amp;$B503,'PNC Exon. &amp; no Exon.'!$A:$AL,'P.N.C. x Comp. x Ramos'!N$66,0)</f>
        <v>0</v>
      </c>
      <c r="O503" s="42">
        <f t="shared" si="44"/>
        <v>0</v>
      </c>
      <c r="Q503" s="97" t="s">
        <v>7</v>
      </c>
    </row>
    <row r="504" spans="1:17" ht="15.9" customHeight="1" x14ac:dyDescent="0.25">
      <c r="A504" s="34">
        <f t="shared" si="42"/>
        <v>1</v>
      </c>
      <c r="B504" s="37" t="s">
        <v>115</v>
      </c>
      <c r="C504" s="50">
        <f t="shared" si="45"/>
        <v>0</v>
      </c>
      <c r="D504" s="35">
        <f>VLOOKUP($Q504&amp;$B504,'PNC Exon. &amp; no Exon.'!$A:$AL,'P.N.C. x Comp. x Ramos'!D$66,0)</f>
        <v>0</v>
      </c>
      <c r="E504" s="35">
        <f>VLOOKUP($Q504&amp;$B504,'PNC Exon. &amp; no Exon.'!$A:$AL,'P.N.C. x Comp. x Ramos'!E$66,0)</f>
        <v>0</v>
      </c>
      <c r="F504" s="35">
        <f>VLOOKUP($Q504&amp;$B504,'PNC Exon. &amp; no Exon.'!$A:$AL,'P.N.C. x Comp. x Ramos'!F$66,0)</f>
        <v>0</v>
      </c>
      <c r="G504" s="35">
        <f>VLOOKUP($Q504&amp;$B504,'PNC Exon. &amp; no Exon.'!$A:$AL,'P.N.C. x Comp. x Ramos'!G$66,0)</f>
        <v>0</v>
      </c>
      <c r="H504" s="35">
        <f>VLOOKUP($Q504&amp;$B504,'PNC Exon. &amp; no Exon.'!$A:$AL,'P.N.C. x Comp. x Ramos'!H$66,0)</f>
        <v>0</v>
      </c>
      <c r="I504" s="35">
        <f>VLOOKUP($Q504&amp;$B504,'PNC Exon. &amp; no Exon.'!$A:$AL,'P.N.C. x Comp. x Ramos'!I$66,0)</f>
        <v>0</v>
      </c>
      <c r="J504" s="35">
        <f>VLOOKUP($Q504&amp;$B504,'PNC Exon. &amp; no Exon.'!$A:$AL,'P.N.C. x Comp. x Ramos'!J$66,0)</f>
        <v>0</v>
      </c>
      <c r="K504" s="35">
        <f>VLOOKUP($Q504&amp;$B504,'PNC Exon. &amp; no Exon.'!$A:$AL,'P.N.C. x Comp. x Ramos'!K$66,0)</f>
        <v>0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0</v>
      </c>
      <c r="N504" s="35">
        <f>VLOOKUP($Q504&amp;$B504,'PNC Exon. &amp; no Exon.'!$A:$AL,'P.N.C. x Comp. x Ramos'!N$66,0)</f>
        <v>0</v>
      </c>
      <c r="O504" s="42">
        <f t="shared" si="44"/>
        <v>0</v>
      </c>
      <c r="Q504" s="97" t="s">
        <v>7</v>
      </c>
    </row>
    <row r="505" spans="1:17" ht="15.9" customHeight="1" x14ac:dyDescent="0.25">
      <c r="A505" s="34">
        <f t="shared" si="42"/>
        <v>1</v>
      </c>
      <c r="B505" s="37" t="s">
        <v>116</v>
      </c>
      <c r="C505" s="50">
        <f t="shared" si="45"/>
        <v>0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0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0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0</v>
      </c>
      <c r="K505" s="35">
        <f>VLOOKUP($Q505&amp;$B505,'PNC Exon. &amp; no Exon.'!$A:$AL,'P.N.C. x Comp. x Ramos'!K$66,0)</f>
        <v>0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0</v>
      </c>
      <c r="N505" s="35">
        <f>VLOOKUP($Q505&amp;$B505,'PNC Exon. &amp; no Exon.'!$A:$AL,'P.N.C. x Comp. x Ramos'!N$66,0)</f>
        <v>0</v>
      </c>
      <c r="O505" s="42">
        <f t="shared" si="44"/>
        <v>0</v>
      </c>
      <c r="Q505" s="97" t="s">
        <v>7</v>
      </c>
    </row>
    <row r="506" spans="1:17" ht="15.9" customHeight="1" x14ac:dyDescent="0.25">
      <c r="A506" s="34">
        <f t="shared" si="42"/>
        <v>1</v>
      </c>
      <c r="B506" s="37" t="s">
        <v>117</v>
      </c>
      <c r="C506" s="50">
        <f t="shared" si="45"/>
        <v>0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0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0</v>
      </c>
      <c r="L506" s="35">
        <f>VLOOKUP($Q506&amp;$B506,'PNC Exon. &amp; no Exon.'!$A:$AL,'P.N.C. x Comp. x Ramos'!L$66,0)</f>
        <v>0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0</v>
      </c>
      <c r="O506" s="42">
        <f t="shared" si="44"/>
        <v>0</v>
      </c>
      <c r="Q506" s="97" t="s">
        <v>7</v>
      </c>
    </row>
    <row r="507" spans="1:17" ht="15.9" customHeight="1" x14ac:dyDescent="0.25">
      <c r="A507" s="34">
        <f t="shared" si="42"/>
        <v>1</v>
      </c>
      <c r="B507" s="37" t="s">
        <v>119</v>
      </c>
      <c r="C507" s="50">
        <f t="shared" si="45"/>
        <v>0</v>
      </c>
      <c r="D507" s="35">
        <f>VLOOKUP($Q507&amp;$B507,'PNC Exon. &amp; no Exon.'!$A:$AL,'P.N.C. x Comp. x Ramos'!D$66,0)</f>
        <v>0</v>
      </c>
      <c r="E507" s="35">
        <f>VLOOKUP($Q507&amp;$B507,'PNC Exon. &amp; no Exon.'!$A:$AL,'P.N.C. x Comp. x Ramos'!E$66,0)</f>
        <v>0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0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0</v>
      </c>
      <c r="K507" s="35">
        <f>VLOOKUP($Q507&amp;$B507,'PNC Exon. &amp; no Exon.'!$A:$AL,'P.N.C. x Comp. x Ramos'!K$66,0)</f>
        <v>0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0</v>
      </c>
      <c r="N507" s="35">
        <f>VLOOKUP($Q507&amp;$B507,'PNC Exon. &amp; no Exon.'!$A:$AL,'P.N.C. x Comp. x Ramos'!N$66,0)</f>
        <v>0</v>
      </c>
      <c r="O507" s="42">
        <f t="shared" si="44"/>
        <v>0</v>
      </c>
      <c r="Q507" s="97" t="s">
        <v>7</v>
      </c>
    </row>
    <row r="508" spans="1:17" ht="15.9" customHeight="1" x14ac:dyDescent="0.25">
      <c r="A508" s="34">
        <f t="shared" si="42"/>
        <v>1</v>
      </c>
      <c r="B508" s="37" t="s">
        <v>118</v>
      </c>
      <c r="C508" s="50">
        <f t="shared" si="45"/>
        <v>0</v>
      </c>
      <c r="D508" s="35">
        <f>VLOOKUP($Q508&amp;$B508,'PNC Exon. &amp; no Exon.'!$A:$AL,'P.N.C. x Comp. x Ramos'!D$66,0)</f>
        <v>0</v>
      </c>
      <c r="E508" s="35">
        <f>VLOOKUP($Q508&amp;$B508,'PNC Exon. &amp; no Exon.'!$A:$AL,'P.N.C. x Comp. x Ramos'!E$66,0)</f>
        <v>0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0</v>
      </c>
      <c r="H508" s="35">
        <f>VLOOKUP($Q508&amp;$B508,'PNC Exon. &amp; no Exon.'!$A:$AL,'P.N.C. x Comp. x Ramos'!H$66,0)</f>
        <v>0</v>
      </c>
      <c r="I508" s="35">
        <f>VLOOKUP($Q508&amp;$B508,'PNC Exon. &amp; no Exon.'!$A:$AL,'P.N.C. x Comp. x Ramos'!I$66,0)</f>
        <v>0</v>
      </c>
      <c r="J508" s="35">
        <f>VLOOKUP($Q508&amp;$B508,'PNC Exon. &amp; no Exon.'!$A:$AL,'P.N.C. x Comp. x Ramos'!J$66,0)</f>
        <v>0</v>
      </c>
      <c r="K508" s="35">
        <f>VLOOKUP($Q508&amp;$B508,'PNC Exon. &amp; no Exon.'!$A:$AL,'P.N.C. x Comp. x Ramos'!K$66,0)</f>
        <v>0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0</v>
      </c>
      <c r="N508" s="35">
        <f>VLOOKUP($Q508&amp;$B508,'PNC Exon. &amp; no Exon.'!$A:$AL,'P.N.C. x Comp. x Ramos'!N$66,0)</f>
        <v>0</v>
      </c>
      <c r="O508" s="42">
        <f t="shared" si="44"/>
        <v>0</v>
      </c>
      <c r="Q508" s="97" t="s">
        <v>7</v>
      </c>
    </row>
    <row r="509" spans="1:17" ht="15.9" customHeight="1" x14ac:dyDescent="0.25">
      <c r="A509" s="34">
        <f t="shared" si="42"/>
        <v>1</v>
      </c>
      <c r="B509" s="37" t="s">
        <v>80</v>
      </c>
      <c r="C509" s="50">
        <f t="shared" si="45"/>
        <v>0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0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</v>
      </c>
      <c r="Q509" s="97" t="s">
        <v>7</v>
      </c>
    </row>
    <row r="510" spans="1:17" ht="15.9" customHeight="1" x14ac:dyDescent="0.25">
      <c r="A510" s="34">
        <f t="shared" si="42"/>
        <v>1</v>
      </c>
      <c r="B510" s="37" t="s">
        <v>121</v>
      </c>
      <c r="C510" s="50">
        <f t="shared" si="45"/>
        <v>0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0</v>
      </c>
      <c r="F510" s="35">
        <f>VLOOKUP($Q510&amp;$B510,'PNC Exon. &amp; no Exon.'!$A:$AL,'P.N.C. x Comp. x Ramos'!F$66,0)</f>
        <v>0</v>
      </c>
      <c r="G510" s="35">
        <f>VLOOKUP($Q510&amp;$B510,'PNC Exon. &amp; no Exon.'!$A:$AL,'P.N.C. x Comp. x Ramos'!G$66,0)</f>
        <v>0</v>
      </c>
      <c r="H510" s="35">
        <f>VLOOKUP($Q510&amp;$B510,'PNC Exon. &amp; no Exon.'!$A:$AL,'P.N.C. x Comp. x Ramos'!H$66,0)</f>
        <v>0</v>
      </c>
      <c r="I510" s="35">
        <f>VLOOKUP($Q510&amp;$B510,'PNC Exon. &amp; no Exon.'!$A:$AL,'P.N.C. x Comp. x Ramos'!I$66,0)</f>
        <v>0</v>
      </c>
      <c r="J510" s="35">
        <f>VLOOKUP($Q510&amp;$B510,'PNC Exon. &amp; no Exon.'!$A:$AL,'P.N.C. x Comp. x Ramos'!J$66,0)</f>
        <v>0</v>
      </c>
      <c r="K510" s="35">
        <f>VLOOKUP($Q510&amp;$B510,'PNC Exon. &amp; no Exon.'!$A:$AL,'P.N.C. x Comp. x Ramos'!K$66,0)</f>
        <v>0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0</v>
      </c>
      <c r="N510" s="35">
        <f>VLOOKUP($Q510&amp;$B510,'PNC Exon. &amp; no Exon.'!$A:$AL,'P.N.C. x Comp. x Ramos'!N$66,0)</f>
        <v>0</v>
      </c>
      <c r="O510" s="42">
        <f t="shared" si="44"/>
        <v>0</v>
      </c>
      <c r="Q510" s="97" t="s">
        <v>7</v>
      </c>
    </row>
    <row r="511" spans="1:17" ht="15.9" customHeight="1" x14ac:dyDescent="0.25">
      <c r="A511" s="34">
        <f t="shared" si="42"/>
        <v>1</v>
      </c>
      <c r="B511" s="37" t="s">
        <v>120</v>
      </c>
      <c r="C511" s="50">
        <f t="shared" si="45"/>
        <v>0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0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0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0</v>
      </c>
      <c r="K511" s="35">
        <f>VLOOKUP($Q511&amp;$B511,'PNC Exon. &amp; no Exon.'!$A:$AL,'P.N.C. x Comp. x Ramos'!K$66,0)</f>
        <v>0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0</v>
      </c>
      <c r="N511" s="35">
        <f>VLOOKUP($Q511&amp;$B511,'PNC Exon. &amp; no Exon.'!$A:$AL,'P.N.C. x Comp. x Ramos'!N$66,0)</f>
        <v>0</v>
      </c>
      <c r="O511" s="42">
        <f t="shared" si="44"/>
        <v>0</v>
      </c>
      <c r="Q511" s="97" t="s">
        <v>7</v>
      </c>
    </row>
    <row r="512" spans="1:17" ht="15.9" customHeight="1" x14ac:dyDescent="0.25">
      <c r="A512" s="34">
        <f t="shared" si="42"/>
        <v>1</v>
      </c>
      <c r="B512" s="37" t="s">
        <v>123</v>
      </c>
      <c r="C512" s="50">
        <f t="shared" si="45"/>
        <v>0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0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</v>
      </c>
      <c r="Q512" s="97" t="s">
        <v>7</v>
      </c>
    </row>
    <row r="513" spans="1:17" ht="15.9" customHeight="1" x14ac:dyDescent="0.25">
      <c r="A513" s="34">
        <f t="shared" si="42"/>
        <v>1</v>
      </c>
      <c r="B513" s="37" t="s">
        <v>122</v>
      </c>
      <c r="C513" s="50">
        <f t="shared" si="45"/>
        <v>0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0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0</v>
      </c>
      <c r="N513" s="35">
        <f>VLOOKUP($Q513&amp;$B513,'PNC Exon. &amp; no Exon.'!$A:$AL,'P.N.C. x Comp. x Ramos'!N$66,0)</f>
        <v>0</v>
      </c>
      <c r="O513" s="42">
        <f t="shared" si="44"/>
        <v>0</v>
      </c>
      <c r="Q513" s="97" t="s">
        <v>7</v>
      </c>
    </row>
    <row r="514" spans="1:17" ht="15.9" customHeight="1" x14ac:dyDescent="0.25">
      <c r="A514" s="34">
        <f t="shared" si="42"/>
        <v>1</v>
      </c>
      <c r="B514" s="37" t="s">
        <v>87</v>
      </c>
      <c r="C514" s="50">
        <f t="shared" si="45"/>
        <v>0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0</v>
      </c>
      <c r="F514" s="35">
        <f>VLOOKUP($Q514&amp;$B514,'PNC Exon. &amp; no Exon.'!$A:$AL,'P.N.C. x Comp. x Ramos'!F$66,0)</f>
        <v>0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</v>
      </c>
      <c r="Q514" s="97" t="s">
        <v>7</v>
      </c>
    </row>
    <row r="515" spans="1:17" ht="15.9" customHeight="1" x14ac:dyDescent="0.25">
      <c r="A515" s="34">
        <f t="shared" si="42"/>
        <v>1</v>
      </c>
      <c r="B515" s="37" t="s">
        <v>78</v>
      </c>
      <c r="C515" s="50">
        <f t="shared" si="45"/>
        <v>0</v>
      </c>
      <c r="D515" s="35">
        <f>VLOOKUP($Q515&amp;$B515,'PNC Exon. &amp; no Exon.'!$A:$AL,'P.N.C. x Comp. x Ramos'!D$66,0)</f>
        <v>0</v>
      </c>
      <c r="E515" s="35">
        <f>VLOOKUP($Q515&amp;$B515,'PNC Exon. &amp; no Exon.'!$A:$AL,'P.N.C. x Comp. x Ramos'!E$66,0)</f>
        <v>0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0</v>
      </c>
      <c r="I515" s="35">
        <f>VLOOKUP($Q515&amp;$B515,'PNC Exon. &amp; no Exon.'!$A:$AL,'P.N.C. x Comp. x Ramos'!I$66,0)</f>
        <v>0</v>
      </c>
      <c r="J515" s="35">
        <f>VLOOKUP($Q515&amp;$B515,'PNC Exon. &amp; no Exon.'!$A:$AL,'P.N.C. x Comp. x Ramos'!J$66,0)</f>
        <v>0</v>
      </c>
      <c r="K515" s="35">
        <f>VLOOKUP($Q515&amp;$B515,'PNC Exon. &amp; no Exon.'!$A:$AL,'P.N.C. x Comp. x Ramos'!K$66,0)</f>
        <v>0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0</v>
      </c>
      <c r="N515" s="35">
        <f>VLOOKUP($Q515&amp;$B515,'PNC Exon. &amp; no Exon.'!$A:$AL,'P.N.C. x Comp. x Ramos'!N$66,0)</f>
        <v>0</v>
      </c>
      <c r="O515" s="42">
        <f t="shared" si="44"/>
        <v>0</v>
      </c>
      <c r="Q515" s="97" t="s">
        <v>7</v>
      </c>
    </row>
    <row r="516" spans="1:17" ht="15.9" customHeight="1" x14ac:dyDescent="0.25">
      <c r="A516" s="34">
        <f t="shared" si="42"/>
        <v>1</v>
      </c>
      <c r="B516" s="37" t="s">
        <v>125</v>
      </c>
      <c r="C516" s="50">
        <f t="shared" si="45"/>
        <v>0</v>
      </c>
      <c r="D516" s="35">
        <f>VLOOKUP($Q516&amp;$B516,'PNC Exon. &amp; no Exon.'!$A:$AL,'P.N.C. x Comp. x Ramos'!D$66,0)</f>
        <v>0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0</v>
      </c>
      <c r="H516" s="35">
        <f>VLOOKUP($Q516&amp;$B516,'PNC Exon. &amp; no Exon.'!$A:$AL,'P.N.C. x Comp. x Ramos'!H$66,0)</f>
        <v>0</v>
      </c>
      <c r="I516" s="35">
        <f>VLOOKUP($Q516&amp;$B516,'PNC Exon. &amp; no Exon.'!$A:$AL,'P.N.C. x Comp. x Ramos'!I$66,0)</f>
        <v>0</v>
      </c>
      <c r="J516" s="35">
        <f>VLOOKUP($Q516&amp;$B516,'PNC Exon. &amp; no Exon.'!$A:$AL,'P.N.C. x Comp. x Ramos'!J$66,0)</f>
        <v>0</v>
      </c>
      <c r="K516" s="35">
        <f>VLOOKUP($Q516&amp;$B516,'PNC Exon. &amp; no Exon.'!$A:$AL,'P.N.C. x Comp. x Ramos'!K$66,0)</f>
        <v>0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0</v>
      </c>
      <c r="N516" s="35">
        <f>VLOOKUP($Q516&amp;$B516,'PNC Exon. &amp; no Exon.'!$A:$AL,'P.N.C. x Comp. x Ramos'!N$66,0)</f>
        <v>0</v>
      </c>
      <c r="O516" s="42">
        <f t="shared" si="44"/>
        <v>0</v>
      </c>
      <c r="Q516" s="97" t="s">
        <v>7</v>
      </c>
    </row>
    <row r="517" spans="1:17" ht="15.9" customHeight="1" x14ac:dyDescent="0.25">
      <c r="A517" s="34">
        <f t="shared" si="42"/>
        <v>1</v>
      </c>
      <c r="B517" s="37" t="s">
        <v>124</v>
      </c>
      <c r="C517" s="50">
        <f t="shared" si="45"/>
        <v>0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0</v>
      </c>
      <c r="F517" s="35">
        <f>VLOOKUP($Q517&amp;$B517,'PNC Exon. &amp; no Exon.'!$A:$AL,'P.N.C. x Comp. x Ramos'!F$66,0)</f>
        <v>0</v>
      </c>
      <c r="G517" s="35">
        <f>VLOOKUP($Q517&amp;$B517,'PNC Exon. &amp; no Exon.'!$A:$AL,'P.N.C. x Comp. x Ramos'!G$66,0)</f>
        <v>0</v>
      </c>
      <c r="H517" s="35">
        <f>VLOOKUP($Q517&amp;$B517,'PNC Exon. &amp; no Exon.'!$A:$AL,'P.N.C. x Comp. x Ramos'!H$66,0)</f>
        <v>0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0</v>
      </c>
      <c r="K517" s="35">
        <f>VLOOKUP($Q517&amp;$B517,'PNC Exon. &amp; no Exon.'!$A:$AL,'P.N.C. x Comp. x Ramos'!K$66,0)</f>
        <v>0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0</v>
      </c>
      <c r="N517" s="35">
        <f>VLOOKUP($Q517&amp;$B517,'PNC Exon. &amp; no Exon.'!$A:$AL,'P.N.C. x Comp. x Ramos'!N$66,0)</f>
        <v>0</v>
      </c>
      <c r="O517" s="42">
        <f t="shared" si="44"/>
        <v>0</v>
      </c>
      <c r="Q517" s="97" t="s">
        <v>7</v>
      </c>
    </row>
    <row r="518" spans="1:17" ht="15.9" customHeight="1" x14ac:dyDescent="0.25">
      <c r="A518" s="34">
        <f t="shared" si="42"/>
        <v>1</v>
      </c>
      <c r="B518" s="37" t="s">
        <v>109</v>
      </c>
      <c r="C518" s="50">
        <f t="shared" si="45"/>
        <v>0</v>
      </c>
      <c r="D518" s="35">
        <f>VLOOKUP($Q518&amp;$B518,'PNC Exon. &amp; no Exon.'!$A:$AL,'P.N.C. x Comp. x Ramos'!D$66,0)</f>
        <v>0</v>
      </c>
      <c r="E518" s="35">
        <f>VLOOKUP($Q518&amp;$B518,'PNC Exon. &amp; no Exon.'!$A:$AL,'P.N.C. x Comp. x Ramos'!E$66,0)</f>
        <v>0</v>
      </c>
      <c r="F518" s="35">
        <f>VLOOKUP($Q518&amp;$B518,'PNC Exon. &amp; no Exon.'!$A:$AL,'P.N.C. x Comp. x Ramos'!F$66,0)</f>
        <v>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0</v>
      </c>
      <c r="I518" s="35">
        <f>VLOOKUP($Q518&amp;$B518,'PNC Exon. &amp; no Exon.'!$A:$AL,'P.N.C. x Comp. x Ramos'!I$66,0)</f>
        <v>0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0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0</v>
      </c>
      <c r="N518" s="35">
        <f>VLOOKUP($Q518&amp;$B518,'PNC Exon. &amp; no Exon.'!$A:$AL,'P.N.C. x Comp. x Ramos'!N$66,0)</f>
        <v>0</v>
      </c>
      <c r="O518" s="42">
        <f t="shared" si="44"/>
        <v>0</v>
      </c>
      <c r="Q518" s="97" t="s">
        <v>7</v>
      </c>
    </row>
    <row r="519" spans="1:17" ht="15.9" customHeight="1" x14ac:dyDescent="0.25">
      <c r="A519" s="34">
        <f t="shared" si="42"/>
        <v>1</v>
      </c>
      <c r="B519" s="37" t="s">
        <v>126</v>
      </c>
      <c r="C519" s="50">
        <f t="shared" si="45"/>
        <v>0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0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0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0</v>
      </c>
      <c r="K519" s="35">
        <f>VLOOKUP($Q519&amp;$B519,'PNC Exon. &amp; no Exon.'!$A:$AL,'P.N.C. x Comp. x Ramos'!K$66,0)</f>
        <v>0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0</v>
      </c>
      <c r="N519" s="35">
        <f>VLOOKUP($Q519&amp;$B519,'PNC Exon. &amp; no Exon.'!$A:$AL,'P.N.C. x Comp. x Ramos'!N$66,0)</f>
        <v>0</v>
      </c>
      <c r="O519" s="42">
        <f t="shared" si="44"/>
        <v>0</v>
      </c>
      <c r="Q519" s="97" t="s">
        <v>7</v>
      </c>
    </row>
    <row r="520" spans="1:17" ht="15.9" customHeight="1" x14ac:dyDescent="0.25">
      <c r="A520" s="34">
        <f t="shared" si="42"/>
        <v>1</v>
      </c>
      <c r="B520" s="37" t="s">
        <v>127</v>
      </c>
      <c r="C520" s="50">
        <f t="shared" si="45"/>
        <v>0</v>
      </c>
      <c r="D520" s="35">
        <f>VLOOKUP($Q520&amp;$B520,'PNC Exon. &amp; no Exon.'!$A:$AL,'P.N.C. x Comp. x Ramos'!D$66,0)</f>
        <v>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0</v>
      </c>
      <c r="H520" s="35">
        <f>VLOOKUP($Q520&amp;$B520,'PNC Exon. &amp; no Exon.'!$A:$AL,'P.N.C. x Comp. x Ramos'!H$66,0)</f>
        <v>0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0</v>
      </c>
      <c r="K520" s="35">
        <f>VLOOKUP($Q520&amp;$B520,'PNC Exon. &amp; no Exon.'!$A:$AL,'P.N.C. x Comp. x Ramos'!K$66,0)</f>
        <v>0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0</v>
      </c>
      <c r="N520" s="35">
        <f>VLOOKUP($Q520&amp;$B520,'PNC Exon. &amp; no Exon.'!$A:$AL,'P.N.C. x Comp. x Ramos'!N$66,0)</f>
        <v>0</v>
      </c>
      <c r="O520" s="42">
        <f t="shared" si="44"/>
        <v>0</v>
      </c>
      <c r="Q520" s="97" t="s">
        <v>7</v>
      </c>
    </row>
    <row r="521" spans="1:17" ht="15.9" customHeight="1" x14ac:dyDescent="0.25">
      <c r="A521" s="34">
        <f t="shared" si="42"/>
        <v>1</v>
      </c>
      <c r="B521" s="37" t="s">
        <v>79</v>
      </c>
      <c r="C521" s="50">
        <f t="shared" si="45"/>
        <v>0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0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0</v>
      </c>
      <c r="Q521" s="97" t="s">
        <v>7</v>
      </c>
    </row>
    <row r="522" spans="1:17" ht="15.9" customHeight="1" x14ac:dyDescent="0.25">
      <c r="A522" s="34">
        <f t="shared" si="42"/>
        <v>1</v>
      </c>
      <c r="B522" s="37" t="s">
        <v>128</v>
      </c>
      <c r="C522" s="50">
        <f t="shared" si="45"/>
        <v>0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0</v>
      </c>
      <c r="F522" s="35">
        <f>VLOOKUP($Q522&amp;$B522,'PNC Exon. &amp; no Exon.'!$A:$AL,'P.N.C. x Comp. x Ramos'!F$66,0)</f>
        <v>0</v>
      </c>
      <c r="G522" s="35">
        <f>VLOOKUP($Q522&amp;$B522,'PNC Exon. &amp; no Exon.'!$A:$AL,'P.N.C. x Comp. x Ramos'!G$66,0)</f>
        <v>0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0</v>
      </c>
      <c r="O522" s="42">
        <f t="shared" si="44"/>
        <v>0</v>
      </c>
      <c r="Q522" s="97" t="s">
        <v>7</v>
      </c>
    </row>
    <row r="523" spans="1:17" ht="15.9" customHeight="1" x14ac:dyDescent="0.25">
      <c r="A523" s="34">
        <f t="shared" si="42"/>
        <v>1</v>
      </c>
      <c r="B523" s="37" t="s">
        <v>129</v>
      </c>
      <c r="C523" s="50">
        <f t="shared" si="45"/>
        <v>0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0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0</v>
      </c>
      <c r="N523" s="35">
        <f>VLOOKUP($Q523&amp;$B523,'PNC Exon. &amp; no Exon.'!$A:$AL,'P.N.C. x Comp. x Ramos'!N$66,0)</f>
        <v>0</v>
      </c>
      <c r="O523" s="42">
        <f t="shared" si="44"/>
        <v>0</v>
      </c>
      <c r="Q523" s="97" t="s">
        <v>7</v>
      </c>
    </row>
    <row r="524" spans="1:17" ht="15.9" customHeight="1" x14ac:dyDescent="0.25">
      <c r="A524" s="34">
        <f t="shared" si="42"/>
        <v>1</v>
      </c>
      <c r="B524" s="37" t="s">
        <v>131</v>
      </c>
      <c r="C524" s="50">
        <f t="shared" si="45"/>
        <v>0</v>
      </c>
      <c r="D524" s="35">
        <f>VLOOKUP($Q524&amp;$B524,'PNC Exon. &amp; no Exon.'!$A:$AL,'P.N.C. x Comp. x Ramos'!D$66,0)</f>
        <v>0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0</v>
      </c>
      <c r="G524" s="35">
        <f>VLOOKUP($Q524&amp;$B524,'PNC Exon. &amp; no Exon.'!$A:$AL,'P.N.C. x Comp. x Ramos'!G$66,0)</f>
        <v>0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0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0</v>
      </c>
      <c r="O524" s="42">
        <f t="shared" si="44"/>
        <v>0</v>
      </c>
      <c r="Q524" s="97" t="s">
        <v>7</v>
      </c>
    </row>
    <row r="525" spans="1:17" ht="15.9" customHeight="1" x14ac:dyDescent="0.25">
      <c r="A525" s="34">
        <f t="shared" si="42"/>
        <v>1</v>
      </c>
      <c r="B525" s="37" t="s">
        <v>130</v>
      </c>
      <c r="C525" s="50">
        <f t="shared" si="45"/>
        <v>0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0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0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0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0</v>
      </c>
      <c r="N525" s="35">
        <f>VLOOKUP($Q525&amp;$B525,'PNC Exon. &amp; no Exon.'!$A:$AL,'P.N.C. x Comp. x Ramos'!N$66,0)</f>
        <v>0</v>
      </c>
      <c r="O525" s="42">
        <f t="shared" si="44"/>
        <v>0</v>
      </c>
      <c r="Q525" s="97" t="s">
        <v>7</v>
      </c>
    </row>
    <row r="526" spans="1:17" x14ac:dyDescent="0.25">
      <c r="A526" s="52" t="s">
        <v>173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25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25">
      <c r="A549" s="136" t="s">
        <v>169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25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f t="shared" ref="C553:N553" si="46">SUM(C554:C586)</f>
        <v>0</v>
      </c>
      <c r="D553" s="50">
        <f t="shared" si="46"/>
        <v>0</v>
      </c>
      <c r="E553" s="50">
        <f t="shared" si="46"/>
        <v>0</v>
      </c>
      <c r="F553" s="50">
        <f t="shared" si="46"/>
        <v>0</v>
      </c>
      <c r="G553" s="50">
        <f t="shared" si="46"/>
        <v>0</v>
      </c>
      <c r="H553" s="50">
        <f t="shared" si="46"/>
        <v>0</v>
      </c>
      <c r="I553" s="50">
        <f t="shared" si="46"/>
        <v>0</v>
      </c>
      <c r="J553" s="50">
        <f t="shared" si="46"/>
        <v>0</v>
      </c>
      <c r="K553" s="50">
        <f t="shared" si="46"/>
        <v>0</v>
      </c>
      <c r="L553" s="50">
        <f t="shared" si="46"/>
        <v>0</v>
      </c>
      <c r="M553" s="50">
        <f t="shared" si="46"/>
        <v>0</v>
      </c>
      <c r="N553" s="50">
        <f t="shared" si="46"/>
        <v>0</v>
      </c>
      <c r="O553" s="45">
        <f>SUM(O554:O586,0)</f>
        <v>0</v>
      </c>
      <c r="Q553" s="97" t="s">
        <v>8</v>
      </c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8"/>
      <c r="AC553" s="88"/>
      <c r="AD553" s="88"/>
      <c r="AE553" s="88"/>
    </row>
    <row r="554" spans="1:31" ht="15.9" customHeight="1" x14ac:dyDescent="0.25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0</v>
      </c>
      <c r="D554" s="35">
        <f>VLOOKUP($Q554&amp;$B554,'PNC Exon. &amp; no Exon.'!$A:$AL,'P.N.C. x Comp. x Ramos'!D$66,0)</f>
        <v>0</v>
      </c>
      <c r="E554" s="35">
        <f>VLOOKUP($Q554&amp;$B554,'PNC Exon. &amp; no Exon.'!$A:$AL,'P.N.C. x Comp. x Ramos'!E$66,0)</f>
        <v>0</v>
      </c>
      <c r="F554" s="35">
        <f>VLOOKUP($Q554&amp;$B554,'PNC Exon. &amp; no Exon.'!$A:$AL,'P.N.C. x Comp. x Ramos'!F$66,0)</f>
        <v>0</v>
      </c>
      <c r="G554" s="35">
        <f>VLOOKUP($Q554&amp;$B554,'PNC Exon. &amp; no Exon.'!$A:$AL,'P.N.C. x Comp. x Ramos'!G$66,0)</f>
        <v>0</v>
      </c>
      <c r="H554" s="35">
        <f>VLOOKUP($Q554&amp;$B554,'PNC Exon. &amp; no Exon.'!$A:$AL,'P.N.C. x Comp. x Ramos'!H$66,0)</f>
        <v>0</v>
      </c>
      <c r="I554" s="35">
        <f>VLOOKUP($Q554&amp;$B554,'PNC Exon. &amp; no Exon.'!$A:$AL,'P.N.C. x Comp. x Ramos'!I$66,0)</f>
        <v>0</v>
      </c>
      <c r="J554" s="35">
        <f>VLOOKUP($Q554&amp;$B554,'PNC Exon. &amp; no Exon.'!$A:$AL,'P.N.C. x Comp. x Ramos'!J$66,0)</f>
        <v>0</v>
      </c>
      <c r="K554" s="35">
        <f>VLOOKUP($Q554&amp;$B554,'PNC Exon. &amp; no Exon.'!$A:$AL,'P.N.C. x Comp. x Ramos'!K$66,0)</f>
        <v>0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0</v>
      </c>
      <c r="N554" s="35">
        <f>VLOOKUP($Q554&amp;$B554,'PNC Exon. &amp; no Exon.'!$A:$AL,'P.N.C. x Comp. x Ramos'!N$66,0)</f>
        <v>0</v>
      </c>
      <c r="O554" s="42">
        <f t="shared" ref="O554:O586" si="49">IFERROR(C554/$C$553*100,0)</f>
        <v>0</v>
      </c>
      <c r="Q554" s="97" t="s">
        <v>8</v>
      </c>
    </row>
    <row r="555" spans="1:31" ht="15.9" customHeight="1" x14ac:dyDescent="0.25">
      <c r="A555" s="34">
        <f t="shared" si="47"/>
        <v>1</v>
      </c>
      <c r="B555" s="37" t="s">
        <v>92</v>
      </c>
      <c r="C555" s="44">
        <f t="shared" ref="C555:C586" si="50">SUM(D555:N555)</f>
        <v>0</v>
      </c>
      <c r="D555" s="35">
        <f>VLOOKUP($Q555&amp;$B555,'PNC Exon. &amp; no Exon.'!$A:$AL,'P.N.C. x Comp. x Ramos'!D$66,0)</f>
        <v>0</v>
      </c>
      <c r="E555" s="35">
        <f>VLOOKUP($Q555&amp;$B555,'PNC Exon. &amp; no Exon.'!$A:$AL,'P.N.C. x Comp. x Ramos'!E$66,0)</f>
        <v>0</v>
      </c>
      <c r="F555" s="35">
        <f>VLOOKUP($Q555&amp;$B555,'PNC Exon. &amp; no Exon.'!$A:$AL,'P.N.C. x Comp. x Ramos'!F$66,0)</f>
        <v>0</v>
      </c>
      <c r="G555" s="35">
        <f>VLOOKUP($Q555&amp;$B555,'PNC Exon. &amp; no Exon.'!$A:$AL,'P.N.C. x Comp. x Ramos'!G$66,0)</f>
        <v>0</v>
      </c>
      <c r="H555" s="35">
        <f>VLOOKUP($Q555&amp;$B555,'PNC Exon. &amp; no Exon.'!$A:$AL,'P.N.C. x Comp. x Ramos'!H$66,0)</f>
        <v>0</v>
      </c>
      <c r="I555" s="35">
        <f>VLOOKUP($Q555&amp;$B555,'PNC Exon. &amp; no Exon.'!$A:$AL,'P.N.C. x Comp. x Ramos'!I$66,0)</f>
        <v>0</v>
      </c>
      <c r="J555" s="35">
        <f>VLOOKUP($Q555&amp;$B555,'PNC Exon. &amp; no Exon.'!$A:$AL,'P.N.C. x Comp. x Ramos'!J$66,0)</f>
        <v>0</v>
      </c>
      <c r="K555" s="35">
        <f>VLOOKUP($Q555&amp;$B555,'PNC Exon. &amp; no Exon.'!$A:$AL,'P.N.C. x Comp. x Ramos'!K$66,0)</f>
        <v>0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0</v>
      </c>
      <c r="N555" s="35">
        <f>VLOOKUP($Q555&amp;$B555,'PNC Exon. &amp; no Exon.'!$A:$AL,'P.N.C. x Comp. x Ramos'!N$66,0)</f>
        <v>0</v>
      </c>
      <c r="O555" s="42">
        <f t="shared" si="49"/>
        <v>0</v>
      </c>
      <c r="Q555" s="97" t="s">
        <v>8</v>
      </c>
    </row>
    <row r="556" spans="1:31" ht="15.9" customHeight="1" x14ac:dyDescent="0.25">
      <c r="A556" s="34">
        <f t="shared" si="47"/>
        <v>1</v>
      </c>
      <c r="B556" s="37" t="s">
        <v>110</v>
      </c>
      <c r="C556" s="44">
        <f t="shared" si="50"/>
        <v>0</v>
      </c>
      <c r="D556" s="35">
        <f>VLOOKUP($Q556&amp;$B556,'PNC Exon. &amp; no Exon.'!$A:$AL,'P.N.C. x Comp. x Ramos'!D$66,0)</f>
        <v>0</v>
      </c>
      <c r="E556" s="35">
        <f>VLOOKUP($Q556&amp;$B556,'PNC Exon. &amp; no Exon.'!$A:$AL,'P.N.C. x Comp. x Ramos'!E$66,0)</f>
        <v>0</v>
      </c>
      <c r="F556" s="35">
        <f>VLOOKUP($Q556&amp;$B556,'PNC Exon. &amp; no Exon.'!$A:$AL,'P.N.C. x Comp. x Ramos'!F$66,0)</f>
        <v>0</v>
      </c>
      <c r="G556" s="35">
        <f>VLOOKUP($Q556&amp;$B556,'PNC Exon. &amp; no Exon.'!$A:$AL,'P.N.C. x Comp. x Ramos'!G$66,0)</f>
        <v>0</v>
      </c>
      <c r="H556" s="35">
        <f>VLOOKUP($Q556&amp;$B556,'PNC Exon. &amp; no Exon.'!$A:$AL,'P.N.C. x Comp. x Ramos'!H$66,0)</f>
        <v>0</v>
      </c>
      <c r="I556" s="35">
        <f>VLOOKUP($Q556&amp;$B556,'PNC Exon. &amp; no Exon.'!$A:$AL,'P.N.C. x Comp. x Ramos'!I$66,0)</f>
        <v>0</v>
      </c>
      <c r="J556" s="35">
        <f>VLOOKUP($Q556&amp;$B556,'PNC Exon. &amp; no Exon.'!$A:$AL,'P.N.C. x Comp. x Ramos'!J$66,0)</f>
        <v>0</v>
      </c>
      <c r="K556" s="35">
        <f>VLOOKUP($Q556&amp;$B556,'PNC Exon. &amp; no Exon.'!$A:$AL,'P.N.C. x Comp. x Ramos'!K$66,0)</f>
        <v>0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0</v>
      </c>
      <c r="N556" s="35">
        <f>VLOOKUP($Q556&amp;$B556,'PNC Exon. &amp; no Exon.'!$A:$AL,'P.N.C. x Comp. x Ramos'!N$66,0)</f>
        <v>0</v>
      </c>
      <c r="O556" s="42">
        <f t="shared" si="49"/>
        <v>0</v>
      </c>
      <c r="Q556" s="97" t="s">
        <v>8</v>
      </c>
    </row>
    <row r="557" spans="1:31" ht="15.9" customHeight="1" x14ac:dyDescent="0.25">
      <c r="A557" s="34">
        <f t="shared" si="47"/>
        <v>1</v>
      </c>
      <c r="B557" s="37" t="s">
        <v>93</v>
      </c>
      <c r="C557" s="44">
        <f t="shared" si="50"/>
        <v>0</v>
      </c>
      <c r="D557" s="35">
        <f>VLOOKUP($Q557&amp;$B557,'PNC Exon. &amp; no Exon.'!$A:$AL,'P.N.C. x Comp. x Ramos'!D$66,0)</f>
        <v>0</v>
      </c>
      <c r="E557" s="35">
        <f>VLOOKUP($Q557&amp;$B557,'PNC Exon. &amp; no Exon.'!$A:$AL,'P.N.C. x Comp. x Ramos'!E$66,0)</f>
        <v>0</v>
      </c>
      <c r="F557" s="35">
        <f>VLOOKUP($Q557&amp;$B557,'PNC Exon. &amp; no Exon.'!$A:$AL,'P.N.C. x Comp. x Ramos'!F$66,0)</f>
        <v>0</v>
      </c>
      <c r="G557" s="35">
        <f>VLOOKUP($Q557&amp;$B557,'PNC Exon. &amp; no Exon.'!$A:$AL,'P.N.C. x Comp. x Ramos'!G$66,0)</f>
        <v>0</v>
      </c>
      <c r="H557" s="35">
        <f>VLOOKUP($Q557&amp;$B557,'PNC Exon. &amp; no Exon.'!$A:$AL,'P.N.C. x Comp. x Ramos'!H$66,0)</f>
        <v>0</v>
      </c>
      <c r="I557" s="35">
        <f>VLOOKUP($Q557&amp;$B557,'PNC Exon. &amp; no Exon.'!$A:$AL,'P.N.C. x Comp. x Ramos'!I$66,0)</f>
        <v>0</v>
      </c>
      <c r="J557" s="35">
        <f>VLOOKUP($Q557&amp;$B557,'PNC Exon. &amp; no Exon.'!$A:$AL,'P.N.C. x Comp. x Ramos'!J$66,0)</f>
        <v>0</v>
      </c>
      <c r="K557" s="35">
        <f>VLOOKUP($Q557&amp;$B557,'PNC Exon. &amp; no Exon.'!$A:$AL,'P.N.C. x Comp. x Ramos'!K$66,0)</f>
        <v>0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0</v>
      </c>
      <c r="N557" s="35">
        <f>VLOOKUP($Q557&amp;$B557,'PNC Exon. &amp; no Exon.'!$A:$AL,'P.N.C. x Comp. x Ramos'!N$66,0)</f>
        <v>0</v>
      </c>
      <c r="O557" s="42">
        <f t="shared" si="49"/>
        <v>0</v>
      </c>
      <c r="Q557" s="97" t="s">
        <v>8</v>
      </c>
    </row>
    <row r="558" spans="1:31" ht="15.9" customHeight="1" x14ac:dyDescent="0.25">
      <c r="A558" s="34">
        <f t="shared" si="47"/>
        <v>1</v>
      </c>
      <c r="B558" s="37" t="s">
        <v>111</v>
      </c>
      <c r="C558" s="44">
        <f t="shared" si="50"/>
        <v>0</v>
      </c>
      <c r="D558" s="35">
        <f>VLOOKUP($Q558&amp;$B558,'PNC Exon. &amp; no Exon.'!$A:$AL,'P.N.C. x Comp. x Ramos'!D$66,0)</f>
        <v>0</v>
      </c>
      <c r="E558" s="35">
        <f>VLOOKUP($Q558&amp;$B558,'PNC Exon. &amp; no Exon.'!$A:$AL,'P.N.C. x Comp. x Ramos'!E$66,0)</f>
        <v>0</v>
      </c>
      <c r="F558" s="35">
        <f>VLOOKUP($Q558&amp;$B558,'PNC Exon. &amp; no Exon.'!$A:$AL,'P.N.C. x Comp. x Ramos'!F$66,0)</f>
        <v>0</v>
      </c>
      <c r="G558" s="35">
        <f>VLOOKUP($Q558&amp;$B558,'PNC Exon. &amp; no Exon.'!$A:$AL,'P.N.C. x Comp. x Ramos'!G$66,0)</f>
        <v>0</v>
      </c>
      <c r="H558" s="35">
        <f>VLOOKUP($Q558&amp;$B558,'PNC Exon. &amp; no Exon.'!$A:$AL,'P.N.C. x Comp. x Ramos'!H$66,0)</f>
        <v>0</v>
      </c>
      <c r="I558" s="35">
        <f>VLOOKUP($Q558&amp;$B558,'PNC Exon. &amp; no Exon.'!$A:$AL,'P.N.C. x Comp. x Ramos'!I$66,0)</f>
        <v>0</v>
      </c>
      <c r="J558" s="35">
        <f>VLOOKUP($Q558&amp;$B558,'PNC Exon. &amp; no Exon.'!$A:$AL,'P.N.C. x Comp. x Ramos'!J$66,0)</f>
        <v>0</v>
      </c>
      <c r="K558" s="35">
        <f>VLOOKUP($Q558&amp;$B558,'PNC Exon. &amp; no Exon.'!$A:$AL,'P.N.C. x Comp. x Ramos'!K$66,0)</f>
        <v>0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0</v>
      </c>
      <c r="N558" s="35">
        <f>VLOOKUP($Q558&amp;$B558,'PNC Exon. &amp; no Exon.'!$A:$AL,'P.N.C. x Comp. x Ramos'!N$66,0)</f>
        <v>0</v>
      </c>
      <c r="O558" s="42">
        <f t="shared" si="49"/>
        <v>0</v>
      </c>
      <c r="Q558" s="97" t="s">
        <v>8</v>
      </c>
    </row>
    <row r="559" spans="1:31" ht="15.9" customHeight="1" x14ac:dyDescent="0.25">
      <c r="A559" s="34">
        <f t="shared" si="47"/>
        <v>1</v>
      </c>
      <c r="B559" s="37" t="s">
        <v>112</v>
      </c>
      <c r="C559" s="44">
        <f t="shared" si="50"/>
        <v>0</v>
      </c>
      <c r="D559" s="35">
        <f>VLOOKUP($Q559&amp;$B559,'PNC Exon. &amp; no Exon.'!$A:$AL,'P.N.C. x Comp. x Ramos'!D$66,0)</f>
        <v>0</v>
      </c>
      <c r="E559" s="35">
        <f>VLOOKUP($Q559&amp;$B559,'PNC Exon. &amp; no Exon.'!$A:$AL,'P.N.C. x Comp. x Ramos'!E$66,0)</f>
        <v>0</v>
      </c>
      <c r="F559" s="35">
        <f>VLOOKUP($Q559&amp;$B559,'PNC Exon. &amp; no Exon.'!$A:$AL,'P.N.C. x Comp. x Ramos'!F$66,0)</f>
        <v>0</v>
      </c>
      <c r="G559" s="35">
        <f>VLOOKUP($Q559&amp;$B559,'PNC Exon. &amp; no Exon.'!$A:$AL,'P.N.C. x Comp. x Ramos'!G$66,0)</f>
        <v>0</v>
      </c>
      <c r="H559" s="35">
        <f>VLOOKUP($Q559&amp;$B559,'PNC Exon. &amp; no Exon.'!$A:$AL,'P.N.C. x Comp. x Ramos'!H$66,0)</f>
        <v>0</v>
      </c>
      <c r="I559" s="35">
        <f>VLOOKUP($Q559&amp;$B559,'PNC Exon. &amp; no Exon.'!$A:$AL,'P.N.C. x Comp. x Ramos'!I$66,0)</f>
        <v>0</v>
      </c>
      <c r="J559" s="35">
        <f>VLOOKUP($Q559&amp;$B559,'PNC Exon. &amp; no Exon.'!$A:$AL,'P.N.C. x Comp. x Ramos'!J$66,0)</f>
        <v>0</v>
      </c>
      <c r="K559" s="35">
        <f>VLOOKUP($Q559&amp;$B559,'PNC Exon. &amp; no Exon.'!$A:$AL,'P.N.C. x Comp. x Ramos'!K$66,0)</f>
        <v>0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0</v>
      </c>
      <c r="N559" s="35">
        <f>VLOOKUP($Q559&amp;$B559,'PNC Exon. &amp; no Exon.'!$A:$AL,'P.N.C. x Comp. x Ramos'!N$66,0)</f>
        <v>0</v>
      </c>
      <c r="O559" s="42">
        <f t="shared" si="49"/>
        <v>0</v>
      </c>
      <c r="Q559" s="97" t="s">
        <v>8</v>
      </c>
    </row>
    <row r="560" spans="1:31" ht="15.9" customHeight="1" x14ac:dyDescent="0.25">
      <c r="A560" s="34">
        <f t="shared" si="47"/>
        <v>1</v>
      </c>
      <c r="B560" s="37" t="s">
        <v>113</v>
      </c>
      <c r="C560" s="44">
        <f t="shared" si="50"/>
        <v>0</v>
      </c>
      <c r="D560" s="35">
        <f>VLOOKUP($Q560&amp;$B560,'PNC Exon. &amp; no Exon.'!$A:$AL,'P.N.C. x Comp. x Ramos'!D$66,0)</f>
        <v>0</v>
      </c>
      <c r="E560" s="35">
        <f>VLOOKUP($Q560&amp;$B560,'PNC Exon. &amp; no Exon.'!$A:$AL,'P.N.C. x Comp. x Ramos'!E$66,0)</f>
        <v>0</v>
      </c>
      <c r="F560" s="35">
        <f>VLOOKUP($Q560&amp;$B560,'PNC Exon. &amp; no Exon.'!$A:$AL,'P.N.C. x Comp. x Ramos'!F$66,0)</f>
        <v>0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0</v>
      </c>
      <c r="Q560" s="97" t="s">
        <v>8</v>
      </c>
    </row>
    <row r="561" spans="1:17" ht="15.9" customHeight="1" x14ac:dyDescent="0.25">
      <c r="A561" s="34">
        <f t="shared" si="47"/>
        <v>1</v>
      </c>
      <c r="B561" s="37" t="s">
        <v>77</v>
      </c>
      <c r="C561" s="44">
        <f t="shared" si="50"/>
        <v>0</v>
      </c>
      <c r="D561" s="35">
        <f>VLOOKUP($Q561&amp;$B561,'PNC Exon. &amp; no Exon.'!$A:$AL,'P.N.C. x Comp. x Ramos'!D$66,0)</f>
        <v>0</v>
      </c>
      <c r="E561" s="35">
        <f>VLOOKUP($Q561&amp;$B561,'PNC Exon. &amp; no Exon.'!$A:$AL,'P.N.C. x Comp. x Ramos'!E$66,0)</f>
        <v>0</v>
      </c>
      <c r="F561" s="35">
        <f>VLOOKUP($Q561&amp;$B561,'PNC Exon. &amp; no Exon.'!$A:$AL,'P.N.C. x Comp. x Ramos'!F$66,0)</f>
        <v>0</v>
      </c>
      <c r="G561" s="35">
        <f>VLOOKUP($Q561&amp;$B561,'PNC Exon. &amp; no Exon.'!$A:$AL,'P.N.C. x Comp. x Ramos'!G$66,0)</f>
        <v>0</v>
      </c>
      <c r="H561" s="35">
        <f>VLOOKUP($Q561&amp;$B561,'PNC Exon. &amp; no Exon.'!$A:$AL,'P.N.C. x Comp. x Ramos'!H$66,0)</f>
        <v>0</v>
      </c>
      <c r="I561" s="35">
        <f>VLOOKUP($Q561&amp;$B561,'PNC Exon. &amp; no Exon.'!$A:$AL,'P.N.C. x Comp. x Ramos'!I$66,0)</f>
        <v>0</v>
      </c>
      <c r="J561" s="35">
        <f>VLOOKUP($Q561&amp;$B561,'PNC Exon. &amp; no Exon.'!$A:$AL,'P.N.C. x Comp. x Ramos'!J$66,0)</f>
        <v>0</v>
      </c>
      <c r="K561" s="35">
        <f>VLOOKUP($Q561&amp;$B561,'PNC Exon. &amp; no Exon.'!$A:$AL,'P.N.C. x Comp. x Ramos'!K$66,0)</f>
        <v>0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0</v>
      </c>
      <c r="N561" s="35">
        <f>VLOOKUP($Q561&amp;$B561,'PNC Exon. &amp; no Exon.'!$A:$AL,'P.N.C. x Comp. x Ramos'!N$66,0)</f>
        <v>0</v>
      </c>
      <c r="O561" s="42">
        <f t="shared" si="49"/>
        <v>0</v>
      </c>
      <c r="Q561" s="97" t="s">
        <v>8</v>
      </c>
    </row>
    <row r="562" spans="1:17" ht="15.9" customHeight="1" x14ac:dyDescent="0.25">
      <c r="A562" s="34">
        <f t="shared" si="47"/>
        <v>1</v>
      </c>
      <c r="B562" s="37" t="s">
        <v>94</v>
      </c>
      <c r="C562" s="44">
        <f t="shared" si="50"/>
        <v>0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0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0</v>
      </c>
      <c r="H562" s="35">
        <f>VLOOKUP($Q562&amp;$B562,'PNC Exon. &amp; no Exon.'!$A:$AL,'P.N.C. x Comp. x Ramos'!H$66,0)</f>
        <v>0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0</v>
      </c>
      <c r="K562" s="35">
        <f>VLOOKUP($Q562&amp;$B562,'PNC Exon. &amp; no Exon.'!$A:$AL,'P.N.C. x Comp. x Ramos'!K$66,0)</f>
        <v>0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0</v>
      </c>
      <c r="N562" s="35">
        <f>VLOOKUP($Q562&amp;$B562,'PNC Exon. &amp; no Exon.'!$A:$AL,'P.N.C. x Comp. x Ramos'!N$66,0)</f>
        <v>0</v>
      </c>
      <c r="O562" s="42">
        <f t="shared" si="49"/>
        <v>0</v>
      </c>
      <c r="Q562" s="97" t="s">
        <v>8</v>
      </c>
    </row>
    <row r="563" spans="1:17" ht="15.9" customHeight="1" x14ac:dyDescent="0.25">
      <c r="A563" s="34">
        <f t="shared" si="47"/>
        <v>1</v>
      </c>
      <c r="B563" s="37" t="s">
        <v>114</v>
      </c>
      <c r="C563" s="44">
        <f t="shared" si="50"/>
        <v>0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0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0</v>
      </c>
      <c r="H563" s="35">
        <f>VLOOKUP($Q563&amp;$B563,'PNC Exon. &amp; no Exon.'!$A:$AL,'P.N.C. x Comp. x Ramos'!H$66,0)</f>
        <v>0</v>
      </c>
      <c r="I563" s="35">
        <f>VLOOKUP($Q563&amp;$B563,'PNC Exon. &amp; no Exon.'!$A:$AL,'P.N.C. x Comp. x Ramos'!I$66,0)</f>
        <v>0</v>
      </c>
      <c r="J563" s="35">
        <f>VLOOKUP($Q563&amp;$B563,'PNC Exon. &amp; no Exon.'!$A:$AL,'P.N.C. x Comp. x Ramos'!J$66,0)</f>
        <v>0</v>
      </c>
      <c r="K563" s="35">
        <f>VLOOKUP($Q563&amp;$B563,'PNC Exon. &amp; no Exon.'!$A:$AL,'P.N.C. x Comp. x Ramos'!K$66,0)</f>
        <v>0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0</v>
      </c>
      <c r="N563" s="35">
        <f>VLOOKUP($Q563&amp;$B563,'PNC Exon. &amp; no Exon.'!$A:$AL,'P.N.C. x Comp. x Ramos'!N$66,0)</f>
        <v>0</v>
      </c>
      <c r="O563" s="42">
        <f t="shared" si="49"/>
        <v>0</v>
      </c>
      <c r="Q563" s="97" t="s">
        <v>8</v>
      </c>
    </row>
    <row r="564" spans="1:17" ht="15.9" customHeight="1" x14ac:dyDescent="0.25">
      <c r="A564" s="34">
        <f t="shared" si="47"/>
        <v>1</v>
      </c>
      <c r="B564" s="37" t="s">
        <v>85</v>
      </c>
      <c r="C564" s="44">
        <f t="shared" si="50"/>
        <v>0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0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0</v>
      </c>
      <c r="H564" s="35">
        <f>VLOOKUP($Q564&amp;$B564,'PNC Exon. &amp; no Exon.'!$A:$AL,'P.N.C. x Comp. x Ramos'!H$66,0)</f>
        <v>0</v>
      </c>
      <c r="I564" s="35">
        <f>VLOOKUP($Q564&amp;$B564,'PNC Exon. &amp; no Exon.'!$A:$AL,'P.N.C. x Comp. x Ramos'!I$66,0)</f>
        <v>0</v>
      </c>
      <c r="J564" s="35">
        <f>VLOOKUP($Q564&amp;$B564,'PNC Exon. &amp; no Exon.'!$A:$AL,'P.N.C. x Comp. x Ramos'!J$66,0)</f>
        <v>0</v>
      </c>
      <c r="K564" s="35">
        <f>VLOOKUP($Q564&amp;$B564,'PNC Exon. &amp; no Exon.'!$A:$AL,'P.N.C. x Comp. x Ramos'!K$66,0)</f>
        <v>0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0</v>
      </c>
      <c r="N564" s="35">
        <f>VLOOKUP($Q564&amp;$B564,'PNC Exon. &amp; no Exon.'!$A:$AL,'P.N.C. x Comp. x Ramos'!N$66,0)</f>
        <v>0</v>
      </c>
      <c r="O564" s="42">
        <f t="shared" si="49"/>
        <v>0</v>
      </c>
      <c r="Q564" s="97" t="s">
        <v>8</v>
      </c>
    </row>
    <row r="565" spans="1:17" ht="15.9" customHeight="1" x14ac:dyDescent="0.25">
      <c r="A565" s="34">
        <f t="shared" si="47"/>
        <v>1</v>
      </c>
      <c r="B565" s="37" t="s">
        <v>116</v>
      </c>
      <c r="C565" s="44">
        <f t="shared" si="50"/>
        <v>0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0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0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0</v>
      </c>
      <c r="K565" s="35">
        <f>VLOOKUP($Q565&amp;$B565,'PNC Exon. &amp; no Exon.'!$A:$AL,'P.N.C. x Comp. x Ramos'!K$66,0)</f>
        <v>0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0</v>
      </c>
      <c r="N565" s="35">
        <f>VLOOKUP($Q565&amp;$B565,'PNC Exon. &amp; no Exon.'!$A:$AL,'P.N.C. x Comp. x Ramos'!N$66,0)</f>
        <v>0</v>
      </c>
      <c r="O565" s="42">
        <f t="shared" si="49"/>
        <v>0</v>
      </c>
      <c r="Q565" s="97" t="s">
        <v>8</v>
      </c>
    </row>
    <row r="566" spans="1:17" ht="15.9" customHeight="1" x14ac:dyDescent="0.25">
      <c r="A566" s="34">
        <f t="shared" si="47"/>
        <v>1</v>
      </c>
      <c r="B566" s="37" t="s">
        <v>115</v>
      </c>
      <c r="C566" s="44">
        <f t="shared" si="50"/>
        <v>0</v>
      </c>
      <c r="D566" s="35">
        <f>VLOOKUP($Q566&amp;$B566,'PNC Exon. &amp; no Exon.'!$A:$AL,'P.N.C. x Comp. x Ramos'!D$66,0)</f>
        <v>0</v>
      </c>
      <c r="E566" s="35">
        <f>VLOOKUP($Q566&amp;$B566,'PNC Exon. &amp; no Exon.'!$A:$AL,'P.N.C. x Comp. x Ramos'!E$66,0)</f>
        <v>0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0</v>
      </c>
      <c r="H566" s="35">
        <f>VLOOKUP($Q566&amp;$B566,'PNC Exon. &amp; no Exon.'!$A:$AL,'P.N.C. x Comp. x Ramos'!H$66,0)</f>
        <v>0</v>
      </c>
      <c r="I566" s="35">
        <f>VLOOKUP($Q566&amp;$B566,'PNC Exon. &amp; no Exon.'!$A:$AL,'P.N.C. x Comp. x Ramos'!I$66,0)</f>
        <v>0</v>
      </c>
      <c r="J566" s="35">
        <f>VLOOKUP($Q566&amp;$B566,'PNC Exon. &amp; no Exon.'!$A:$AL,'P.N.C. x Comp. x Ramos'!J$66,0)</f>
        <v>0</v>
      </c>
      <c r="K566" s="35">
        <f>VLOOKUP($Q566&amp;$B566,'PNC Exon. &amp; no Exon.'!$A:$AL,'P.N.C. x Comp. x Ramos'!K$66,0)</f>
        <v>0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0</v>
      </c>
      <c r="N566" s="35">
        <f>VLOOKUP($Q566&amp;$B566,'PNC Exon. &amp; no Exon.'!$A:$AL,'P.N.C. x Comp. x Ramos'!N$66,0)</f>
        <v>0</v>
      </c>
      <c r="O566" s="42">
        <f t="shared" si="49"/>
        <v>0</v>
      </c>
      <c r="Q566" s="97" t="s">
        <v>8</v>
      </c>
    </row>
    <row r="567" spans="1:17" ht="15.9" customHeight="1" x14ac:dyDescent="0.25">
      <c r="A567" s="34">
        <f t="shared" si="47"/>
        <v>1</v>
      </c>
      <c r="B567" s="37" t="s">
        <v>87</v>
      </c>
      <c r="C567" s="44">
        <f t="shared" si="50"/>
        <v>0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0</v>
      </c>
      <c r="F567" s="35">
        <f>VLOOKUP($Q567&amp;$B567,'PNC Exon. &amp; no Exon.'!$A:$AL,'P.N.C. x Comp. x Ramos'!F$66,0)</f>
        <v>0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</v>
      </c>
      <c r="Q567" s="97" t="s">
        <v>8</v>
      </c>
    </row>
    <row r="568" spans="1:17" ht="15.9" customHeight="1" x14ac:dyDescent="0.25">
      <c r="A568" s="34">
        <f t="shared" si="47"/>
        <v>1</v>
      </c>
      <c r="B568" s="37" t="s">
        <v>118</v>
      </c>
      <c r="C568" s="44">
        <f t="shared" si="50"/>
        <v>0</v>
      </c>
      <c r="D568" s="35">
        <f>VLOOKUP($Q568&amp;$B568,'PNC Exon. &amp; no Exon.'!$A:$AL,'P.N.C. x Comp. x Ramos'!D$66,0)</f>
        <v>0</v>
      </c>
      <c r="E568" s="35">
        <f>VLOOKUP($Q568&amp;$B568,'PNC Exon. &amp; no Exon.'!$A:$AL,'P.N.C. x Comp. x Ramos'!E$66,0)</f>
        <v>0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0</v>
      </c>
      <c r="H568" s="35">
        <f>VLOOKUP($Q568&amp;$B568,'PNC Exon. &amp; no Exon.'!$A:$AL,'P.N.C. x Comp. x Ramos'!H$66,0)</f>
        <v>0</v>
      </c>
      <c r="I568" s="35">
        <f>VLOOKUP($Q568&amp;$B568,'PNC Exon. &amp; no Exon.'!$A:$AL,'P.N.C. x Comp. x Ramos'!I$66,0)</f>
        <v>0</v>
      </c>
      <c r="J568" s="35">
        <f>VLOOKUP($Q568&amp;$B568,'PNC Exon. &amp; no Exon.'!$A:$AL,'P.N.C. x Comp. x Ramos'!J$66,0)</f>
        <v>0</v>
      </c>
      <c r="K568" s="35">
        <f>VLOOKUP($Q568&amp;$B568,'PNC Exon. &amp; no Exon.'!$A:$AL,'P.N.C. x Comp. x Ramos'!K$66,0)</f>
        <v>0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0</v>
      </c>
      <c r="N568" s="35">
        <f>VLOOKUP($Q568&amp;$B568,'PNC Exon. &amp; no Exon.'!$A:$AL,'P.N.C. x Comp. x Ramos'!N$66,0)</f>
        <v>0</v>
      </c>
      <c r="O568" s="42">
        <f t="shared" si="49"/>
        <v>0</v>
      </c>
      <c r="Q568" s="97" t="s">
        <v>8</v>
      </c>
    </row>
    <row r="569" spans="1:17" ht="15.9" customHeight="1" x14ac:dyDescent="0.25">
      <c r="A569" s="34">
        <f t="shared" si="47"/>
        <v>1</v>
      </c>
      <c r="B569" s="37" t="s">
        <v>119</v>
      </c>
      <c r="C569" s="44">
        <f t="shared" si="50"/>
        <v>0</v>
      </c>
      <c r="D569" s="35">
        <f>VLOOKUP($Q569&amp;$B569,'PNC Exon. &amp; no Exon.'!$A:$AL,'P.N.C. x Comp. x Ramos'!D$66,0)</f>
        <v>0</v>
      </c>
      <c r="E569" s="35">
        <f>VLOOKUP($Q569&amp;$B569,'PNC Exon. &amp; no Exon.'!$A:$AL,'P.N.C. x Comp. x Ramos'!E$66,0)</f>
        <v>0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0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0</v>
      </c>
      <c r="K569" s="35">
        <f>VLOOKUP($Q569&amp;$B569,'PNC Exon. &amp; no Exon.'!$A:$AL,'P.N.C. x Comp. x Ramos'!K$66,0)</f>
        <v>0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0</v>
      </c>
      <c r="N569" s="35">
        <f>VLOOKUP($Q569&amp;$B569,'PNC Exon. &amp; no Exon.'!$A:$AL,'P.N.C. x Comp. x Ramos'!N$66,0)</f>
        <v>0</v>
      </c>
      <c r="O569" s="42">
        <f t="shared" si="49"/>
        <v>0</v>
      </c>
      <c r="Q569" s="97" t="s">
        <v>8</v>
      </c>
    </row>
    <row r="570" spans="1:17" ht="15.9" customHeight="1" x14ac:dyDescent="0.25">
      <c r="A570" s="34">
        <f t="shared" si="47"/>
        <v>1</v>
      </c>
      <c r="B570" s="37" t="s">
        <v>120</v>
      </c>
      <c r="C570" s="44">
        <f t="shared" si="50"/>
        <v>0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0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0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0</v>
      </c>
      <c r="K570" s="35">
        <f>VLOOKUP($Q570&amp;$B570,'PNC Exon. &amp; no Exon.'!$A:$AL,'P.N.C. x Comp. x Ramos'!K$66,0)</f>
        <v>0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0</v>
      </c>
      <c r="N570" s="35">
        <f>VLOOKUP($Q570&amp;$B570,'PNC Exon. &amp; no Exon.'!$A:$AL,'P.N.C. x Comp. x Ramos'!N$66,0)</f>
        <v>0</v>
      </c>
      <c r="O570" s="42">
        <f t="shared" si="49"/>
        <v>0</v>
      </c>
      <c r="Q570" s="97" t="s">
        <v>8</v>
      </c>
    </row>
    <row r="571" spans="1:17" ht="15.9" customHeight="1" x14ac:dyDescent="0.25">
      <c r="A571" s="34">
        <f t="shared" si="47"/>
        <v>1</v>
      </c>
      <c r="B571" s="37" t="s">
        <v>78</v>
      </c>
      <c r="C571" s="44">
        <f t="shared" si="50"/>
        <v>0</v>
      </c>
      <c r="D571" s="35">
        <f>VLOOKUP($Q571&amp;$B571,'PNC Exon. &amp; no Exon.'!$A:$AL,'P.N.C. x Comp. x Ramos'!D$66,0)</f>
        <v>0</v>
      </c>
      <c r="E571" s="35">
        <f>VLOOKUP($Q571&amp;$B571,'PNC Exon. &amp; no Exon.'!$A:$AL,'P.N.C. x Comp. x Ramos'!E$66,0)</f>
        <v>0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0</v>
      </c>
      <c r="I571" s="35">
        <f>VLOOKUP($Q571&amp;$B571,'PNC Exon. &amp; no Exon.'!$A:$AL,'P.N.C. x Comp. x Ramos'!I$66,0)</f>
        <v>0</v>
      </c>
      <c r="J571" s="35">
        <f>VLOOKUP($Q571&amp;$B571,'PNC Exon. &amp; no Exon.'!$A:$AL,'P.N.C. x Comp. x Ramos'!J$66,0)</f>
        <v>0</v>
      </c>
      <c r="K571" s="35">
        <f>VLOOKUP($Q571&amp;$B571,'PNC Exon. &amp; no Exon.'!$A:$AL,'P.N.C. x Comp. x Ramos'!K$66,0)</f>
        <v>0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0</v>
      </c>
      <c r="N571" s="35">
        <f>VLOOKUP($Q571&amp;$B571,'PNC Exon. &amp; no Exon.'!$A:$AL,'P.N.C. x Comp. x Ramos'!N$66,0)</f>
        <v>0</v>
      </c>
      <c r="O571" s="42">
        <f t="shared" si="49"/>
        <v>0</v>
      </c>
      <c r="Q571" s="97" t="s">
        <v>8</v>
      </c>
    </row>
    <row r="572" spans="1:17" ht="15.9" customHeight="1" x14ac:dyDescent="0.25">
      <c r="A572" s="34">
        <f t="shared" si="47"/>
        <v>1</v>
      </c>
      <c r="B572" s="37" t="s">
        <v>117</v>
      </c>
      <c r="C572" s="44">
        <f t="shared" si="50"/>
        <v>0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0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0</v>
      </c>
      <c r="L572" s="35">
        <f>VLOOKUP($Q572&amp;$B572,'PNC Exon. &amp; no Exon.'!$A:$AL,'P.N.C. x Comp. x Ramos'!L$66,0)</f>
        <v>0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0</v>
      </c>
      <c r="O572" s="42">
        <f t="shared" si="49"/>
        <v>0</v>
      </c>
      <c r="Q572" s="97" t="s">
        <v>8</v>
      </c>
    </row>
    <row r="573" spans="1:17" ht="15.9" customHeight="1" x14ac:dyDescent="0.25">
      <c r="A573" s="34">
        <f t="shared" si="47"/>
        <v>1</v>
      </c>
      <c r="B573" s="37" t="s">
        <v>80</v>
      </c>
      <c r="C573" s="44">
        <f t="shared" si="50"/>
        <v>0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0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0</v>
      </c>
      <c r="N573" s="35">
        <f>VLOOKUP($Q573&amp;$B573,'PNC Exon. &amp; no Exon.'!$A:$AL,'P.N.C. x Comp. x Ramos'!N$66,0)</f>
        <v>0</v>
      </c>
      <c r="O573" s="42">
        <f t="shared" si="49"/>
        <v>0</v>
      </c>
      <c r="Q573" s="97" t="s">
        <v>8</v>
      </c>
    </row>
    <row r="574" spans="1:17" ht="15.9" customHeight="1" x14ac:dyDescent="0.25">
      <c r="A574" s="34">
        <f t="shared" si="47"/>
        <v>1</v>
      </c>
      <c r="B574" s="37" t="s">
        <v>121</v>
      </c>
      <c r="C574" s="44">
        <f t="shared" si="50"/>
        <v>0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0</v>
      </c>
      <c r="F574" s="35">
        <f>VLOOKUP($Q574&amp;$B574,'PNC Exon. &amp; no Exon.'!$A:$AL,'P.N.C. x Comp. x Ramos'!F$66,0)</f>
        <v>0</v>
      </c>
      <c r="G574" s="35">
        <f>VLOOKUP($Q574&amp;$B574,'PNC Exon. &amp; no Exon.'!$A:$AL,'P.N.C. x Comp. x Ramos'!G$66,0)</f>
        <v>0</v>
      </c>
      <c r="H574" s="35">
        <f>VLOOKUP($Q574&amp;$B574,'PNC Exon. &amp; no Exon.'!$A:$AL,'P.N.C. x Comp. x Ramos'!H$66,0)</f>
        <v>0</v>
      </c>
      <c r="I574" s="35">
        <f>VLOOKUP($Q574&amp;$B574,'PNC Exon. &amp; no Exon.'!$A:$AL,'P.N.C. x Comp. x Ramos'!I$66,0)</f>
        <v>0</v>
      </c>
      <c r="J574" s="35">
        <f>VLOOKUP($Q574&amp;$B574,'PNC Exon. &amp; no Exon.'!$A:$AL,'P.N.C. x Comp. x Ramos'!J$66,0)</f>
        <v>0</v>
      </c>
      <c r="K574" s="35">
        <f>VLOOKUP($Q574&amp;$B574,'PNC Exon. &amp; no Exon.'!$A:$AL,'P.N.C. x Comp. x Ramos'!K$66,0)</f>
        <v>0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0</v>
      </c>
      <c r="N574" s="35">
        <f>VLOOKUP($Q574&amp;$B574,'PNC Exon. &amp; no Exon.'!$A:$AL,'P.N.C. x Comp. x Ramos'!N$66,0)</f>
        <v>0</v>
      </c>
      <c r="O574" s="42">
        <f t="shared" si="49"/>
        <v>0</v>
      </c>
      <c r="Q574" s="97" t="s">
        <v>8</v>
      </c>
    </row>
    <row r="575" spans="1:17" ht="15.9" customHeight="1" x14ac:dyDescent="0.25">
      <c r="A575" s="34">
        <f t="shared" si="47"/>
        <v>1</v>
      </c>
      <c r="B575" s="37" t="s">
        <v>123</v>
      </c>
      <c r="C575" s="44">
        <f t="shared" si="50"/>
        <v>0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0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</v>
      </c>
      <c r="Q575" s="97" t="s">
        <v>8</v>
      </c>
    </row>
    <row r="576" spans="1:17" ht="15.9" customHeight="1" x14ac:dyDescent="0.25">
      <c r="A576" s="34">
        <f t="shared" si="47"/>
        <v>1</v>
      </c>
      <c r="B576" s="37" t="s">
        <v>122</v>
      </c>
      <c r="C576" s="44">
        <f t="shared" si="50"/>
        <v>0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0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0</v>
      </c>
      <c r="N576" s="35">
        <f>VLOOKUP($Q576&amp;$B576,'PNC Exon. &amp; no Exon.'!$A:$AL,'P.N.C. x Comp. x Ramos'!N$66,0)</f>
        <v>0</v>
      </c>
      <c r="O576" s="42">
        <f t="shared" si="49"/>
        <v>0</v>
      </c>
      <c r="Q576" s="97" t="s">
        <v>8</v>
      </c>
    </row>
    <row r="577" spans="1:17" ht="15.9" customHeight="1" x14ac:dyDescent="0.25">
      <c r="A577" s="34">
        <f t="shared" si="47"/>
        <v>1</v>
      </c>
      <c r="B577" s="37" t="s">
        <v>124</v>
      </c>
      <c r="C577" s="44">
        <f t="shared" si="50"/>
        <v>0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0</v>
      </c>
      <c r="F577" s="35">
        <f>VLOOKUP($Q577&amp;$B577,'PNC Exon. &amp; no Exon.'!$A:$AL,'P.N.C. x Comp. x Ramos'!F$66,0)</f>
        <v>0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0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0</v>
      </c>
      <c r="K577" s="35">
        <f>VLOOKUP($Q577&amp;$B577,'PNC Exon. &amp; no Exon.'!$A:$AL,'P.N.C. x Comp. x Ramos'!K$66,0)</f>
        <v>0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0</v>
      </c>
      <c r="N577" s="35">
        <f>VLOOKUP($Q577&amp;$B577,'PNC Exon. &amp; no Exon.'!$A:$AL,'P.N.C. x Comp. x Ramos'!N$66,0)</f>
        <v>0</v>
      </c>
      <c r="O577" s="42">
        <f t="shared" si="49"/>
        <v>0</v>
      </c>
      <c r="Q577" s="97" t="s">
        <v>8</v>
      </c>
    </row>
    <row r="578" spans="1:17" ht="15.9" customHeight="1" x14ac:dyDescent="0.25">
      <c r="A578" s="34">
        <f t="shared" si="47"/>
        <v>1</v>
      </c>
      <c r="B578" s="37" t="s">
        <v>126</v>
      </c>
      <c r="C578" s="44">
        <f t="shared" si="50"/>
        <v>0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0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0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0</v>
      </c>
      <c r="K578" s="35">
        <f>VLOOKUP($Q578&amp;$B578,'PNC Exon. &amp; no Exon.'!$A:$AL,'P.N.C. x Comp. x Ramos'!K$66,0)</f>
        <v>0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0</v>
      </c>
      <c r="N578" s="35">
        <f>VLOOKUP($Q578&amp;$B578,'PNC Exon. &amp; no Exon.'!$A:$AL,'P.N.C. x Comp. x Ramos'!N$66,0)</f>
        <v>0</v>
      </c>
      <c r="O578" s="42">
        <f t="shared" si="49"/>
        <v>0</v>
      </c>
      <c r="Q578" s="97" t="s">
        <v>8</v>
      </c>
    </row>
    <row r="579" spans="1:17" ht="15.9" customHeight="1" x14ac:dyDescent="0.25">
      <c r="A579" s="34">
        <f t="shared" si="47"/>
        <v>1</v>
      </c>
      <c r="B579" s="37" t="s">
        <v>125</v>
      </c>
      <c r="C579" s="44">
        <f t="shared" si="50"/>
        <v>0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0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0</v>
      </c>
      <c r="H579" s="35">
        <f>VLOOKUP($Q579&amp;$B579,'PNC Exon. &amp; no Exon.'!$A:$AL,'P.N.C. x Comp. x Ramos'!H$66,0)</f>
        <v>0</v>
      </c>
      <c r="I579" s="35">
        <f>VLOOKUP($Q579&amp;$B579,'PNC Exon. &amp; no Exon.'!$A:$AL,'P.N.C. x Comp. x Ramos'!I$66,0)</f>
        <v>0</v>
      </c>
      <c r="J579" s="35">
        <f>VLOOKUP($Q579&amp;$B579,'PNC Exon. &amp; no Exon.'!$A:$AL,'P.N.C. x Comp. x Ramos'!J$66,0)</f>
        <v>0</v>
      </c>
      <c r="K579" s="35">
        <f>VLOOKUP($Q579&amp;$B579,'PNC Exon. &amp; no Exon.'!$A:$AL,'P.N.C. x Comp. x Ramos'!K$66,0)</f>
        <v>0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0</v>
      </c>
      <c r="N579" s="35">
        <f>VLOOKUP($Q579&amp;$B579,'PNC Exon. &amp; no Exon.'!$A:$AL,'P.N.C. x Comp. x Ramos'!N$66,0)</f>
        <v>0</v>
      </c>
      <c r="O579" s="42">
        <f t="shared" si="49"/>
        <v>0</v>
      </c>
      <c r="Q579" s="97" t="s">
        <v>8</v>
      </c>
    </row>
    <row r="580" spans="1:17" ht="15.9" customHeight="1" x14ac:dyDescent="0.25">
      <c r="A580" s="34">
        <f t="shared" si="47"/>
        <v>1</v>
      </c>
      <c r="B580" s="37" t="s">
        <v>127</v>
      </c>
      <c r="C580" s="44">
        <f t="shared" si="50"/>
        <v>0</v>
      </c>
      <c r="D580" s="35">
        <f>VLOOKUP($Q580&amp;$B580,'PNC Exon. &amp; no Exon.'!$A:$AL,'P.N.C. x Comp. x Ramos'!D$66,0)</f>
        <v>0</v>
      </c>
      <c r="E580" s="35">
        <f>VLOOKUP($Q580&amp;$B580,'PNC Exon. &amp; no Exon.'!$A:$AL,'P.N.C. x Comp. x Ramos'!E$66,0)</f>
        <v>0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0</v>
      </c>
      <c r="H580" s="35">
        <f>VLOOKUP($Q580&amp;$B580,'PNC Exon. &amp; no Exon.'!$A:$AL,'P.N.C. x Comp. x Ramos'!H$66,0)</f>
        <v>0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0</v>
      </c>
      <c r="K580" s="35">
        <f>VLOOKUP($Q580&amp;$B580,'PNC Exon. &amp; no Exon.'!$A:$AL,'P.N.C. x Comp. x Ramos'!K$66,0)</f>
        <v>0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0</v>
      </c>
      <c r="N580" s="35">
        <f>VLOOKUP($Q580&amp;$B580,'PNC Exon. &amp; no Exon.'!$A:$AL,'P.N.C. x Comp. x Ramos'!N$66,0)</f>
        <v>0</v>
      </c>
      <c r="O580" s="42">
        <f t="shared" si="49"/>
        <v>0</v>
      </c>
      <c r="Q580" s="97" t="s">
        <v>8</v>
      </c>
    </row>
    <row r="581" spans="1:17" ht="15.9" customHeight="1" x14ac:dyDescent="0.25">
      <c r="A581" s="34">
        <f t="shared" si="47"/>
        <v>1</v>
      </c>
      <c r="B581" s="37" t="s">
        <v>79</v>
      </c>
      <c r="C581" s="44">
        <f t="shared" si="50"/>
        <v>0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0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0</v>
      </c>
      <c r="Q581" s="97" t="s">
        <v>8</v>
      </c>
    </row>
    <row r="582" spans="1:17" ht="15.9" customHeight="1" x14ac:dyDescent="0.25">
      <c r="A582" s="34">
        <f t="shared" si="47"/>
        <v>1</v>
      </c>
      <c r="B582" s="37" t="s">
        <v>109</v>
      </c>
      <c r="C582" s="44">
        <f t="shared" si="50"/>
        <v>0</v>
      </c>
      <c r="D582" s="35">
        <f>VLOOKUP($Q582&amp;$B582,'PNC Exon. &amp; no Exon.'!$A:$AL,'P.N.C. x Comp. x Ramos'!D$66,0)</f>
        <v>0</v>
      </c>
      <c r="E582" s="35">
        <f>VLOOKUP($Q582&amp;$B582,'PNC Exon. &amp; no Exon.'!$A:$AL,'P.N.C. x Comp. x Ramos'!E$66,0)</f>
        <v>0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0</v>
      </c>
      <c r="I582" s="35">
        <f>VLOOKUP($Q582&amp;$B582,'PNC Exon. &amp; no Exon.'!$A:$AL,'P.N.C. x Comp. x Ramos'!I$66,0)</f>
        <v>0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0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0</v>
      </c>
      <c r="N582" s="35">
        <f>VLOOKUP($Q582&amp;$B582,'PNC Exon. &amp; no Exon.'!$A:$AL,'P.N.C. x Comp. x Ramos'!N$66,0)</f>
        <v>0</v>
      </c>
      <c r="O582" s="42">
        <f t="shared" si="49"/>
        <v>0</v>
      </c>
      <c r="Q582" s="97" t="s">
        <v>8</v>
      </c>
    </row>
    <row r="583" spans="1:17" ht="15.9" customHeight="1" x14ac:dyDescent="0.25">
      <c r="A583" s="34">
        <f t="shared" si="47"/>
        <v>1</v>
      </c>
      <c r="B583" s="37" t="s">
        <v>130</v>
      </c>
      <c r="C583" s="44">
        <f t="shared" si="50"/>
        <v>0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0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0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0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0</v>
      </c>
      <c r="N583" s="35">
        <f>VLOOKUP($Q583&amp;$B583,'PNC Exon. &amp; no Exon.'!$A:$AL,'P.N.C. x Comp. x Ramos'!N$66,0)</f>
        <v>0</v>
      </c>
      <c r="O583" s="42">
        <f t="shared" si="49"/>
        <v>0</v>
      </c>
      <c r="Q583" s="97" t="s">
        <v>8</v>
      </c>
    </row>
    <row r="584" spans="1:17" ht="15.9" customHeight="1" x14ac:dyDescent="0.25">
      <c r="A584" s="34">
        <f t="shared" si="47"/>
        <v>1</v>
      </c>
      <c r="B584" s="37" t="s">
        <v>129</v>
      </c>
      <c r="C584" s="44">
        <f t="shared" si="50"/>
        <v>0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0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0</v>
      </c>
      <c r="N584" s="35">
        <f>VLOOKUP($Q584&amp;$B584,'PNC Exon. &amp; no Exon.'!$A:$AL,'P.N.C. x Comp. x Ramos'!N$66,0)</f>
        <v>0</v>
      </c>
      <c r="O584" s="42">
        <f t="shared" si="49"/>
        <v>0</v>
      </c>
      <c r="Q584" s="97" t="s">
        <v>8</v>
      </c>
    </row>
    <row r="585" spans="1:17" ht="15.9" customHeight="1" x14ac:dyDescent="0.25">
      <c r="A585" s="34">
        <f t="shared" si="47"/>
        <v>1</v>
      </c>
      <c r="B585" s="37" t="s">
        <v>128</v>
      </c>
      <c r="C585" s="44">
        <f t="shared" si="50"/>
        <v>0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0</v>
      </c>
      <c r="F585" s="35">
        <f>VLOOKUP($Q585&amp;$B585,'PNC Exon. &amp; no Exon.'!$A:$AL,'P.N.C. x Comp. x Ramos'!F$66,0)</f>
        <v>0</v>
      </c>
      <c r="G585" s="35">
        <f>VLOOKUP($Q585&amp;$B585,'PNC Exon. &amp; no Exon.'!$A:$AL,'P.N.C. x Comp. x Ramos'!G$66,0)</f>
        <v>0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0</v>
      </c>
      <c r="O585" s="42">
        <f t="shared" si="49"/>
        <v>0</v>
      </c>
      <c r="Q585" s="97" t="s">
        <v>8</v>
      </c>
    </row>
    <row r="586" spans="1:17" ht="15.9" customHeight="1" x14ac:dyDescent="0.25">
      <c r="A586" s="34">
        <f t="shared" si="47"/>
        <v>1</v>
      </c>
      <c r="B586" s="37" t="s">
        <v>131</v>
      </c>
      <c r="C586" s="44">
        <f t="shared" si="50"/>
        <v>0</v>
      </c>
      <c r="D586" s="35">
        <f>VLOOKUP($Q586&amp;$B586,'PNC Exon. &amp; no Exon.'!$A:$AL,'P.N.C. x Comp. x Ramos'!D$66,0)</f>
        <v>0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0</v>
      </c>
      <c r="G586" s="35">
        <f>VLOOKUP($Q586&amp;$B586,'PNC Exon. &amp; no Exon.'!$A:$AL,'P.N.C. x Comp. x Ramos'!G$66,0)</f>
        <v>0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0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0</v>
      </c>
      <c r="O586" s="42">
        <f t="shared" si="49"/>
        <v>0</v>
      </c>
      <c r="Q586" s="97" t="s">
        <v>8</v>
      </c>
    </row>
    <row r="587" spans="1:17" x14ac:dyDescent="0.25">
      <c r="A587" s="52" t="s">
        <v>173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25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25">
      <c r="A610" s="136" t="s">
        <v>170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25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f t="shared" ref="C614:N614" si="51">SUM(C615:C647)</f>
        <v>0</v>
      </c>
      <c r="D614" s="50">
        <f t="shared" si="51"/>
        <v>0</v>
      </c>
      <c r="E614" s="50">
        <f t="shared" si="51"/>
        <v>0</v>
      </c>
      <c r="F614" s="50">
        <f t="shared" si="51"/>
        <v>0</v>
      </c>
      <c r="G614" s="50">
        <f t="shared" si="51"/>
        <v>0</v>
      </c>
      <c r="H614" s="50">
        <f t="shared" si="51"/>
        <v>0</v>
      </c>
      <c r="I614" s="50">
        <f t="shared" si="51"/>
        <v>0</v>
      </c>
      <c r="J614" s="50">
        <f t="shared" si="51"/>
        <v>0</v>
      </c>
      <c r="K614" s="50">
        <f t="shared" si="51"/>
        <v>0</v>
      </c>
      <c r="L614" s="50">
        <f t="shared" si="51"/>
        <v>0</v>
      </c>
      <c r="M614" s="50">
        <f t="shared" si="51"/>
        <v>0</v>
      </c>
      <c r="N614" s="50">
        <f t="shared" si="51"/>
        <v>0</v>
      </c>
      <c r="O614" s="45">
        <f>SUM(O615:O647,0)</f>
        <v>0</v>
      </c>
      <c r="Q614" s="97" t="s">
        <v>9</v>
      </c>
    </row>
    <row r="615" spans="1:17" ht="15.9" customHeight="1" x14ac:dyDescent="0.25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0</v>
      </c>
      <c r="D615" s="35">
        <f>VLOOKUP($Q615&amp;$B615,'PNC Exon. &amp; no Exon.'!$A:$AL,'P.N.C. x Comp. x Ramos'!D$66,0)</f>
        <v>0</v>
      </c>
      <c r="E615" s="35">
        <f>VLOOKUP($Q615&amp;$B615,'PNC Exon. &amp; no Exon.'!$A:$AL,'P.N.C. x Comp. x Ramos'!E$66,0)</f>
        <v>0</v>
      </c>
      <c r="F615" s="35">
        <f>VLOOKUP($Q615&amp;$B615,'PNC Exon. &amp; no Exon.'!$A:$AL,'P.N.C. x Comp. x Ramos'!F$66,0)</f>
        <v>0</v>
      </c>
      <c r="G615" s="35">
        <f>VLOOKUP($Q615&amp;$B615,'PNC Exon. &amp; no Exon.'!$A:$AL,'P.N.C. x Comp. x Ramos'!G$66,0)</f>
        <v>0</v>
      </c>
      <c r="H615" s="35">
        <f>VLOOKUP($Q615&amp;$B615,'PNC Exon. &amp; no Exon.'!$A:$AL,'P.N.C. x Comp. x Ramos'!H$66,0)</f>
        <v>0</v>
      </c>
      <c r="I615" s="35">
        <f>VLOOKUP($Q615&amp;$B615,'PNC Exon. &amp; no Exon.'!$A:$AL,'P.N.C. x Comp. x Ramos'!I$66,0)</f>
        <v>0</v>
      </c>
      <c r="J615" s="35">
        <f>VLOOKUP($Q615&amp;$B615,'PNC Exon. &amp; no Exon.'!$A:$AL,'P.N.C. x Comp. x Ramos'!J$66,0)</f>
        <v>0</v>
      </c>
      <c r="K615" s="35">
        <f>VLOOKUP($Q615&amp;$B615,'PNC Exon. &amp; no Exon.'!$A:$AL,'P.N.C. x Comp. x Ramos'!K$66,0)</f>
        <v>0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0</v>
      </c>
      <c r="N615" s="35">
        <f>VLOOKUP($Q615&amp;$B615,'PNC Exon. &amp; no Exon.'!$A:$AL,'P.N.C. x Comp. x Ramos'!N$66,0)</f>
        <v>0</v>
      </c>
      <c r="O615" s="42">
        <f t="shared" ref="O615:O647" si="54">IFERROR(C615/$C$614*100,0)</f>
        <v>0</v>
      </c>
      <c r="Q615" s="97" t="s">
        <v>9</v>
      </c>
    </row>
    <row r="616" spans="1:17" ht="15.9" customHeight="1" x14ac:dyDescent="0.25">
      <c r="A616" s="34">
        <f t="shared" si="52"/>
        <v>1</v>
      </c>
      <c r="B616" s="37" t="s">
        <v>92</v>
      </c>
      <c r="C616" s="44">
        <f t="shared" si="53"/>
        <v>0</v>
      </c>
      <c r="D616" s="35">
        <f>VLOOKUP($Q616&amp;$B616,'PNC Exon. &amp; no Exon.'!$A:$AL,'P.N.C. x Comp. x Ramos'!D$66,0)</f>
        <v>0</v>
      </c>
      <c r="E616" s="35">
        <f>VLOOKUP($Q616&amp;$B616,'PNC Exon. &amp; no Exon.'!$A:$AL,'P.N.C. x Comp. x Ramos'!E$66,0)</f>
        <v>0</v>
      </c>
      <c r="F616" s="35">
        <f>VLOOKUP($Q616&amp;$B616,'PNC Exon. &amp; no Exon.'!$A:$AL,'P.N.C. x Comp. x Ramos'!F$66,0)</f>
        <v>0</v>
      </c>
      <c r="G616" s="35">
        <f>VLOOKUP($Q616&amp;$B616,'PNC Exon. &amp; no Exon.'!$A:$AL,'P.N.C. x Comp. x Ramos'!G$66,0)</f>
        <v>0</v>
      </c>
      <c r="H616" s="35">
        <f>VLOOKUP($Q616&amp;$B616,'PNC Exon. &amp; no Exon.'!$A:$AL,'P.N.C. x Comp. x Ramos'!H$66,0)</f>
        <v>0</v>
      </c>
      <c r="I616" s="35">
        <f>VLOOKUP($Q616&amp;$B616,'PNC Exon. &amp; no Exon.'!$A:$AL,'P.N.C. x Comp. x Ramos'!I$66,0)</f>
        <v>0</v>
      </c>
      <c r="J616" s="35">
        <f>VLOOKUP($Q616&amp;$B616,'PNC Exon. &amp; no Exon.'!$A:$AL,'P.N.C. x Comp. x Ramos'!J$66,0)</f>
        <v>0</v>
      </c>
      <c r="K616" s="35">
        <f>VLOOKUP($Q616&amp;$B616,'PNC Exon. &amp; no Exon.'!$A:$AL,'P.N.C. x Comp. x Ramos'!K$66,0)</f>
        <v>0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0</v>
      </c>
      <c r="N616" s="35">
        <f>VLOOKUP($Q616&amp;$B616,'PNC Exon. &amp; no Exon.'!$A:$AL,'P.N.C. x Comp. x Ramos'!N$66,0)</f>
        <v>0</v>
      </c>
      <c r="O616" s="42">
        <f t="shared" si="54"/>
        <v>0</v>
      </c>
      <c r="Q616" s="97" t="s">
        <v>9</v>
      </c>
    </row>
    <row r="617" spans="1:17" ht="15.9" customHeight="1" x14ac:dyDescent="0.25">
      <c r="A617" s="34">
        <f t="shared" si="52"/>
        <v>1</v>
      </c>
      <c r="B617" s="37" t="s">
        <v>110</v>
      </c>
      <c r="C617" s="44">
        <f t="shared" si="53"/>
        <v>0</v>
      </c>
      <c r="D617" s="35">
        <f>VLOOKUP($Q617&amp;$B617,'PNC Exon. &amp; no Exon.'!$A:$AL,'P.N.C. x Comp. x Ramos'!D$66,0)</f>
        <v>0</v>
      </c>
      <c r="E617" s="35">
        <f>VLOOKUP($Q617&amp;$B617,'PNC Exon. &amp; no Exon.'!$A:$AL,'P.N.C. x Comp. x Ramos'!E$66,0)</f>
        <v>0</v>
      </c>
      <c r="F617" s="35">
        <f>VLOOKUP($Q617&amp;$B617,'PNC Exon. &amp; no Exon.'!$A:$AL,'P.N.C. x Comp. x Ramos'!F$66,0)</f>
        <v>0</v>
      </c>
      <c r="G617" s="35">
        <f>VLOOKUP($Q617&amp;$B617,'PNC Exon. &amp; no Exon.'!$A:$AL,'P.N.C. x Comp. x Ramos'!G$66,0)</f>
        <v>0</v>
      </c>
      <c r="H617" s="35">
        <f>VLOOKUP($Q617&amp;$B617,'PNC Exon. &amp; no Exon.'!$A:$AL,'P.N.C. x Comp. x Ramos'!H$66,0)</f>
        <v>0</v>
      </c>
      <c r="I617" s="35">
        <f>VLOOKUP($Q617&amp;$B617,'PNC Exon. &amp; no Exon.'!$A:$AL,'P.N.C. x Comp. x Ramos'!I$66,0)</f>
        <v>0</v>
      </c>
      <c r="J617" s="35">
        <f>VLOOKUP($Q617&amp;$B617,'PNC Exon. &amp; no Exon.'!$A:$AL,'P.N.C. x Comp. x Ramos'!J$66,0)</f>
        <v>0</v>
      </c>
      <c r="K617" s="35">
        <f>VLOOKUP($Q617&amp;$B617,'PNC Exon. &amp; no Exon.'!$A:$AL,'P.N.C. x Comp. x Ramos'!K$66,0)</f>
        <v>0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0</v>
      </c>
      <c r="N617" s="35">
        <f>VLOOKUP($Q617&amp;$B617,'PNC Exon. &amp; no Exon.'!$A:$AL,'P.N.C. x Comp. x Ramos'!N$66,0)</f>
        <v>0</v>
      </c>
      <c r="O617" s="42">
        <f t="shared" si="54"/>
        <v>0</v>
      </c>
      <c r="Q617" s="97" t="s">
        <v>9</v>
      </c>
    </row>
    <row r="618" spans="1:17" ht="15.9" customHeight="1" x14ac:dyDescent="0.25">
      <c r="A618" s="34">
        <f t="shared" si="52"/>
        <v>1</v>
      </c>
      <c r="B618" s="37" t="s">
        <v>93</v>
      </c>
      <c r="C618" s="44">
        <f t="shared" si="53"/>
        <v>0</v>
      </c>
      <c r="D618" s="35">
        <f>VLOOKUP($Q618&amp;$B618,'PNC Exon. &amp; no Exon.'!$A:$AL,'P.N.C. x Comp. x Ramos'!D$66,0)</f>
        <v>0</v>
      </c>
      <c r="E618" s="35">
        <f>VLOOKUP($Q618&amp;$B618,'PNC Exon. &amp; no Exon.'!$A:$AL,'P.N.C. x Comp. x Ramos'!E$66,0)</f>
        <v>0</v>
      </c>
      <c r="F618" s="35">
        <f>VLOOKUP($Q618&amp;$B618,'PNC Exon. &amp; no Exon.'!$A:$AL,'P.N.C. x Comp. x Ramos'!F$66,0)</f>
        <v>0</v>
      </c>
      <c r="G618" s="35">
        <f>VLOOKUP($Q618&amp;$B618,'PNC Exon. &amp; no Exon.'!$A:$AL,'P.N.C. x Comp. x Ramos'!G$66,0)</f>
        <v>0</v>
      </c>
      <c r="H618" s="35">
        <f>VLOOKUP($Q618&amp;$B618,'PNC Exon. &amp; no Exon.'!$A:$AL,'P.N.C. x Comp. x Ramos'!H$66,0)</f>
        <v>0</v>
      </c>
      <c r="I618" s="35">
        <f>VLOOKUP($Q618&amp;$B618,'PNC Exon. &amp; no Exon.'!$A:$AL,'P.N.C. x Comp. x Ramos'!I$66,0)</f>
        <v>0</v>
      </c>
      <c r="J618" s="35">
        <f>VLOOKUP($Q618&amp;$B618,'PNC Exon. &amp; no Exon.'!$A:$AL,'P.N.C. x Comp. x Ramos'!J$66,0)</f>
        <v>0</v>
      </c>
      <c r="K618" s="35">
        <f>VLOOKUP($Q618&amp;$B618,'PNC Exon. &amp; no Exon.'!$A:$AL,'P.N.C. x Comp. x Ramos'!K$66,0)</f>
        <v>0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0</v>
      </c>
      <c r="N618" s="35">
        <f>VLOOKUP($Q618&amp;$B618,'PNC Exon. &amp; no Exon.'!$A:$AL,'P.N.C. x Comp. x Ramos'!N$66,0)</f>
        <v>0</v>
      </c>
      <c r="O618" s="42">
        <f t="shared" si="54"/>
        <v>0</v>
      </c>
      <c r="Q618" s="97" t="s">
        <v>9</v>
      </c>
    </row>
    <row r="619" spans="1:17" ht="15.9" customHeight="1" x14ac:dyDescent="0.25">
      <c r="A619" s="34">
        <f t="shared" si="52"/>
        <v>1</v>
      </c>
      <c r="B619" s="37" t="s">
        <v>111</v>
      </c>
      <c r="C619" s="44">
        <f t="shared" si="53"/>
        <v>0</v>
      </c>
      <c r="D619" s="35">
        <f>VLOOKUP($Q619&amp;$B619,'PNC Exon. &amp; no Exon.'!$A:$AL,'P.N.C. x Comp. x Ramos'!D$66,0)</f>
        <v>0</v>
      </c>
      <c r="E619" s="35">
        <f>VLOOKUP($Q619&amp;$B619,'PNC Exon. &amp; no Exon.'!$A:$AL,'P.N.C. x Comp. x Ramos'!E$66,0)</f>
        <v>0</v>
      </c>
      <c r="F619" s="35">
        <f>VLOOKUP($Q619&amp;$B619,'PNC Exon. &amp; no Exon.'!$A:$AL,'P.N.C. x Comp. x Ramos'!F$66,0)</f>
        <v>0</v>
      </c>
      <c r="G619" s="35">
        <f>VLOOKUP($Q619&amp;$B619,'PNC Exon. &amp; no Exon.'!$A:$AL,'P.N.C. x Comp. x Ramos'!G$66,0)</f>
        <v>0</v>
      </c>
      <c r="H619" s="35">
        <f>VLOOKUP($Q619&amp;$B619,'PNC Exon. &amp; no Exon.'!$A:$AL,'P.N.C. x Comp. x Ramos'!H$66,0)</f>
        <v>0</v>
      </c>
      <c r="I619" s="35">
        <f>VLOOKUP($Q619&amp;$B619,'PNC Exon. &amp; no Exon.'!$A:$AL,'P.N.C. x Comp. x Ramos'!I$66,0)</f>
        <v>0</v>
      </c>
      <c r="J619" s="35">
        <f>VLOOKUP($Q619&amp;$B619,'PNC Exon. &amp; no Exon.'!$A:$AL,'P.N.C. x Comp. x Ramos'!J$66,0)</f>
        <v>0</v>
      </c>
      <c r="K619" s="35">
        <f>VLOOKUP($Q619&amp;$B619,'PNC Exon. &amp; no Exon.'!$A:$AL,'P.N.C. x Comp. x Ramos'!K$66,0)</f>
        <v>0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0</v>
      </c>
      <c r="N619" s="35">
        <f>VLOOKUP($Q619&amp;$B619,'PNC Exon. &amp; no Exon.'!$A:$AL,'P.N.C. x Comp. x Ramos'!N$66,0)</f>
        <v>0</v>
      </c>
      <c r="O619" s="42">
        <f t="shared" si="54"/>
        <v>0</v>
      </c>
      <c r="Q619" s="97" t="s">
        <v>9</v>
      </c>
    </row>
    <row r="620" spans="1:17" ht="15.9" customHeight="1" x14ac:dyDescent="0.25">
      <c r="A620" s="34">
        <f t="shared" si="52"/>
        <v>1</v>
      </c>
      <c r="B620" s="37" t="s">
        <v>112</v>
      </c>
      <c r="C620" s="44">
        <f t="shared" si="53"/>
        <v>0</v>
      </c>
      <c r="D620" s="35">
        <f>VLOOKUP($Q620&amp;$B620,'PNC Exon. &amp; no Exon.'!$A:$AL,'P.N.C. x Comp. x Ramos'!D$66,0)</f>
        <v>0</v>
      </c>
      <c r="E620" s="35">
        <f>VLOOKUP($Q620&amp;$B620,'PNC Exon. &amp; no Exon.'!$A:$AL,'P.N.C. x Comp. x Ramos'!E$66,0)</f>
        <v>0</v>
      </c>
      <c r="F620" s="35">
        <f>VLOOKUP($Q620&amp;$B620,'PNC Exon. &amp; no Exon.'!$A:$AL,'P.N.C. x Comp. x Ramos'!F$66,0)</f>
        <v>0</v>
      </c>
      <c r="G620" s="35">
        <f>VLOOKUP($Q620&amp;$B620,'PNC Exon. &amp; no Exon.'!$A:$AL,'P.N.C. x Comp. x Ramos'!G$66,0)</f>
        <v>0</v>
      </c>
      <c r="H620" s="35">
        <f>VLOOKUP($Q620&amp;$B620,'PNC Exon. &amp; no Exon.'!$A:$AL,'P.N.C. x Comp. x Ramos'!H$66,0)</f>
        <v>0</v>
      </c>
      <c r="I620" s="35">
        <f>VLOOKUP($Q620&amp;$B620,'PNC Exon. &amp; no Exon.'!$A:$AL,'P.N.C. x Comp. x Ramos'!I$66,0)</f>
        <v>0</v>
      </c>
      <c r="J620" s="35">
        <f>VLOOKUP($Q620&amp;$B620,'PNC Exon. &amp; no Exon.'!$A:$AL,'P.N.C. x Comp. x Ramos'!J$66,0)</f>
        <v>0</v>
      </c>
      <c r="K620" s="35">
        <f>VLOOKUP($Q620&amp;$B620,'PNC Exon. &amp; no Exon.'!$A:$AL,'P.N.C. x Comp. x Ramos'!K$66,0)</f>
        <v>0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0</v>
      </c>
      <c r="N620" s="35">
        <f>VLOOKUP($Q620&amp;$B620,'PNC Exon. &amp; no Exon.'!$A:$AL,'P.N.C. x Comp. x Ramos'!N$66,0)</f>
        <v>0</v>
      </c>
      <c r="O620" s="42">
        <f t="shared" si="54"/>
        <v>0</v>
      </c>
      <c r="Q620" s="97" t="s">
        <v>9</v>
      </c>
    </row>
    <row r="621" spans="1:17" ht="15.9" customHeight="1" x14ac:dyDescent="0.25">
      <c r="A621" s="34">
        <f t="shared" si="52"/>
        <v>1</v>
      </c>
      <c r="B621" s="37" t="s">
        <v>94</v>
      </c>
      <c r="C621" s="44">
        <f t="shared" si="53"/>
        <v>0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0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0</v>
      </c>
      <c r="H621" s="35">
        <f>VLOOKUP($Q621&amp;$B621,'PNC Exon. &amp; no Exon.'!$A:$AL,'P.N.C. x Comp. x Ramos'!H$66,0)</f>
        <v>0</v>
      </c>
      <c r="I621" s="35">
        <f>VLOOKUP($Q621&amp;$B621,'PNC Exon. &amp; no Exon.'!$A:$AL,'P.N.C. x Comp. x Ramos'!I$66,0)</f>
        <v>0</v>
      </c>
      <c r="J621" s="35">
        <f>VLOOKUP($Q621&amp;$B621,'PNC Exon. &amp; no Exon.'!$A:$AL,'P.N.C. x Comp. x Ramos'!J$66,0)</f>
        <v>0</v>
      </c>
      <c r="K621" s="35">
        <f>VLOOKUP($Q621&amp;$B621,'PNC Exon. &amp; no Exon.'!$A:$AL,'P.N.C. x Comp. x Ramos'!K$66,0)</f>
        <v>0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0</v>
      </c>
      <c r="N621" s="35">
        <f>VLOOKUP($Q621&amp;$B621,'PNC Exon. &amp; no Exon.'!$A:$AL,'P.N.C. x Comp. x Ramos'!N$66,0)</f>
        <v>0</v>
      </c>
      <c r="O621" s="42">
        <f t="shared" si="54"/>
        <v>0</v>
      </c>
      <c r="Q621" s="97" t="s">
        <v>9</v>
      </c>
    </row>
    <row r="622" spans="1:17" ht="15.9" customHeight="1" x14ac:dyDescent="0.25">
      <c r="A622" s="34">
        <f t="shared" si="52"/>
        <v>1</v>
      </c>
      <c r="B622" s="37" t="s">
        <v>113</v>
      </c>
      <c r="C622" s="44">
        <f t="shared" si="53"/>
        <v>0</v>
      </c>
      <c r="D622" s="35">
        <f>VLOOKUP($Q622&amp;$B622,'PNC Exon. &amp; no Exon.'!$A:$AL,'P.N.C. x Comp. x Ramos'!D$66,0)</f>
        <v>0</v>
      </c>
      <c r="E622" s="35">
        <f>VLOOKUP($Q622&amp;$B622,'PNC Exon. &amp; no Exon.'!$A:$AL,'P.N.C. x Comp. x Ramos'!E$66,0)</f>
        <v>0</v>
      </c>
      <c r="F622" s="35">
        <f>VLOOKUP($Q622&amp;$B622,'PNC Exon. &amp; no Exon.'!$A:$AL,'P.N.C. x Comp. x Ramos'!F$66,0)</f>
        <v>0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0</v>
      </c>
      <c r="Q622" s="97" t="s">
        <v>9</v>
      </c>
    </row>
    <row r="623" spans="1:17" ht="15.9" customHeight="1" x14ac:dyDescent="0.25">
      <c r="A623" s="34">
        <f t="shared" si="52"/>
        <v>1</v>
      </c>
      <c r="B623" s="37" t="s">
        <v>77</v>
      </c>
      <c r="C623" s="44">
        <f t="shared" si="53"/>
        <v>0</v>
      </c>
      <c r="D623" s="35">
        <f>VLOOKUP($Q623&amp;$B623,'PNC Exon. &amp; no Exon.'!$A:$AL,'P.N.C. x Comp. x Ramos'!D$66,0)</f>
        <v>0</v>
      </c>
      <c r="E623" s="35">
        <f>VLOOKUP($Q623&amp;$B623,'PNC Exon. &amp; no Exon.'!$A:$AL,'P.N.C. x Comp. x Ramos'!E$66,0)</f>
        <v>0</v>
      </c>
      <c r="F623" s="35">
        <f>VLOOKUP($Q623&amp;$B623,'PNC Exon. &amp; no Exon.'!$A:$AL,'P.N.C. x Comp. x Ramos'!F$66,0)</f>
        <v>0</v>
      </c>
      <c r="G623" s="35">
        <f>VLOOKUP($Q623&amp;$B623,'PNC Exon. &amp; no Exon.'!$A:$AL,'P.N.C. x Comp. x Ramos'!G$66,0)</f>
        <v>0</v>
      </c>
      <c r="H623" s="35">
        <f>VLOOKUP($Q623&amp;$B623,'PNC Exon. &amp; no Exon.'!$A:$AL,'P.N.C. x Comp. x Ramos'!H$66,0)</f>
        <v>0</v>
      </c>
      <c r="I623" s="35">
        <f>VLOOKUP($Q623&amp;$B623,'PNC Exon. &amp; no Exon.'!$A:$AL,'P.N.C. x Comp. x Ramos'!I$66,0)</f>
        <v>0</v>
      </c>
      <c r="J623" s="35">
        <f>VLOOKUP($Q623&amp;$B623,'PNC Exon. &amp; no Exon.'!$A:$AL,'P.N.C. x Comp. x Ramos'!J$66,0)</f>
        <v>0</v>
      </c>
      <c r="K623" s="35">
        <f>VLOOKUP($Q623&amp;$B623,'PNC Exon. &amp; no Exon.'!$A:$AL,'P.N.C. x Comp. x Ramos'!K$66,0)</f>
        <v>0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0</v>
      </c>
      <c r="N623" s="35">
        <f>VLOOKUP($Q623&amp;$B623,'PNC Exon. &amp; no Exon.'!$A:$AL,'P.N.C. x Comp. x Ramos'!N$66,0)</f>
        <v>0</v>
      </c>
      <c r="O623" s="42">
        <f t="shared" si="54"/>
        <v>0</v>
      </c>
      <c r="Q623" s="97" t="s">
        <v>9</v>
      </c>
    </row>
    <row r="624" spans="1:17" ht="15.9" customHeight="1" x14ac:dyDescent="0.25">
      <c r="A624" s="34">
        <f t="shared" si="52"/>
        <v>1</v>
      </c>
      <c r="B624" s="37" t="s">
        <v>114</v>
      </c>
      <c r="C624" s="44">
        <f t="shared" si="53"/>
        <v>0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0</v>
      </c>
      <c r="H624" s="35">
        <f>VLOOKUP($Q624&amp;$B624,'PNC Exon. &amp; no Exon.'!$A:$AL,'P.N.C. x Comp. x Ramos'!H$66,0)</f>
        <v>0</v>
      </c>
      <c r="I624" s="35">
        <f>VLOOKUP($Q624&amp;$B624,'PNC Exon. &amp; no Exon.'!$A:$AL,'P.N.C. x Comp. x Ramos'!I$66,0)</f>
        <v>0</v>
      </c>
      <c r="J624" s="35">
        <f>VLOOKUP($Q624&amp;$B624,'PNC Exon. &amp; no Exon.'!$A:$AL,'P.N.C. x Comp. x Ramos'!J$66,0)</f>
        <v>0</v>
      </c>
      <c r="K624" s="35">
        <f>VLOOKUP($Q624&amp;$B624,'PNC Exon. &amp; no Exon.'!$A:$AL,'P.N.C. x Comp. x Ramos'!K$66,0)</f>
        <v>0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0</v>
      </c>
      <c r="N624" s="35">
        <f>VLOOKUP($Q624&amp;$B624,'PNC Exon. &amp; no Exon.'!$A:$AL,'P.N.C. x Comp. x Ramos'!N$66,0)</f>
        <v>0</v>
      </c>
      <c r="O624" s="42">
        <f t="shared" si="54"/>
        <v>0</v>
      </c>
      <c r="Q624" s="97" t="s">
        <v>9</v>
      </c>
    </row>
    <row r="625" spans="1:17" ht="15.9" customHeight="1" x14ac:dyDescent="0.25">
      <c r="A625" s="34">
        <f t="shared" si="52"/>
        <v>1</v>
      </c>
      <c r="B625" s="37" t="s">
        <v>85</v>
      </c>
      <c r="C625" s="44">
        <f t="shared" si="53"/>
        <v>0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0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0</v>
      </c>
      <c r="H625" s="35">
        <f>VLOOKUP($Q625&amp;$B625,'PNC Exon. &amp; no Exon.'!$A:$AL,'P.N.C. x Comp. x Ramos'!H$66,0)</f>
        <v>0</v>
      </c>
      <c r="I625" s="35">
        <f>VLOOKUP($Q625&amp;$B625,'PNC Exon. &amp; no Exon.'!$A:$AL,'P.N.C. x Comp. x Ramos'!I$66,0)</f>
        <v>0</v>
      </c>
      <c r="J625" s="35">
        <f>VLOOKUP($Q625&amp;$B625,'PNC Exon. &amp; no Exon.'!$A:$AL,'P.N.C. x Comp. x Ramos'!J$66,0)</f>
        <v>0</v>
      </c>
      <c r="K625" s="35">
        <f>VLOOKUP($Q625&amp;$B625,'PNC Exon. &amp; no Exon.'!$A:$AL,'P.N.C. x Comp. x Ramos'!K$66,0)</f>
        <v>0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0</v>
      </c>
      <c r="N625" s="35">
        <f>VLOOKUP($Q625&amp;$B625,'PNC Exon. &amp; no Exon.'!$A:$AL,'P.N.C. x Comp. x Ramos'!N$66,0)</f>
        <v>0</v>
      </c>
      <c r="O625" s="42">
        <f t="shared" si="54"/>
        <v>0</v>
      </c>
      <c r="Q625" s="97" t="s">
        <v>9</v>
      </c>
    </row>
    <row r="626" spans="1:17" ht="15.9" customHeight="1" x14ac:dyDescent="0.25">
      <c r="A626" s="34">
        <f t="shared" si="52"/>
        <v>1</v>
      </c>
      <c r="B626" s="37" t="s">
        <v>115</v>
      </c>
      <c r="C626" s="44">
        <f t="shared" si="53"/>
        <v>0</v>
      </c>
      <c r="D626" s="35">
        <f>VLOOKUP($Q626&amp;$B626,'PNC Exon. &amp; no Exon.'!$A:$AL,'P.N.C. x Comp. x Ramos'!D$66,0)</f>
        <v>0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0</v>
      </c>
      <c r="H626" s="35">
        <f>VLOOKUP($Q626&amp;$B626,'PNC Exon. &amp; no Exon.'!$A:$AL,'P.N.C. x Comp. x Ramos'!H$66,0)</f>
        <v>0</v>
      </c>
      <c r="I626" s="35">
        <f>VLOOKUP($Q626&amp;$B626,'PNC Exon. &amp; no Exon.'!$A:$AL,'P.N.C. x Comp. x Ramos'!I$66,0)</f>
        <v>0</v>
      </c>
      <c r="J626" s="35">
        <f>VLOOKUP($Q626&amp;$B626,'PNC Exon. &amp; no Exon.'!$A:$AL,'P.N.C. x Comp. x Ramos'!J$66,0)</f>
        <v>0</v>
      </c>
      <c r="K626" s="35">
        <f>VLOOKUP($Q626&amp;$B626,'PNC Exon. &amp; no Exon.'!$A:$AL,'P.N.C. x Comp. x Ramos'!K$66,0)</f>
        <v>0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0</v>
      </c>
      <c r="N626" s="35">
        <f>VLOOKUP($Q626&amp;$B626,'PNC Exon. &amp; no Exon.'!$A:$AL,'P.N.C. x Comp. x Ramos'!N$66,0)</f>
        <v>0</v>
      </c>
      <c r="O626" s="42">
        <f t="shared" si="54"/>
        <v>0</v>
      </c>
      <c r="Q626" s="97" t="s">
        <v>9</v>
      </c>
    </row>
    <row r="627" spans="1:17" ht="15.9" customHeight="1" x14ac:dyDescent="0.25">
      <c r="A627" s="34">
        <f t="shared" si="52"/>
        <v>1</v>
      </c>
      <c r="B627" s="37" t="s">
        <v>118</v>
      </c>
      <c r="C627" s="44">
        <f t="shared" si="53"/>
        <v>0</v>
      </c>
      <c r="D627" s="35">
        <f>VLOOKUP($Q627&amp;$B627,'PNC Exon. &amp; no Exon.'!$A:$AL,'P.N.C. x Comp. x Ramos'!D$66,0)</f>
        <v>0</v>
      </c>
      <c r="E627" s="35">
        <f>VLOOKUP($Q627&amp;$B627,'PNC Exon. &amp; no Exon.'!$A:$AL,'P.N.C. x Comp. x Ramos'!E$66,0)</f>
        <v>0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0</v>
      </c>
      <c r="H627" s="35">
        <f>VLOOKUP($Q627&amp;$B627,'PNC Exon. &amp; no Exon.'!$A:$AL,'P.N.C. x Comp. x Ramos'!H$66,0)</f>
        <v>0</v>
      </c>
      <c r="I627" s="35">
        <f>VLOOKUP($Q627&amp;$B627,'PNC Exon. &amp; no Exon.'!$A:$AL,'P.N.C. x Comp. x Ramos'!I$66,0)</f>
        <v>0</v>
      </c>
      <c r="J627" s="35">
        <f>VLOOKUP($Q627&amp;$B627,'PNC Exon. &amp; no Exon.'!$A:$AL,'P.N.C. x Comp. x Ramos'!J$66,0)</f>
        <v>0</v>
      </c>
      <c r="K627" s="35">
        <f>VLOOKUP($Q627&amp;$B627,'PNC Exon. &amp; no Exon.'!$A:$AL,'P.N.C. x Comp. x Ramos'!K$66,0)</f>
        <v>0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0</v>
      </c>
      <c r="N627" s="35">
        <f>VLOOKUP($Q627&amp;$B627,'PNC Exon. &amp; no Exon.'!$A:$AL,'P.N.C. x Comp. x Ramos'!N$66,0)</f>
        <v>0</v>
      </c>
      <c r="O627" s="42">
        <f t="shared" si="54"/>
        <v>0</v>
      </c>
      <c r="Q627" s="97" t="s">
        <v>9</v>
      </c>
    </row>
    <row r="628" spans="1:17" ht="15.9" customHeight="1" x14ac:dyDescent="0.25">
      <c r="A628" s="34">
        <f t="shared" si="52"/>
        <v>1</v>
      </c>
      <c r="B628" s="37" t="s">
        <v>116</v>
      </c>
      <c r="C628" s="44">
        <f t="shared" si="53"/>
        <v>0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0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0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0</v>
      </c>
      <c r="K628" s="35">
        <f>VLOOKUP($Q628&amp;$B628,'PNC Exon. &amp; no Exon.'!$A:$AL,'P.N.C. x Comp. x Ramos'!K$66,0)</f>
        <v>0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0</v>
      </c>
      <c r="N628" s="35">
        <f>VLOOKUP($Q628&amp;$B628,'PNC Exon. &amp; no Exon.'!$A:$AL,'P.N.C. x Comp. x Ramos'!N$66,0)</f>
        <v>0</v>
      </c>
      <c r="O628" s="42">
        <f t="shared" si="54"/>
        <v>0</v>
      </c>
      <c r="Q628" s="97" t="s">
        <v>9</v>
      </c>
    </row>
    <row r="629" spans="1:17" ht="15.9" customHeight="1" x14ac:dyDescent="0.25">
      <c r="A629" s="34">
        <f t="shared" si="52"/>
        <v>1</v>
      </c>
      <c r="B629" s="37" t="s">
        <v>119</v>
      </c>
      <c r="C629" s="44">
        <f t="shared" si="53"/>
        <v>0</v>
      </c>
      <c r="D629" s="35">
        <f>VLOOKUP($Q629&amp;$B629,'PNC Exon. &amp; no Exon.'!$A:$AL,'P.N.C. x Comp. x Ramos'!D$66,0)</f>
        <v>0</v>
      </c>
      <c r="E629" s="35">
        <f>VLOOKUP($Q629&amp;$B629,'PNC Exon. &amp; no Exon.'!$A:$AL,'P.N.C. x Comp. x Ramos'!E$66,0)</f>
        <v>0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0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0</v>
      </c>
      <c r="K629" s="35">
        <f>VLOOKUP($Q629&amp;$B629,'PNC Exon. &amp; no Exon.'!$A:$AL,'P.N.C. x Comp. x Ramos'!K$66,0)</f>
        <v>0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0</v>
      </c>
      <c r="N629" s="35">
        <f>VLOOKUP($Q629&amp;$B629,'PNC Exon. &amp; no Exon.'!$A:$AL,'P.N.C. x Comp. x Ramos'!N$66,0)</f>
        <v>0</v>
      </c>
      <c r="O629" s="42">
        <f t="shared" si="54"/>
        <v>0</v>
      </c>
      <c r="Q629" s="97" t="s">
        <v>9</v>
      </c>
    </row>
    <row r="630" spans="1:17" ht="15.9" customHeight="1" x14ac:dyDescent="0.25">
      <c r="A630" s="34">
        <f t="shared" si="52"/>
        <v>1</v>
      </c>
      <c r="B630" s="37" t="s">
        <v>80</v>
      </c>
      <c r="C630" s="44">
        <f t="shared" si="53"/>
        <v>0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0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</v>
      </c>
      <c r="Q630" s="97" t="s">
        <v>9</v>
      </c>
    </row>
    <row r="631" spans="1:17" ht="15.9" customHeight="1" x14ac:dyDescent="0.25">
      <c r="A631" s="34">
        <f t="shared" si="52"/>
        <v>1</v>
      </c>
      <c r="B631" s="37" t="s">
        <v>120</v>
      </c>
      <c r="C631" s="44">
        <f t="shared" si="53"/>
        <v>0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0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0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0</v>
      </c>
      <c r="K631" s="35">
        <f>VLOOKUP($Q631&amp;$B631,'PNC Exon. &amp; no Exon.'!$A:$AL,'P.N.C. x Comp. x Ramos'!K$66,0)</f>
        <v>0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0</v>
      </c>
      <c r="N631" s="35">
        <f>VLOOKUP($Q631&amp;$B631,'PNC Exon. &amp; no Exon.'!$A:$AL,'P.N.C. x Comp. x Ramos'!N$66,0)</f>
        <v>0</v>
      </c>
      <c r="O631" s="42">
        <f t="shared" si="54"/>
        <v>0</v>
      </c>
      <c r="Q631" s="97" t="s">
        <v>9</v>
      </c>
    </row>
    <row r="632" spans="1:17" ht="15.9" customHeight="1" x14ac:dyDescent="0.25">
      <c r="A632" s="34">
        <f t="shared" si="52"/>
        <v>1</v>
      </c>
      <c r="B632" s="37" t="s">
        <v>121</v>
      </c>
      <c r="C632" s="44">
        <f t="shared" si="53"/>
        <v>0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0</v>
      </c>
      <c r="F632" s="35">
        <f>VLOOKUP($Q632&amp;$B632,'PNC Exon. &amp; no Exon.'!$A:$AL,'P.N.C. x Comp. x Ramos'!F$66,0)</f>
        <v>0</v>
      </c>
      <c r="G632" s="35">
        <f>VLOOKUP($Q632&amp;$B632,'PNC Exon. &amp; no Exon.'!$A:$AL,'P.N.C. x Comp. x Ramos'!G$66,0)</f>
        <v>0</v>
      </c>
      <c r="H632" s="35">
        <f>VLOOKUP($Q632&amp;$B632,'PNC Exon. &amp; no Exon.'!$A:$AL,'P.N.C. x Comp. x Ramos'!H$66,0)</f>
        <v>0</v>
      </c>
      <c r="I632" s="35">
        <f>VLOOKUP($Q632&amp;$B632,'PNC Exon. &amp; no Exon.'!$A:$AL,'P.N.C. x Comp. x Ramos'!I$66,0)</f>
        <v>0</v>
      </c>
      <c r="J632" s="35">
        <f>VLOOKUP($Q632&amp;$B632,'PNC Exon. &amp; no Exon.'!$A:$AL,'P.N.C. x Comp. x Ramos'!J$66,0)</f>
        <v>0</v>
      </c>
      <c r="K632" s="35">
        <f>VLOOKUP($Q632&amp;$B632,'PNC Exon. &amp; no Exon.'!$A:$AL,'P.N.C. x Comp. x Ramos'!K$66,0)</f>
        <v>0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0</v>
      </c>
      <c r="N632" s="35">
        <f>VLOOKUP($Q632&amp;$B632,'PNC Exon. &amp; no Exon.'!$A:$AL,'P.N.C. x Comp. x Ramos'!N$66,0)</f>
        <v>0</v>
      </c>
      <c r="O632" s="42">
        <f t="shared" si="54"/>
        <v>0</v>
      </c>
      <c r="Q632" s="97" t="s">
        <v>9</v>
      </c>
    </row>
    <row r="633" spans="1:17" ht="15.9" customHeight="1" x14ac:dyDescent="0.25">
      <c r="A633" s="34">
        <f t="shared" si="52"/>
        <v>1</v>
      </c>
      <c r="B633" s="37" t="s">
        <v>123</v>
      </c>
      <c r="C633" s="44">
        <f t="shared" si="53"/>
        <v>0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0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</v>
      </c>
      <c r="Q633" s="97" t="s">
        <v>9</v>
      </c>
    </row>
    <row r="634" spans="1:17" ht="15.9" customHeight="1" x14ac:dyDescent="0.25">
      <c r="A634" s="34">
        <f t="shared" si="52"/>
        <v>1</v>
      </c>
      <c r="B634" s="37" t="s">
        <v>78</v>
      </c>
      <c r="C634" s="44">
        <f t="shared" si="53"/>
        <v>0</v>
      </c>
      <c r="D634" s="35">
        <f>VLOOKUP($Q634&amp;$B634,'PNC Exon. &amp; no Exon.'!$A:$AL,'P.N.C. x Comp. x Ramos'!D$66,0)</f>
        <v>0</v>
      </c>
      <c r="E634" s="35">
        <f>VLOOKUP($Q634&amp;$B634,'PNC Exon. &amp; no Exon.'!$A:$AL,'P.N.C. x Comp. x Ramos'!E$66,0)</f>
        <v>0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0</v>
      </c>
      <c r="I634" s="35">
        <f>VLOOKUP($Q634&amp;$B634,'PNC Exon. &amp; no Exon.'!$A:$AL,'P.N.C. x Comp. x Ramos'!I$66,0)</f>
        <v>0</v>
      </c>
      <c r="J634" s="35">
        <f>VLOOKUP($Q634&amp;$B634,'PNC Exon. &amp; no Exon.'!$A:$AL,'P.N.C. x Comp. x Ramos'!J$66,0)</f>
        <v>0</v>
      </c>
      <c r="K634" s="35">
        <f>VLOOKUP($Q634&amp;$B634,'PNC Exon. &amp; no Exon.'!$A:$AL,'P.N.C. x Comp. x Ramos'!K$66,0)</f>
        <v>0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0</v>
      </c>
      <c r="N634" s="35">
        <f>VLOOKUP($Q634&amp;$B634,'PNC Exon. &amp; no Exon.'!$A:$AL,'P.N.C. x Comp. x Ramos'!N$66,0)</f>
        <v>0</v>
      </c>
      <c r="O634" s="42">
        <f t="shared" si="54"/>
        <v>0</v>
      </c>
      <c r="Q634" s="97" t="s">
        <v>9</v>
      </c>
    </row>
    <row r="635" spans="1:17" ht="15.9" customHeight="1" x14ac:dyDescent="0.25">
      <c r="A635" s="34">
        <f t="shared" si="52"/>
        <v>1</v>
      </c>
      <c r="B635" s="37" t="s">
        <v>87</v>
      </c>
      <c r="C635" s="44">
        <f t="shared" si="53"/>
        <v>0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0</v>
      </c>
      <c r="F635" s="35">
        <f>VLOOKUP($Q635&amp;$B635,'PNC Exon. &amp; no Exon.'!$A:$AL,'P.N.C. x Comp. x Ramos'!F$66,0)</f>
        <v>0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</v>
      </c>
      <c r="Q635" s="97" t="s">
        <v>9</v>
      </c>
    </row>
    <row r="636" spans="1:17" ht="15.9" customHeight="1" x14ac:dyDescent="0.25">
      <c r="A636" s="34">
        <f t="shared" si="52"/>
        <v>1</v>
      </c>
      <c r="B636" s="37" t="s">
        <v>122</v>
      </c>
      <c r="C636" s="44">
        <f t="shared" si="53"/>
        <v>0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0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</v>
      </c>
      <c r="Q636" s="97" t="s">
        <v>9</v>
      </c>
    </row>
    <row r="637" spans="1:17" ht="15.9" customHeight="1" x14ac:dyDescent="0.25">
      <c r="A637" s="34">
        <f t="shared" si="52"/>
        <v>1</v>
      </c>
      <c r="B637" s="37" t="s">
        <v>124</v>
      </c>
      <c r="C637" s="44">
        <f t="shared" si="53"/>
        <v>0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0</v>
      </c>
      <c r="F637" s="35">
        <f>VLOOKUP($Q637&amp;$B637,'PNC Exon. &amp; no Exon.'!$A:$AL,'P.N.C. x Comp. x Ramos'!F$66,0)</f>
        <v>0</v>
      </c>
      <c r="G637" s="35">
        <f>VLOOKUP($Q637&amp;$B637,'PNC Exon. &amp; no Exon.'!$A:$AL,'P.N.C. x Comp. x Ramos'!G$66,0)</f>
        <v>0</v>
      </c>
      <c r="H637" s="35">
        <f>VLOOKUP($Q637&amp;$B637,'PNC Exon. &amp; no Exon.'!$A:$AL,'P.N.C. x Comp. x Ramos'!H$66,0)</f>
        <v>0</v>
      </c>
      <c r="I637" s="35">
        <f>VLOOKUP($Q637&amp;$B637,'PNC Exon. &amp; no Exon.'!$A:$AL,'P.N.C. x Comp. x Ramos'!I$66,0)</f>
        <v>0</v>
      </c>
      <c r="J637" s="35">
        <f>VLOOKUP($Q637&amp;$B637,'PNC Exon. &amp; no Exon.'!$A:$AL,'P.N.C. x Comp. x Ramos'!J$66,0)</f>
        <v>0</v>
      </c>
      <c r="K637" s="35">
        <f>VLOOKUP($Q637&amp;$B637,'PNC Exon. &amp; no Exon.'!$A:$AL,'P.N.C. x Comp. x Ramos'!K$66,0)</f>
        <v>0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0</v>
      </c>
      <c r="N637" s="35">
        <f>VLOOKUP($Q637&amp;$B637,'PNC Exon. &amp; no Exon.'!$A:$AL,'P.N.C. x Comp. x Ramos'!N$66,0)</f>
        <v>0</v>
      </c>
      <c r="O637" s="42">
        <f t="shared" si="54"/>
        <v>0</v>
      </c>
      <c r="Q637" s="97" t="s">
        <v>9</v>
      </c>
    </row>
    <row r="638" spans="1:17" ht="15.9" customHeight="1" x14ac:dyDescent="0.25">
      <c r="A638" s="34">
        <f t="shared" si="52"/>
        <v>1</v>
      </c>
      <c r="B638" s="37" t="s">
        <v>125</v>
      </c>
      <c r="C638" s="44">
        <f t="shared" si="53"/>
        <v>0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0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0</v>
      </c>
      <c r="H638" s="35">
        <f>VLOOKUP($Q638&amp;$B638,'PNC Exon. &amp; no Exon.'!$A:$AL,'P.N.C. x Comp. x Ramos'!H$66,0)</f>
        <v>0</v>
      </c>
      <c r="I638" s="35">
        <f>VLOOKUP($Q638&amp;$B638,'PNC Exon. &amp; no Exon.'!$A:$AL,'P.N.C. x Comp. x Ramos'!I$66,0)</f>
        <v>0</v>
      </c>
      <c r="J638" s="35">
        <f>VLOOKUP($Q638&amp;$B638,'PNC Exon. &amp; no Exon.'!$A:$AL,'P.N.C. x Comp. x Ramos'!J$66,0)</f>
        <v>0</v>
      </c>
      <c r="K638" s="35">
        <f>VLOOKUP($Q638&amp;$B638,'PNC Exon. &amp; no Exon.'!$A:$AL,'P.N.C. x Comp. x Ramos'!K$66,0)</f>
        <v>0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0</v>
      </c>
      <c r="N638" s="35">
        <f>VLOOKUP($Q638&amp;$B638,'PNC Exon. &amp; no Exon.'!$A:$AL,'P.N.C. x Comp. x Ramos'!N$66,0)</f>
        <v>0</v>
      </c>
      <c r="O638" s="42">
        <f t="shared" si="54"/>
        <v>0</v>
      </c>
      <c r="Q638" s="97" t="s">
        <v>9</v>
      </c>
    </row>
    <row r="639" spans="1:17" ht="15.9" customHeight="1" x14ac:dyDescent="0.25">
      <c r="A639" s="34">
        <f t="shared" si="52"/>
        <v>1</v>
      </c>
      <c r="B639" s="37" t="s">
        <v>126</v>
      </c>
      <c r="C639" s="44">
        <f t="shared" si="53"/>
        <v>0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0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0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0</v>
      </c>
      <c r="K639" s="35">
        <f>VLOOKUP($Q639&amp;$B639,'PNC Exon. &amp; no Exon.'!$A:$AL,'P.N.C. x Comp. x Ramos'!K$66,0)</f>
        <v>0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0</v>
      </c>
      <c r="O639" s="42">
        <f t="shared" si="54"/>
        <v>0</v>
      </c>
      <c r="Q639" s="97" t="s">
        <v>9</v>
      </c>
    </row>
    <row r="640" spans="1:17" ht="15.9" customHeight="1" x14ac:dyDescent="0.25">
      <c r="A640" s="34">
        <f t="shared" si="52"/>
        <v>1</v>
      </c>
      <c r="B640" s="37" t="s">
        <v>117</v>
      </c>
      <c r="C640" s="44">
        <f t="shared" si="53"/>
        <v>0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0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0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0</v>
      </c>
      <c r="O640" s="42">
        <f t="shared" si="54"/>
        <v>0</v>
      </c>
      <c r="Q640" s="97" t="s">
        <v>9</v>
      </c>
    </row>
    <row r="641" spans="1:17" ht="15.9" customHeight="1" x14ac:dyDescent="0.25">
      <c r="A641" s="34">
        <f t="shared" si="52"/>
        <v>1</v>
      </c>
      <c r="B641" s="37" t="s">
        <v>109</v>
      </c>
      <c r="C641" s="44">
        <f t="shared" si="53"/>
        <v>0</v>
      </c>
      <c r="D641" s="35">
        <f>VLOOKUP($Q641&amp;$B641,'PNC Exon. &amp; no Exon.'!$A:$AL,'P.N.C. x Comp. x Ramos'!D$66,0)</f>
        <v>0</v>
      </c>
      <c r="E641" s="35">
        <f>VLOOKUP($Q641&amp;$B641,'PNC Exon. &amp; no Exon.'!$A:$AL,'P.N.C. x Comp. x Ramos'!E$66,0)</f>
        <v>0</v>
      </c>
      <c r="F641" s="35">
        <f>VLOOKUP($Q641&amp;$B641,'PNC Exon. &amp; no Exon.'!$A:$AL,'P.N.C. x Comp. x Ramos'!F$66,0)</f>
        <v>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0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0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0</v>
      </c>
      <c r="N641" s="35">
        <f>VLOOKUP($Q641&amp;$B641,'PNC Exon. &amp; no Exon.'!$A:$AL,'P.N.C. x Comp. x Ramos'!N$66,0)</f>
        <v>0</v>
      </c>
      <c r="O641" s="42">
        <f t="shared" si="54"/>
        <v>0</v>
      </c>
      <c r="Q641" s="97" t="s">
        <v>9</v>
      </c>
    </row>
    <row r="642" spans="1:17" ht="15.9" customHeight="1" x14ac:dyDescent="0.25">
      <c r="A642" s="34">
        <f t="shared" si="52"/>
        <v>1</v>
      </c>
      <c r="B642" s="37" t="s">
        <v>127</v>
      </c>
      <c r="C642" s="44">
        <f t="shared" si="53"/>
        <v>0</v>
      </c>
      <c r="D642" s="35">
        <f>VLOOKUP($Q642&amp;$B642,'PNC Exon. &amp; no Exon.'!$A:$AL,'P.N.C. x Comp. x Ramos'!D$66,0)</f>
        <v>0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0</v>
      </c>
      <c r="H642" s="35">
        <f>VLOOKUP($Q642&amp;$B642,'PNC Exon. &amp; no Exon.'!$A:$AL,'P.N.C. x Comp. x Ramos'!H$66,0)</f>
        <v>0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0</v>
      </c>
      <c r="K642" s="35">
        <f>VLOOKUP($Q642&amp;$B642,'PNC Exon. &amp; no Exon.'!$A:$AL,'P.N.C. x Comp. x Ramos'!K$66,0)</f>
        <v>0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0</v>
      </c>
      <c r="N642" s="35">
        <f>VLOOKUP($Q642&amp;$B642,'PNC Exon. &amp; no Exon.'!$A:$AL,'P.N.C. x Comp. x Ramos'!N$66,0)</f>
        <v>0</v>
      </c>
      <c r="O642" s="42">
        <f t="shared" si="54"/>
        <v>0</v>
      </c>
      <c r="Q642" s="97" t="s">
        <v>9</v>
      </c>
    </row>
    <row r="643" spans="1:17" ht="15.9" customHeight="1" x14ac:dyDescent="0.25">
      <c r="A643" s="34">
        <f t="shared" si="52"/>
        <v>1</v>
      </c>
      <c r="B643" s="37" t="s">
        <v>79</v>
      </c>
      <c r="C643" s="44">
        <f t="shared" si="53"/>
        <v>0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0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0</v>
      </c>
      <c r="Q643" s="97" t="s">
        <v>9</v>
      </c>
    </row>
    <row r="644" spans="1:17" ht="15.9" customHeight="1" x14ac:dyDescent="0.25">
      <c r="A644" s="34">
        <f t="shared" si="52"/>
        <v>1</v>
      </c>
      <c r="B644" s="37" t="s">
        <v>128</v>
      </c>
      <c r="C644" s="44">
        <f t="shared" si="53"/>
        <v>0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0</v>
      </c>
      <c r="F644" s="35">
        <f>VLOOKUP($Q644&amp;$B644,'PNC Exon. &amp; no Exon.'!$A:$AL,'P.N.C. x Comp. x Ramos'!F$66,0)</f>
        <v>0</v>
      </c>
      <c r="G644" s="35">
        <f>VLOOKUP($Q644&amp;$B644,'PNC Exon. &amp; no Exon.'!$A:$AL,'P.N.C. x Comp. x Ramos'!G$66,0)</f>
        <v>0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0</v>
      </c>
      <c r="O644" s="42">
        <f t="shared" si="54"/>
        <v>0</v>
      </c>
      <c r="Q644" s="97" t="s">
        <v>9</v>
      </c>
    </row>
    <row r="645" spans="1:17" ht="15.9" customHeight="1" x14ac:dyDescent="0.25">
      <c r="A645" s="34">
        <f t="shared" si="52"/>
        <v>1</v>
      </c>
      <c r="B645" s="37" t="s">
        <v>129</v>
      </c>
      <c r="C645" s="44">
        <f t="shared" si="53"/>
        <v>0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0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0</v>
      </c>
      <c r="N645" s="35">
        <f>VLOOKUP($Q645&amp;$B645,'PNC Exon. &amp; no Exon.'!$A:$AL,'P.N.C. x Comp. x Ramos'!N$66,0)</f>
        <v>0</v>
      </c>
      <c r="O645" s="42">
        <f t="shared" si="54"/>
        <v>0</v>
      </c>
      <c r="Q645" s="97" t="s">
        <v>9</v>
      </c>
    </row>
    <row r="646" spans="1:17" ht="15.9" customHeight="1" x14ac:dyDescent="0.25">
      <c r="A646" s="34">
        <f t="shared" si="52"/>
        <v>1</v>
      </c>
      <c r="B646" s="37" t="s">
        <v>131</v>
      </c>
      <c r="C646" s="44">
        <f t="shared" si="53"/>
        <v>0</v>
      </c>
      <c r="D646" s="35">
        <f>VLOOKUP($Q646&amp;$B646,'PNC Exon. &amp; no Exon.'!$A:$AL,'P.N.C. x Comp. x Ramos'!D$66,0)</f>
        <v>0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0</v>
      </c>
      <c r="G646" s="35">
        <f>VLOOKUP($Q646&amp;$B646,'PNC Exon. &amp; no Exon.'!$A:$AL,'P.N.C. x Comp. x Ramos'!G$66,0)</f>
        <v>0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0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0</v>
      </c>
      <c r="O646" s="42">
        <f t="shared" si="54"/>
        <v>0</v>
      </c>
      <c r="Q646" s="97" t="s">
        <v>9</v>
      </c>
    </row>
    <row r="647" spans="1:17" ht="15.9" customHeight="1" x14ac:dyDescent="0.25">
      <c r="A647" s="34">
        <f t="shared" si="52"/>
        <v>1</v>
      </c>
      <c r="B647" s="37" t="s">
        <v>130</v>
      </c>
      <c r="C647" s="44">
        <f t="shared" si="53"/>
        <v>0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0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0</v>
      </c>
      <c r="H647" s="35">
        <f>VLOOKUP($Q647&amp;$B647,'PNC Exon. &amp; no Exon.'!$A:$AL,'P.N.C. x Comp. x Ramos'!H$66,0)</f>
        <v>0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0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0</v>
      </c>
      <c r="N647" s="35">
        <f>VLOOKUP($Q647&amp;$B647,'PNC Exon. &amp; no Exon.'!$A:$AL,'P.N.C. x Comp. x Ramos'!N$66,0)</f>
        <v>0</v>
      </c>
      <c r="O647" s="42">
        <f t="shared" si="54"/>
        <v>0</v>
      </c>
      <c r="Q647" s="97" t="s">
        <v>9</v>
      </c>
    </row>
    <row r="648" spans="1:17" x14ac:dyDescent="0.25">
      <c r="A648" s="52" t="s">
        <v>173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25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25">
      <c r="A671" s="136" t="s">
        <v>171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25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f t="shared" ref="C675:N675" si="55">SUM(C676:C708)</f>
        <v>0</v>
      </c>
      <c r="D675" s="71">
        <f t="shared" si="55"/>
        <v>0</v>
      </c>
      <c r="E675" s="71">
        <f t="shared" si="55"/>
        <v>0</v>
      </c>
      <c r="F675" s="71">
        <f t="shared" si="55"/>
        <v>0</v>
      </c>
      <c r="G675" s="71">
        <f t="shared" si="55"/>
        <v>0</v>
      </c>
      <c r="H675" s="71">
        <f t="shared" si="55"/>
        <v>0</v>
      </c>
      <c r="I675" s="71">
        <f t="shared" si="55"/>
        <v>0</v>
      </c>
      <c r="J675" s="71">
        <f t="shared" si="55"/>
        <v>0</v>
      </c>
      <c r="K675" s="71">
        <f t="shared" si="55"/>
        <v>0</v>
      </c>
      <c r="L675" s="71">
        <f t="shared" si="55"/>
        <v>0</v>
      </c>
      <c r="M675" s="71">
        <f t="shared" si="55"/>
        <v>0</v>
      </c>
      <c r="N675" s="71">
        <f t="shared" si="55"/>
        <v>0</v>
      </c>
      <c r="O675" s="82">
        <f>SUM(O676:O708,0)</f>
        <v>0</v>
      </c>
      <c r="Q675" s="97" t="s">
        <v>10</v>
      </c>
    </row>
    <row r="676" spans="1:17" ht="15.9" customHeight="1" x14ac:dyDescent="0.25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0</v>
      </c>
      <c r="D676" s="35">
        <f>VLOOKUP($Q676&amp;$B676,'PNC Exon. &amp; no Exon.'!$A:$AL,'P.N.C. x Comp. x Ramos'!D$66,0)</f>
        <v>0</v>
      </c>
      <c r="E676" s="35">
        <f>VLOOKUP($Q676&amp;$B676,'PNC Exon. &amp; no Exon.'!$A:$AL,'P.N.C. x Comp. x Ramos'!E$66,0)</f>
        <v>0</v>
      </c>
      <c r="F676" s="35">
        <f>VLOOKUP($Q676&amp;$B676,'PNC Exon. &amp; no Exon.'!$A:$AL,'P.N.C. x Comp. x Ramos'!F$66,0)</f>
        <v>0</v>
      </c>
      <c r="G676" s="35">
        <f>VLOOKUP($Q676&amp;$B676,'PNC Exon. &amp; no Exon.'!$A:$AL,'P.N.C. x Comp. x Ramos'!G$66,0)</f>
        <v>0</v>
      </c>
      <c r="H676" s="35">
        <f>VLOOKUP($Q676&amp;$B676,'PNC Exon. &amp; no Exon.'!$A:$AL,'P.N.C. x Comp. x Ramos'!H$66,0)</f>
        <v>0</v>
      </c>
      <c r="I676" s="35">
        <f>VLOOKUP($Q676&amp;$B676,'PNC Exon. &amp; no Exon.'!$A:$AL,'P.N.C. x Comp. x Ramos'!I$66,0)</f>
        <v>0</v>
      </c>
      <c r="J676" s="35">
        <f>VLOOKUP($Q676&amp;$B676,'PNC Exon. &amp; no Exon.'!$A:$AL,'P.N.C. x Comp. x Ramos'!J$66,0)</f>
        <v>0</v>
      </c>
      <c r="K676" s="35">
        <f>VLOOKUP($Q676&amp;$B676,'PNC Exon. &amp; no Exon.'!$A:$AL,'P.N.C. x Comp. x Ramos'!K$66,0)</f>
        <v>0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0</v>
      </c>
      <c r="N676" s="35">
        <f>VLOOKUP($Q676&amp;$B676,'PNC Exon. &amp; no Exon.'!$A:$AL,'P.N.C. x Comp. x Ramos'!N$66,0)</f>
        <v>0</v>
      </c>
      <c r="O676" s="42">
        <f t="shared" ref="O676:O708" si="58">IFERROR(C676/$C$675*100,0)</f>
        <v>0</v>
      </c>
      <c r="Q676" s="97" t="s">
        <v>10</v>
      </c>
    </row>
    <row r="677" spans="1:17" ht="15.9" customHeight="1" x14ac:dyDescent="0.25">
      <c r="A677" s="34">
        <f t="shared" si="56"/>
        <v>1</v>
      </c>
      <c r="B677" s="37" t="s">
        <v>92</v>
      </c>
      <c r="C677" s="50">
        <f t="shared" ref="C677:C708" si="59">SUM(D677:N677)</f>
        <v>0</v>
      </c>
      <c r="D677" s="35">
        <f>VLOOKUP($Q677&amp;$B677,'PNC Exon. &amp; no Exon.'!$A:$AL,'P.N.C. x Comp. x Ramos'!D$66,0)</f>
        <v>0</v>
      </c>
      <c r="E677" s="35">
        <f>VLOOKUP($Q677&amp;$B677,'PNC Exon. &amp; no Exon.'!$A:$AL,'P.N.C. x Comp. x Ramos'!E$66,0)</f>
        <v>0</v>
      </c>
      <c r="F677" s="35">
        <f>VLOOKUP($Q677&amp;$B677,'PNC Exon. &amp; no Exon.'!$A:$AL,'P.N.C. x Comp. x Ramos'!F$66,0)</f>
        <v>0</v>
      </c>
      <c r="G677" s="35">
        <f>VLOOKUP($Q677&amp;$B677,'PNC Exon. &amp; no Exon.'!$A:$AL,'P.N.C. x Comp. x Ramos'!G$66,0)</f>
        <v>0</v>
      </c>
      <c r="H677" s="35">
        <f>VLOOKUP($Q677&amp;$B677,'PNC Exon. &amp; no Exon.'!$A:$AL,'P.N.C. x Comp. x Ramos'!H$66,0)</f>
        <v>0</v>
      </c>
      <c r="I677" s="35">
        <f>VLOOKUP($Q677&amp;$B677,'PNC Exon. &amp; no Exon.'!$A:$AL,'P.N.C. x Comp. x Ramos'!I$66,0)</f>
        <v>0</v>
      </c>
      <c r="J677" s="35">
        <f>VLOOKUP($Q677&amp;$B677,'PNC Exon. &amp; no Exon.'!$A:$AL,'P.N.C. x Comp. x Ramos'!J$66,0)</f>
        <v>0</v>
      </c>
      <c r="K677" s="35">
        <f>VLOOKUP($Q677&amp;$B677,'PNC Exon. &amp; no Exon.'!$A:$AL,'P.N.C. x Comp. x Ramos'!K$66,0)</f>
        <v>0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0</v>
      </c>
      <c r="N677" s="35">
        <f>VLOOKUP($Q677&amp;$B677,'PNC Exon. &amp; no Exon.'!$A:$AL,'P.N.C. x Comp. x Ramos'!N$66,0)</f>
        <v>0</v>
      </c>
      <c r="O677" s="42">
        <f t="shared" si="58"/>
        <v>0</v>
      </c>
      <c r="Q677" s="97" t="s">
        <v>10</v>
      </c>
    </row>
    <row r="678" spans="1:17" ht="15.9" customHeight="1" x14ac:dyDescent="0.25">
      <c r="A678" s="34">
        <f t="shared" si="56"/>
        <v>1</v>
      </c>
      <c r="B678" s="37" t="s">
        <v>93</v>
      </c>
      <c r="C678" s="50">
        <f t="shared" si="59"/>
        <v>0</v>
      </c>
      <c r="D678" s="35">
        <f>VLOOKUP($Q678&amp;$B678,'PNC Exon. &amp; no Exon.'!$A:$AL,'P.N.C. x Comp. x Ramos'!D$66,0)</f>
        <v>0</v>
      </c>
      <c r="E678" s="35">
        <f>VLOOKUP($Q678&amp;$B678,'PNC Exon. &amp; no Exon.'!$A:$AL,'P.N.C. x Comp. x Ramos'!E$66,0)</f>
        <v>0</v>
      </c>
      <c r="F678" s="35">
        <f>VLOOKUP($Q678&amp;$B678,'PNC Exon. &amp; no Exon.'!$A:$AL,'P.N.C. x Comp. x Ramos'!F$66,0)</f>
        <v>0</v>
      </c>
      <c r="G678" s="35">
        <f>VLOOKUP($Q678&amp;$B678,'PNC Exon. &amp; no Exon.'!$A:$AL,'P.N.C. x Comp. x Ramos'!G$66,0)</f>
        <v>0</v>
      </c>
      <c r="H678" s="35">
        <f>VLOOKUP($Q678&amp;$B678,'PNC Exon. &amp; no Exon.'!$A:$AL,'P.N.C. x Comp. x Ramos'!H$66,0)</f>
        <v>0</v>
      </c>
      <c r="I678" s="35">
        <f>VLOOKUP($Q678&amp;$B678,'PNC Exon. &amp; no Exon.'!$A:$AL,'P.N.C. x Comp. x Ramos'!I$66,0)</f>
        <v>0</v>
      </c>
      <c r="J678" s="35">
        <f>VLOOKUP($Q678&amp;$B678,'PNC Exon. &amp; no Exon.'!$A:$AL,'P.N.C. x Comp. x Ramos'!J$66,0)</f>
        <v>0</v>
      </c>
      <c r="K678" s="35">
        <f>VLOOKUP($Q678&amp;$B678,'PNC Exon. &amp; no Exon.'!$A:$AL,'P.N.C. x Comp. x Ramos'!K$66,0)</f>
        <v>0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0</v>
      </c>
      <c r="N678" s="35">
        <f>VLOOKUP($Q678&amp;$B678,'PNC Exon. &amp; no Exon.'!$A:$AL,'P.N.C. x Comp. x Ramos'!N$66,0)</f>
        <v>0</v>
      </c>
      <c r="O678" s="42">
        <f t="shared" si="58"/>
        <v>0</v>
      </c>
      <c r="Q678" s="97" t="s">
        <v>10</v>
      </c>
    </row>
    <row r="679" spans="1:17" ht="15.9" customHeight="1" x14ac:dyDescent="0.25">
      <c r="A679" s="34">
        <f t="shared" si="56"/>
        <v>1</v>
      </c>
      <c r="B679" s="37" t="s">
        <v>110</v>
      </c>
      <c r="C679" s="50">
        <f t="shared" si="59"/>
        <v>0</v>
      </c>
      <c r="D679" s="35">
        <f>VLOOKUP($Q679&amp;$B679,'PNC Exon. &amp; no Exon.'!$A:$AL,'P.N.C. x Comp. x Ramos'!D$66,0)</f>
        <v>0</v>
      </c>
      <c r="E679" s="35">
        <f>VLOOKUP($Q679&amp;$B679,'PNC Exon. &amp; no Exon.'!$A:$AL,'P.N.C. x Comp. x Ramos'!E$66,0)</f>
        <v>0</v>
      </c>
      <c r="F679" s="35">
        <f>VLOOKUP($Q679&amp;$B679,'PNC Exon. &amp; no Exon.'!$A:$AL,'P.N.C. x Comp. x Ramos'!F$66,0)</f>
        <v>0</v>
      </c>
      <c r="G679" s="35">
        <f>VLOOKUP($Q679&amp;$B679,'PNC Exon. &amp; no Exon.'!$A:$AL,'P.N.C. x Comp. x Ramos'!G$66,0)</f>
        <v>0</v>
      </c>
      <c r="H679" s="35">
        <f>VLOOKUP($Q679&amp;$B679,'PNC Exon. &amp; no Exon.'!$A:$AL,'P.N.C. x Comp. x Ramos'!H$66,0)</f>
        <v>0</v>
      </c>
      <c r="I679" s="35">
        <f>VLOOKUP($Q679&amp;$B679,'PNC Exon. &amp; no Exon.'!$A:$AL,'P.N.C. x Comp. x Ramos'!I$66,0)</f>
        <v>0</v>
      </c>
      <c r="J679" s="35">
        <f>VLOOKUP($Q679&amp;$B679,'PNC Exon. &amp; no Exon.'!$A:$AL,'P.N.C. x Comp. x Ramos'!J$66,0)</f>
        <v>0</v>
      </c>
      <c r="K679" s="35">
        <f>VLOOKUP($Q679&amp;$B679,'PNC Exon. &amp; no Exon.'!$A:$AL,'P.N.C. x Comp. x Ramos'!K$66,0)</f>
        <v>0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0</v>
      </c>
      <c r="N679" s="35">
        <f>VLOOKUP($Q679&amp;$B679,'PNC Exon. &amp; no Exon.'!$A:$AL,'P.N.C. x Comp. x Ramos'!N$66,0)</f>
        <v>0</v>
      </c>
      <c r="O679" s="42">
        <f t="shared" si="58"/>
        <v>0</v>
      </c>
      <c r="Q679" s="97" t="s">
        <v>10</v>
      </c>
    </row>
    <row r="680" spans="1:17" ht="15.9" customHeight="1" x14ac:dyDescent="0.25">
      <c r="A680" s="34">
        <f t="shared" si="56"/>
        <v>1</v>
      </c>
      <c r="B680" s="37" t="s">
        <v>111</v>
      </c>
      <c r="C680" s="50">
        <f t="shared" si="59"/>
        <v>0</v>
      </c>
      <c r="D680" s="35">
        <f>VLOOKUP($Q680&amp;$B680,'PNC Exon. &amp; no Exon.'!$A:$AL,'P.N.C. x Comp. x Ramos'!D$66,0)</f>
        <v>0</v>
      </c>
      <c r="E680" s="35">
        <f>VLOOKUP($Q680&amp;$B680,'PNC Exon. &amp; no Exon.'!$A:$AL,'P.N.C. x Comp. x Ramos'!E$66,0)</f>
        <v>0</v>
      </c>
      <c r="F680" s="35">
        <f>VLOOKUP($Q680&amp;$B680,'PNC Exon. &amp; no Exon.'!$A:$AL,'P.N.C. x Comp. x Ramos'!F$66,0)</f>
        <v>0</v>
      </c>
      <c r="G680" s="35">
        <f>VLOOKUP($Q680&amp;$B680,'PNC Exon. &amp; no Exon.'!$A:$AL,'P.N.C. x Comp. x Ramos'!G$66,0)</f>
        <v>0</v>
      </c>
      <c r="H680" s="35">
        <f>VLOOKUP($Q680&amp;$B680,'PNC Exon. &amp; no Exon.'!$A:$AL,'P.N.C. x Comp. x Ramos'!H$66,0)</f>
        <v>0</v>
      </c>
      <c r="I680" s="35">
        <f>VLOOKUP($Q680&amp;$B680,'PNC Exon. &amp; no Exon.'!$A:$AL,'P.N.C. x Comp. x Ramos'!I$66,0)</f>
        <v>0</v>
      </c>
      <c r="J680" s="35">
        <f>VLOOKUP($Q680&amp;$B680,'PNC Exon. &amp; no Exon.'!$A:$AL,'P.N.C. x Comp. x Ramos'!J$66,0)</f>
        <v>0</v>
      </c>
      <c r="K680" s="35">
        <f>VLOOKUP($Q680&amp;$B680,'PNC Exon. &amp; no Exon.'!$A:$AL,'P.N.C. x Comp. x Ramos'!K$66,0)</f>
        <v>0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0</v>
      </c>
      <c r="N680" s="35">
        <f>VLOOKUP($Q680&amp;$B680,'PNC Exon. &amp; no Exon.'!$A:$AL,'P.N.C. x Comp. x Ramos'!N$66,0)</f>
        <v>0</v>
      </c>
      <c r="O680" s="42">
        <f t="shared" si="58"/>
        <v>0</v>
      </c>
      <c r="Q680" s="97" t="s">
        <v>10</v>
      </c>
    </row>
    <row r="681" spans="1:17" ht="15.9" customHeight="1" x14ac:dyDescent="0.25">
      <c r="A681" s="34">
        <f t="shared" si="56"/>
        <v>1</v>
      </c>
      <c r="B681" s="37" t="s">
        <v>112</v>
      </c>
      <c r="C681" s="50">
        <f t="shared" si="59"/>
        <v>0</v>
      </c>
      <c r="D681" s="35">
        <f>VLOOKUP($Q681&amp;$B681,'PNC Exon. &amp; no Exon.'!$A:$AL,'P.N.C. x Comp. x Ramos'!D$66,0)</f>
        <v>0</v>
      </c>
      <c r="E681" s="35">
        <f>VLOOKUP($Q681&amp;$B681,'PNC Exon. &amp; no Exon.'!$A:$AL,'P.N.C. x Comp. x Ramos'!E$66,0)</f>
        <v>0</v>
      </c>
      <c r="F681" s="35">
        <f>VLOOKUP($Q681&amp;$B681,'PNC Exon. &amp; no Exon.'!$A:$AL,'P.N.C. x Comp. x Ramos'!F$66,0)</f>
        <v>0</v>
      </c>
      <c r="G681" s="35">
        <f>VLOOKUP($Q681&amp;$B681,'PNC Exon. &amp; no Exon.'!$A:$AL,'P.N.C. x Comp. x Ramos'!G$66,0)</f>
        <v>0</v>
      </c>
      <c r="H681" s="35">
        <f>VLOOKUP($Q681&amp;$B681,'PNC Exon. &amp; no Exon.'!$A:$AL,'P.N.C. x Comp. x Ramos'!H$66,0)</f>
        <v>0</v>
      </c>
      <c r="I681" s="35">
        <f>VLOOKUP($Q681&amp;$B681,'PNC Exon. &amp; no Exon.'!$A:$AL,'P.N.C. x Comp. x Ramos'!I$66,0)</f>
        <v>0</v>
      </c>
      <c r="J681" s="35">
        <f>VLOOKUP($Q681&amp;$B681,'PNC Exon. &amp; no Exon.'!$A:$AL,'P.N.C. x Comp. x Ramos'!J$66,0)</f>
        <v>0</v>
      </c>
      <c r="K681" s="35">
        <f>VLOOKUP($Q681&amp;$B681,'PNC Exon. &amp; no Exon.'!$A:$AL,'P.N.C. x Comp. x Ramos'!K$66,0)</f>
        <v>0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0</v>
      </c>
      <c r="N681" s="35">
        <f>VLOOKUP($Q681&amp;$B681,'PNC Exon. &amp; no Exon.'!$A:$AL,'P.N.C. x Comp. x Ramos'!N$66,0)</f>
        <v>0</v>
      </c>
      <c r="O681" s="42">
        <f t="shared" si="58"/>
        <v>0</v>
      </c>
      <c r="Q681" s="97" t="s">
        <v>10</v>
      </c>
    </row>
    <row r="682" spans="1:17" ht="15.9" customHeight="1" x14ac:dyDescent="0.25">
      <c r="A682" s="34">
        <f t="shared" si="56"/>
        <v>1</v>
      </c>
      <c r="B682" s="37" t="s">
        <v>113</v>
      </c>
      <c r="C682" s="50">
        <f t="shared" si="59"/>
        <v>0</v>
      </c>
      <c r="D682" s="35">
        <f>VLOOKUP($Q682&amp;$B682,'PNC Exon. &amp; no Exon.'!$A:$AL,'P.N.C. x Comp. x Ramos'!D$66,0)</f>
        <v>0</v>
      </c>
      <c r="E682" s="35">
        <f>VLOOKUP($Q682&amp;$B682,'PNC Exon. &amp; no Exon.'!$A:$AL,'P.N.C. x Comp. x Ramos'!E$66,0)</f>
        <v>0</v>
      </c>
      <c r="F682" s="35">
        <f>VLOOKUP($Q682&amp;$B682,'PNC Exon. &amp; no Exon.'!$A:$AL,'P.N.C. x Comp. x Ramos'!F$66,0)</f>
        <v>0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0</v>
      </c>
      <c r="Q682" s="97" t="s">
        <v>10</v>
      </c>
    </row>
    <row r="683" spans="1:17" ht="15.9" customHeight="1" x14ac:dyDescent="0.25">
      <c r="A683" s="34">
        <f t="shared" si="56"/>
        <v>1</v>
      </c>
      <c r="B683" s="37" t="s">
        <v>77</v>
      </c>
      <c r="C683" s="50">
        <f t="shared" si="59"/>
        <v>0</v>
      </c>
      <c r="D683" s="35">
        <f>VLOOKUP($Q683&amp;$B683,'PNC Exon. &amp; no Exon.'!$A:$AL,'P.N.C. x Comp. x Ramos'!D$66,0)</f>
        <v>0</v>
      </c>
      <c r="E683" s="35">
        <f>VLOOKUP($Q683&amp;$B683,'PNC Exon. &amp; no Exon.'!$A:$AL,'P.N.C. x Comp. x Ramos'!E$66,0)</f>
        <v>0</v>
      </c>
      <c r="F683" s="35">
        <f>VLOOKUP($Q683&amp;$B683,'PNC Exon. &amp; no Exon.'!$A:$AL,'P.N.C. x Comp. x Ramos'!F$66,0)</f>
        <v>0</v>
      </c>
      <c r="G683" s="35">
        <f>VLOOKUP($Q683&amp;$B683,'PNC Exon. &amp; no Exon.'!$A:$AL,'P.N.C. x Comp. x Ramos'!G$66,0)</f>
        <v>0</v>
      </c>
      <c r="H683" s="35">
        <f>VLOOKUP($Q683&amp;$B683,'PNC Exon. &amp; no Exon.'!$A:$AL,'P.N.C. x Comp. x Ramos'!H$66,0)</f>
        <v>0</v>
      </c>
      <c r="I683" s="35">
        <f>VLOOKUP($Q683&amp;$B683,'PNC Exon. &amp; no Exon.'!$A:$AL,'P.N.C. x Comp. x Ramos'!I$66,0)</f>
        <v>0</v>
      </c>
      <c r="J683" s="35">
        <f>VLOOKUP($Q683&amp;$B683,'PNC Exon. &amp; no Exon.'!$A:$AL,'P.N.C. x Comp. x Ramos'!J$66,0)</f>
        <v>0</v>
      </c>
      <c r="K683" s="35">
        <f>VLOOKUP($Q683&amp;$B683,'PNC Exon. &amp; no Exon.'!$A:$AL,'P.N.C. x Comp. x Ramos'!K$66,0)</f>
        <v>0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0</v>
      </c>
      <c r="N683" s="35">
        <f>VLOOKUP($Q683&amp;$B683,'PNC Exon. &amp; no Exon.'!$A:$AL,'P.N.C. x Comp. x Ramos'!N$66,0)</f>
        <v>0</v>
      </c>
      <c r="O683" s="42">
        <f t="shared" si="58"/>
        <v>0</v>
      </c>
      <c r="Q683" s="97" t="s">
        <v>10</v>
      </c>
    </row>
    <row r="684" spans="1:17" ht="15.9" customHeight="1" x14ac:dyDescent="0.25">
      <c r="A684" s="34">
        <f t="shared" si="56"/>
        <v>1</v>
      </c>
      <c r="B684" s="37" t="s">
        <v>85</v>
      </c>
      <c r="C684" s="50">
        <f t="shared" si="59"/>
        <v>0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0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0</v>
      </c>
      <c r="H684" s="35">
        <f>VLOOKUP($Q684&amp;$B684,'PNC Exon. &amp; no Exon.'!$A:$AL,'P.N.C. x Comp. x Ramos'!H$66,0)</f>
        <v>0</v>
      </c>
      <c r="I684" s="35">
        <f>VLOOKUP($Q684&amp;$B684,'PNC Exon. &amp; no Exon.'!$A:$AL,'P.N.C. x Comp. x Ramos'!I$66,0)</f>
        <v>0</v>
      </c>
      <c r="J684" s="35">
        <f>VLOOKUP($Q684&amp;$B684,'PNC Exon. &amp; no Exon.'!$A:$AL,'P.N.C. x Comp. x Ramos'!J$66,0)</f>
        <v>0</v>
      </c>
      <c r="K684" s="35">
        <f>VLOOKUP($Q684&amp;$B684,'PNC Exon. &amp; no Exon.'!$A:$AL,'P.N.C. x Comp. x Ramos'!K$66,0)</f>
        <v>0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0</v>
      </c>
      <c r="N684" s="35">
        <f>VLOOKUP($Q684&amp;$B684,'PNC Exon. &amp; no Exon.'!$A:$AL,'P.N.C. x Comp. x Ramos'!N$66,0)</f>
        <v>0</v>
      </c>
      <c r="O684" s="42">
        <f t="shared" si="58"/>
        <v>0</v>
      </c>
      <c r="Q684" s="97" t="s">
        <v>10</v>
      </c>
    </row>
    <row r="685" spans="1:17" ht="15.9" customHeight="1" x14ac:dyDescent="0.25">
      <c r="A685" s="34">
        <f t="shared" si="56"/>
        <v>1</v>
      </c>
      <c r="B685" s="37" t="s">
        <v>94</v>
      </c>
      <c r="C685" s="50">
        <f t="shared" si="59"/>
        <v>0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0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0</v>
      </c>
      <c r="H685" s="35">
        <f>VLOOKUP($Q685&amp;$B685,'PNC Exon. &amp; no Exon.'!$A:$AL,'P.N.C. x Comp. x Ramos'!H$66,0)</f>
        <v>0</v>
      </c>
      <c r="I685" s="35">
        <f>VLOOKUP($Q685&amp;$B685,'PNC Exon. &amp; no Exon.'!$A:$AL,'P.N.C. x Comp. x Ramos'!I$66,0)</f>
        <v>0</v>
      </c>
      <c r="J685" s="35">
        <f>VLOOKUP($Q685&amp;$B685,'PNC Exon. &amp; no Exon.'!$A:$AL,'P.N.C. x Comp. x Ramos'!J$66,0)</f>
        <v>0</v>
      </c>
      <c r="K685" s="35">
        <f>VLOOKUP($Q685&amp;$B685,'PNC Exon. &amp; no Exon.'!$A:$AL,'P.N.C. x Comp. x Ramos'!K$66,0)</f>
        <v>0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0</v>
      </c>
      <c r="N685" s="35">
        <f>VLOOKUP($Q685&amp;$B685,'PNC Exon. &amp; no Exon.'!$A:$AL,'P.N.C. x Comp. x Ramos'!N$66,0)</f>
        <v>0</v>
      </c>
      <c r="O685" s="42">
        <f t="shared" si="58"/>
        <v>0</v>
      </c>
      <c r="Q685" s="97" t="s">
        <v>10</v>
      </c>
    </row>
    <row r="686" spans="1:17" ht="15.9" customHeight="1" x14ac:dyDescent="0.25">
      <c r="A686" s="34">
        <f t="shared" si="56"/>
        <v>1</v>
      </c>
      <c r="B686" s="37" t="s">
        <v>114</v>
      </c>
      <c r="C686" s="50">
        <f t="shared" si="59"/>
        <v>0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0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0</v>
      </c>
      <c r="H686" s="35">
        <f>VLOOKUP($Q686&amp;$B686,'PNC Exon. &amp; no Exon.'!$A:$AL,'P.N.C. x Comp. x Ramos'!H$66,0)</f>
        <v>0</v>
      </c>
      <c r="I686" s="35">
        <f>VLOOKUP($Q686&amp;$B686,'PNC Exon. &amp; no Exon.'!$A:$AL,'P.N.C. x Comp. x Ramos'!I$66,0)</f>
        <v>0</v>
      </c>
      <c r="J686" s="35">
        <f>VLOOKUP($Q686&amp;$B686,'PNC Exon. &amp; no Exon.'!$A:$AL,'P.N.C. x Comp. x Ramos'!J$66,0)</f>
        <v>0</v>
      </c>
      <c r="K686" s="35">
        <f>VLOOKUP($Q686&amp;$B686,'PNC Exon. &amp; no Exon.'!$A:$AL,'P.N.C. x Comp. x Ramos'!K$66,0)</f>
        <v>0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0</v>
      </c>
      <c r="N686" s="35">
        <f>VLOOKUP($Q686&amp;$B686,'PNC Exon. &amp; no Exon.'!$A:$AL,'P.N.C. x Comp. x Ramos'!N$66,0)</f>
        <v>0</v>
      </c>
      <c r="O686" s="42">
        <f t="shared" si="58"/>
        <v>0</v>
      </c>
      <c r="Q686" s="97" t="s">
        <v>10</v>
      </c>
    </row>
    <row r="687" spans="1:17" ht="15.9" customHeight="1" x14ac:dyDescent="0.25">
      <c r="A687" s="34">
        <f t="shared" si="56"/>
        <v>1</v>
      </c>
      <c r="B687" s="37" t="s">
        <v>115</v>
      </c>
      <c r="C687" s="50">
        <f t="shared" si="59"/>
        <v>0</v>
      </c>
      <c r="D687" s="35">
        <f>VLOOKUP($Q687&amp;$B687,'PNC Exon. &amp; no Exon.'!$A:$AL,'P.N.C. x Comp. x Ramos'!D$66,0)</f>
        <v>0</v>
      </c>
      <c r="E687" s="35">
        <f>VLOOKUP($Q687&amp;$B687,'PNC Exon. &amp; no Exon.'!$A:$AL,'P.N.C. x Comp. x Ramos'!E$66,0)</f>
        <v>0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0</v>
      </c>
      <c r="H687" s="35">
        <f>VLOOKUP($Q687&amp;$B687,'PNC Exon. &amp; no Exon.'!$A:$AL,'P.N.C. x Comp. x Ramos'!H$66,0)</f>
        <v>0</v>
      </c>
      <c r="I687" s="35">
        <f>VLOOKUP($Q687&amp;$B687,'PNC Exon. &amp; no Exon.'!$A:$AL,'P.N.C. x Comp. x Ramos'!I$66,0)</f>
        <v>0</v>
      </c>
      <c r="J687" s="35">
        <f>VLOOKUP($Q687&amp;$B687,'PNC Exon. &amp; no Exon.'!$A:$AL,'P.N.C. x Comp. x Ramos'!J$66,0)</f>
        <v>0</v>
      </c>
      <c r="K687" s="35">
        <f>VLOOKUP($Q687&amp;$B687,'PNC Exon. &amp; no Exon.'!$A:$AL,'P.N.C. x Comp. x Ramos'!K$66,0)</f>
        <v>0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0</v>
      </c>
      <c r="N687" s="35">
        <f>VLOOKUP($Q687&amp;$B687,'PNC Exon. &amp; no Exon.'!$A:$AL,'P.N.C. x Comp. x Ramos'!N$66,0)</f>
        <v>0</v>
      </c>
      <c r="O687" s="42">
        <f t="shared" si="58"/>
        <v>0</v>
      </c>
      <c r="Q687" s="97" t="s">
        <v>10</v>
      </c>
    </row>
    <row r="688" spans="1:17" ht="15.9" customHeight="1" x14ac:dyDescent="0.25">
      <c r="A688" s="34">
        <f t="shared" si="56"/>
        <v>1</v>
      </c>
      <c r="B688" s="37" t="s">
        <v>116</v>
      </c>
      <c r="C688" s="50">
        <f t="shared" si="59"/>
        <v>0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0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0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0</v>
      </c>
      <c r="K688" s="35">
        <f>VLOOKUP($Q688&amp;$B688,'PNC Exon. &amp; no Exon.'!$A:$AL,'P.N.C. x Comp. x Ramos'!K$66,0)</f>
        <v>0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0</v>
      </c>
      <c r="N688" s="35">
        <f>VLOOKUP($Q688&amp;$B688,'PNC Exon. &amp; no Exon.'!$A:$AL,'P.N.C. x Comp. x Ramos'!N$66,0)</f>
        <v>0</v>
      </c>
      <c r="O688" s="42">
        <f t="shared" si="58"/>
        <v>0</v>
      </c>
      <c r="Q688" s="97" t="s">
        <v>10</v>
      </c>
    </row>
    <row r="689" spans="1:17" ht="15.9" customHeight="1" x14ac:dyDescent="0.25">
      <c r="A689" s="34">
        <f t="shared" si="56"/>
        <v>1</v>
      </c>
      <c r="B689" s="37" t="s">
        <v>118</v>
      </c>
      <c r="C689" s="50">
        <f t="shared" si="59"/>
        <v>0</v>
      </c>
      <c r="D689" s="35">
        <f>VLOOKUP($Q689&amp;$B689,'PNC Exon. &amp; no Exon.'!$A:$AL,'P.N.C. x Comp. x Ramos'!D$66,0)</f>
        <v>0</v>
      </c>
      <c r="E689" s="35">
        <f>VLOOKUP($Q689&amp;$B689,'PNC Exon. &amp; no Exon.'!$A:$AL,'P.N.C. x Comp. x Ramos'!E$66,0)</f>
        <v>0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0</v>
      </c>
      <c r="H689" s="35">
        <f>VLOOKUP($Q689&amp;$B689,'PNC Exon. &amp; no Exon.'!$A:$AL,'P.N.C. x Comp. x Ramos'!H$66,0)</f>
        <v>0</v>
      </c>
      <c r="I689" s="35">
        <f>VLOOKUP($Q689&amp;$B689,'PNC Exon. &amp; no Exon.'!$A:$AL,'P.N.C. x Comp. x Ramos'!I$66,0)</f>
        <v>0</v>
      </c>
      <c r="J689" s="35">
        <f>VLOOKUP($Q689&amp;$B689,'PNC Exon. &amp; no Exon.'!$A:$AL,'P.N.C. x Comp. x Ramos'!J$66,0)</f>
        <v>0</v>
      </c>
      <c r="K689" s="35">
        <f>VLOOKUP($Q689&amp;$B689,'PNC Exon. &amp; no Exon.'!$A:$AL,'P.N.C. x Comp. x Ramos'!K$66,0)</f>
        <v>0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0</v>
      </c>
      <c r="N689" s="35">
        <f>VLOOKUP($Q689&amp;$B689,'PNC Exon. &amp; no Exon.'!$A:$AL,'P.N.C. x Comp. x Ramos'!N$66,0)</f>
        <v>0</v>
      </c>
      <c r="O689" s="42">
        <f t="shared" si="58"/>
        <v>0</v>
      </c>
      <c r="Q689" s="97" t="s">
        <v>10</v>
      </c>
    </row>
    <row r="690" spans="1:17" ht="15.9" customHeight="1" x14ac:dyDescent="0.25">
      <c r="A690" s="34">
        <f t="shared" si="56"/>
        <v>1</v>
      </c>
      <c r="B690" s="37" t="s">
        <v>123</v>
      </c>
      <c r="C690" s="50">
        <f t="shared" si="59"/>
        <v>0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0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</v>
      </c>
      <c r="Q690" s="97" t="s">
        <v>10</v>
      </c>
    </row>
    <row r="691" spans="1:17" ht="15.9" customHeight="1" x14ac:dyDescent="0.25">
      <c r="A691" s="34">
        <f t="shared" si="56"/>
        <v>1</v>
      </c>
      <c r="B691" s="37" t="s">
        <v>119</v>
      </c>
      <c r="C691" s="50">
        <f t="shared" si="59"/>
        <v>0</v>
      </c>
      <c r="D691" s="35">
        <f>VLOOKUP($Q691&amp;$B691,'PNC Exon. &amp; no Exon.'!$A:$AL,'P.N.C. x Comp. x Ramos'!D$66,0)</f>
        <v>0</v>
      </c>
      <c r="E691" s="35">
        <f>VLOOKUP($Q691&amp;$B691,'PNC Exon. &amp; no Exon.'!$A:$AL,'P.N.C. x Comp. x Ramos'!E$66,0)</f>
        <v>0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0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0</v>
      </c>
      <c r="K691" s="35">
        <f>VLOOKUP($Q691&amp;$B691,'PNC Exon. &amp; no Exon.'!$A:$AL,'P.N.C. x Comp. x Ramos'!K$66,0)</f>
        <v>0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0</v>
      </c>
      <c r="N691" s="35">
        <f>VLOOKUP($Q691&amp;$B691,'PNC Exon. &amp; no Exon.'!$A:$AL,'P.N.C. x Comp. x Ramos'!N$66,0)</f>
        <v>0</v>
      </c>
      <c r="O691" s="42">
        <f t="shared" si="58"/>
        <v>0</v>
      </c>
      <c r="Q691" s="97" t="s">
        <v>10</v>
      </c>
    </row>
    <row r="692" spans="1:17" ht="15.9" customHeight="1" x14ac:dyDescent="0.25">
      <c r="A692" s="34">
        <f t="shared" si="56"/>
        <v>1</v>
      </c>
      <c r="B692" s="37" t="s">
        <v>120</v>
      </c>
      <c r="C692" s="50">
        <f t="shared" si="59"/>
        <v>0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0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0</v>
      </c>
      <c r="I692" s="35">
        <f>VLOOKUP($Q692&amp;$B692,'PNC Exon. &amp; no Exon.'!$A:$AL,'P.N.C. x Comp. x Ramos'!I$66,0)</f>
        <v>0</v>
      </c>
      <c r="J692" s="35">
        <f>VLOOKUP($Q692&amp;$B692,'PNC Exon. &amp; no Exon.'!$A:$AL,'P.N.C. x Comp. x Ramos'!J$66,0)</f>
        <v>0</v>
      </c>
      <c r="K692" s="35">
        <f>VLOOKUP($Q692&amp;$B692,'PNC Exon. &amp; no Exon.'!$A:$AL,'P.N.C. x Comp. x Ramos'!K$66,0)</f>
        <v>0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0</v>
      </c>
      <c r="N692" s="35">
        <f>VLOOKUP($Q692&amp;$B692,'PNC Exon. &amp; no Exon.'!$A:$AL,'P.N.C. x Comp. x Ramos'!N$66,0)</f>
        <v>0</v>
      </c>
      <c r="O692" s="42">
        <f t="shared" si="58"/>
        <v>0</v>
      </c>
      <c r="Q692" s="97" t="s">
        <v>10</v>
      </c>
    </row>
    <row r="693" spans="1:17" ht="15.9" customHeight="1" x14ac:dyDescent="0.25">
      <c r="A693" s="34">
        <f t="shared" si="56"/>
        <v>1</v>
      </c>
      <c r="B693" s="37" t="s">
        <v>80</v>
      </c>
      <c r="C693" s="50">
        <f t="shared" si="59"/>
        <v>0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0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0</v>
      </c>
      <c r="N693" s="35">
        <f>VLOOKUP($Q693&amp;$B693,'PNC Exon. &amp; no Exon.'!$A:$AL,'P.N.C. x Comp. x Ramos'!N$66,0)</f>
        <v>0</v>
      </c>
      <c r="O693" s="42">
        <f t="shared" si="58"/>
        <v>0</v>
      </c>
      <c r="Q693" s="97" t="s">
        <v>10</v>
      </c>
    </row>
    <row r="694" spans="1:17" ht="15.9" customHeight="1" x14ac:dyDescent="0.25">
      <c r="A694" s="34">
        <f t="shared" si="56"/>
        <v>1</v>
      </c>
      <c r="B694" s="37" t="s">
        <v>87</v>
      </c>
      <c r="C694" s="50">
        <f t="shared" si="59"/>
        <v>0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0</v>
      </c>
      <c r="F694" s="35">
        <f>VLOOKUP($Q694&amp;$B694,'PNC Exon. &amp; no Exon.'!$A:$AL,'P.N.C. x Comp. x Ramos'!F$66,0)</f>
        <v>0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</v>
      </c>
      <c r="Q694" s="97" t="s">
        <v>10</v>
      </c>
    </row>
    <row r="695" spans="1:17" ht="15.9" customHeight="1" x14ac:dyDescent="0.25">
      <c r="A695" s="34">
        <f t="shared" si="56"/>
        <v>1</v>
      </c>
      <c r="B695" s="37" t="s">
        <v>121</v>
      </c>
      <c r="C695" s="50">
        <f t="shared" si="59"/>
        <v>0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0</v>
      </c>
      <c r="F695" s="35">
        <f>VLOOKUP($Q695&amp;$B695,'PNC Exon. &amp; no Exon.'!$A:$AL,'P.N.C. x Comp. x Ramos'!F$66,0)</f>
        <v>0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0</v>
      </c>
      <c r="I695" s="35">
        <f>VLOOKUP($Q695&amp;$B695,'PNC Exon. &amp; no Exon.'!$A:$AL,'P.N.C. x Comp. x Ramos'!I$66,0)</f>
        <v>0</v>
      </c>
      <c r="J695" s="35">
        <f>VLOOKUP($Q695&amp;$B695,'PNC Exon. &amp; no Exon.'!$A:$AL,'P.N.C. x Comp. x Ramos'!J$66,0)</f>
        <v>0</v>
      </c>
      <c r="K695" s="35">
        <f>VLOOKUP($Q695&amp;$B695,'PNC Exon. &amp; no Exon.'!$A:$AL,'P.N.C. x Comp. x Ramos'!K$66,0)</f>
        <v>0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0</v>
      </c>
      <c r="N695" s="35">
        <f>VLOOKUP($Q695&amp;$B695,'PNC Exon. &amp; no Exon.'!$A:$AL,'P.N.C. x Comp. x Ramos'!N$66,0)</f>
        <v>0</v>
      </c>
      <c r="O695" s="42">
        <f t="shared" si="58"/>
        <v>0</v>
      </c>
      <c r="Q695" s="97" t="s">
        <v>10</v>
      </c>
    </row>
    <row r="696" spans="1:17" ht="15.9" customHeight="1" x14ac:dyDescent="0.25">
      <c r="A696" s="34">
        <f t="shared" si="56"/>
        <v>1</v>
      </c>
      <c r="B696" s="37" t="s">
        <v>78</v>
      </c>
      <c r="C696" s="50">
        <f t="shared" si="59"/>
        <v>0</v>
      </c>
      <c r="D696" s="35">
        <f>VLOOKUP($Q696&amp;$B696,'PNC Exon. &amp; no Exon.'!$A:$AL,'P.N.C. x Comp. x Ramos'!D$66,0)</f>
        <v>0</v>
      </c>
      <c r="E696" s="35">
        <f>VLOOKUP($Q696&amp;$B696,'PNC Exon. &amp; no Exon.'!$A:$AL,'P.N.C. x Comp. x Ramos'!E$66,0)</f>
        <v>0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0</v>
      </c>
      <c r="H696" s="35">
        <f>VLOOKUP($Q696&amp;$B696,'PNC Exon. &amp; no Exon.'!$A:$AL,'P.N.C. x Comp. x Ramos'!H$66,0)</f>
        <v>0</v>
      </c>
      <c r="I696" s="35">
        <f>VLOOKUP($Q696&amp;$B696,'PNC Exon. &amp; no Exon.'!$A:$AL,'P.N.C. x Comp. x Ramos'!I$66,0)</f>
        <v>0</v>
      </c>
      <c r="J696" s="35">
        <f>VLOOKUP($Q696&amp;$B696,'PNC Exon. &amp; no Exon.'!$A:$AL,'P.N.C. x Comp. x Ramos'!J$66,0)</f>
        <v>0</v>
      </c>
      <c r="K696" s="35">
        <f>VLOOKUP($Q696&amp;$B696,'PNC Exon. &amp; no Exon.'!$A:$AL,'P.N.C. x Comp. x Ramos'!K$66,0)</f>
        <v>0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0</v>
      </c>
      <c r="N696" s="35">
        <f>VLOOKUP($Q696&amp;$B696,'PNC Exon. &amp; no Exon.'!$A:$AL,'P.N.C. x Comp. x Ramos'!N$66,0)</f>
        <v>0</v>
      </c>
      <c r="O696" s="42">
        <f t="shared" si="58"/>
        <v>0</v>
      </c>
      <c r="Q696" s="97" t="s">
        <v>10</v>
      </c>
    </row>
    <row r="697" spans="1:17" ht="15.9" customHeight="1" x14ac:dyDescent="0.25">
      <c r="A697" s="34">
        <f t="shared" si="56"/>
        <v>1</v>
      </c>
      <c r="B697" s="37" t="s">
        <v>124</v>
      </c>
      <c r="C697" s="50">
        <f t="shared" si="59"/>
        <v>0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0</v>
      </c>
      <c r="F697" s="35">
        <f>VLOOKUP($Q697&amp;$B697,'PNC Exon. &amp; no Exon.'!$A:$AL,'P.N.C. x Comp. x Ramos'!F$66,0)</f>
        <v>0</v>
      </c>
      <c r="G697" s="35">
        <f>VLOOKUP($Q697&amp;$B697,'PNC Exon. &amp; no Exon.'!$A:$AL,'P.N.C. x Comp. x Ramos'!G$66,0)</f>
        <v>0</v>
      </c>
      <c r="H697" s="35">
        <f>VLOOKUP($Q697&amp;$B697,'PNC Exon. &amp; no Exon.'!$A:$AL,'P.N.C. x Comp. x Ramos'!H$66,0)</f>
        <v>0</v>
      </c>
      <c r="I697" s="35">
        <f>VLOOKUP($Q697&amp;$B697,'PNC Exon. &amp; no Exon.'!$A:$AL,'P.N.C. x Comp. x Ramos'!I$66,0)</f>
        <v>0</v>
      </c>
      <c r="J697" s="35">
        <f>VLOOKUP($Q697&amp;$B697,'PNC Exon. &amp; no Exon.'!$A:$AL,'P.N.C. x Comp. x Ramos'!J$66,0)</f>
        <v>0</v>
      </c>
      <c r="K697" s="35">
        <f>VLOOKUP($Q697&amp;$B697,'PNC Exon. &amp; no Exon.'!$A:$AL,'P.N.C. x Comp. x Ramos'!K$66,0)</f>
        <v>0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0</v>
      </c>
      <c r="N697" s="35">
        <f>VLOOKUP($Q697&amp;$B697,'PNC Exon. &amp; no Exon.'!$A:$AL,'P.N.C. x Comp. x Ramos'!N$66,0)</f>
        <v>0</v>
      </c>
      <c r="O697" s="42">
        <f t="shared" si="58"/>
        <v>0</v>
      </c>
      <c r="Q697" s="97" t="s">
        <v>10</v>
      </c>
    </row>
    <row r="698" spans="1:17" ht="15.9" customHeight="1" x14ac:dyDescent="0.25">
      <c r="A698" s="34">
        <f t="shared" si="56"/>
        <v>1</v>
      </c>
      <c r="B698" s="37" t="s">
        <v>122</v>
      </c>
      <c r="C698" s="50">
        <f t="shared" si="59"/>
        <v>0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0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0</v>
      </c>
      <c r="N698" s="35">
        <f>VLOOKUP($Q698&amp;$B698,'PNC Exon. &amp; no Exon.'!$A:$AL,'P.N.C. x Comp. x Ramos'!N$66,0)</f>
        <v>0</v>
      </c>
      <c r="O698" s="42">
        <f t="shared" si="58"/>
        <v>0</v>
      </c>
      <c r="Q698" s="97" t="s">
        <v>10</v>
      </c>
    </row>
    <row r="699" spans="1:17" ht="15.9" customHeight="1" x14ac:dyDescent="0.25">
      <c r="A699" s="34">
        <f t="shared" si="56"/>
        <v>1</v>
      </c>
      <c r="B699" s="37" t="s">
        <v>125</v>
      </c>
      <c r="C699" s="50">
        <f t="shared" si="59"/>
        <v>0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0</v>
      </c>
      <c r="H699" s="35">
        <f>VLOOKUP($Q699&amp;$B699,'PNC Exon. &amp; no Exon.'!$A:$AL,'P.N.C. x Comp. x Ramos'!H$66,0)</f>
        <v>0</v>
      </c>
      <c r="I699" s="35">
        <f>VLOOKUP($Q699&amp;$B699,'PNC Exon. &amp; no Exon.'!$A:$AL,'P.N.C. x Comp. x Ramos'!I$66,0)</f>
        <v>0</v>
      </c>
      <c r="J699" s="35">
        <f>VLOOKUP($Q699&amp;$B699,'PNC Exon. &amp; no Exon.'!$A:$AL,'P.N.C. x Comp. x Ramos'!J$66,0)</f>
        <v>0</v>
      </c>
      <c r="K699" s="35">
        <f>VLOOKUP($Q699&amp;$B699,'PNC Exon. &amp; no Exon.'!$A:$AL,'P.N.C. x Comp. x Ramos'!K$66,0)</f>
        <v>0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0</v>
      </c>
      <c r="N699" s="35">
        <f>VLOOKUP($Q699&amp;$B699,'PNC Exon. &amp; no Exon.'!$A:$AL,'P.N.C. x Comp. x Ramos'!N$66,0)</f>
        <v>0</v>
      </c>
      <c r="O699" s="42">
        <f t="shared" si="58"/>
        <v>0</v>
      </c>
      <c r="Q699" s="97" t="s">
        <v>10</v>
      </c>
    </row>
    <row r="700" spans="1:17" ht="15.9" customHeight="1" x14ac:dyDescent="0.25">
      <c r="A700" s="34">
        <f t="shared" si="56"/>
        <v>1</v>
      </c>
      <c r="B700" s="37" t="s">
        <v>126</v>
      </c>
      <c r="C700" s="50">
        <f t="shared" si="59"/>
        <v>0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0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0</v>
      </c>
      <c r="I700" s="35">
        <f>VLOOKUP($Q700&amp;$B700,'PNC Exon. &amp; no Exon.'!$A:$AL,'P.N.C. x Comp. x Ramos'!I$66,0)</f>
        <v>0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0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0</v>
      </c>
      <c r="N700" s="35">
        <f>VLOOKUP($Q700&amp;$B700,'PNC Exon. &amp; no Exon.'!$A:$AL,'P.N.C. x Comp. x Ramos'!N$66,0)</f>
        <v>0</v>
      </c>
      <c r="O700" s="42">
        <f t="shared" si="58"/>
        <v>0</v>
      </c>
      <c r="Q700" s="97" t="s">
        <v>10</v>
      </c>
    </row>
    <row r="701" spans="1:17" ht="15.9" customHeight="1" x14ac:dyDescent="0.25">
      <c r="A701" s="34">
        <f t="shared" si="56"/>
        <v>1</v>
      </c>
      <c r="B701" s="37" t="s">
        <v>117</v>
      </c>
      <c r="C701" s="50">
        <f t="shared" si="59"/>
        <v>0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0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0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0</v>
      </c>
      <c r="O701" s="42">
        <f t="shared" si="58"/>
        <v>0</v>
      </c>
      <c r="Q701" s="97" t="s">
        <v>10</v>
      </c>
    </row>
    <row r="702" spans="1:17" ht="15.9" customHeight="1" x14ac:dyDescent="0.25">
      <c r="A702" s="34">
        <f t="shared" si="56"/>
        <v>1</v>
      </c>
      <c r="B702" s="37" t="s">
        <v>127</v>
      </c>
      <c r="C702" s="50">
        <f t="shared" si="59"/>
        <v>0</v>
      </c>
      <c r="D702" s="35">
        <f>VLOOKUP($Q702&amp;$B702,'PNC Exon. &amp; no Exon.'!$A:$AL,'P.N.C. x Comp. x Ramos'!D$66,0)</f>
        <v>0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0</v>
      </c>
      <c r="H702" s="35">
        <f>VLOOKUP($Q702&amp;$B702,'PNC Exon. &amp; no Exon.'!$A:$AL,'P.N.C. x Comp. x Ramos'!H$66,0)</f>
        <v>0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0</v>
      </c>
      <c r="K702" s="35">
        <f>VLOOKUP($Q702&amp;$B702,'PNC Exon. &amp; no Exon.'!$A:$AL,'P.N.C. x Comp. x Ramos'!K$66,0)</f>
        <v>0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0</v>
      </c>
      <c r="N702" s="35">
        <f>VLOOKUP($Q702&amp;$B702,'PNC Exon. &amp; no Exon.'!$A:$AL,'P.N.C. x Comp. x Ramos'!N$66,0)</f>
        <v>0</v>
      </c>
      <c r="O702" s="42">
        <f t="shared" si="58"/>
        <v>0</v>
      </c>
      <c r="Q702" s="97" t="s">
        <v>10</v>
      </c>
    </row>
    <row r="703" spans="1:17" ht="15.9" customHeight="1" x14ac:dyDescent="0.25">
      <c r="A703" s="34">
        <f t="shared" si="56"/>
        <v>1</v>
      </c>
      <c r="B703" s="37" t="s">
        <v>79</v>
      </c>
      <c r="C703" s="50">
        <f t="shared" si="59"/>
        <v>0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0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0</v>
      </c>
      <c r="Q703" s="97" t="s">
        <v>10</v>
      </c>
    </row>
    <row r="704" spans="1:17" ht="15.9" customHeight="1" x14ac:dyDescent="0.25">
      <c r="A704" s="34">
        <f t="shared" si="56"/>
        <v>1</v>
      </c>
      <c r="B704" s="37" t="s">
        <v>109</v>
      </c>
      <c r="C704" s="50">
        <f t="shared" si="59"/>
        <v>0</v>
      </c>
      <c r="D704" s="35">
        <f>VLOOKUP($Q704&amp;$B704,'PNC Exon. &amp; no Exon.'!$A:$AL,'P.N.C. x Comp. x Ramos'!D$66,0)</f>
        <v>0</v>
      </c>
      <c r="E704" s="35">
        <f>VLOOKUP($Q704&amp;$B704,'PNC Exon. &amp; no Exon.'!$A:$AL,'P.N.C. x Comp. x Ramos'!E$66,0)</f>
        <v>0</v>
      </c>
      <c r="F704" s="35">
        <f>VLOOKUP($Q704&amp;$B704,'PNC Exon. &amp; no Exon.'!$A:$AL,'P.N.C. x Comp. x Ramos'!F$66,0)</f>
        <v>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0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0</v>
      </c>
      <c r="N704" s="35">
        <f>VLOOKUP($Q704&amp;$B704,'PNC Exon. &amp; no Exon.'!$A:$AL,'P.N.C. x Comp. x Ramos'!N$66,0)</f>
        <v>0</v>
      </c>
      <c r="O704" s="42">
        <f t="shared" si="58"/>
        <v>0</v>
      </c>
      <c r="Q704" s="97" t="s">
        <v>10</v>
      </c>
    </row>
    <row r="705" spans="1:17" ht="15.9" customHeight="1" x14ac:dyDescent="0.25">
      <c r="A705" s="34">
        <f t="shared" si="56"/>
        <v>1</v>
      </c>
      <c r="B705" s="37" t="s">
        <v>128</v>
      </c>
      <c r="C705" s="50">
        <f t="shared" si="59"/>
        <v>0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0</v>
      </c>
      <c r="F705" s="35">
        <f>VLOOKUP($Q705&amp;$B705,'PNC Exon. &amp; no Exon.'!$A:$AL,'P.N.C. x Comp. x Ramos'!F$66,0)</f>
        <v>0</v>
      </c>
      <c r="G705" s="35">
        <f>VLOOKUP($Q705&amp;$B705,'PNC Exon. &amp; no Exon.'!$A:$AL,'P.N.C. x Comp. x Ramos'!G$66,0)</f>
        <v>0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0</v>
      </c>
      <c r="O705" s="42">
        <f t="shared" si="58"/>
        <v>0</v>
      </c>
      <c r="Q705" s="97" t="s">
        <v>10</v>
      </c>
    </row>
    <row r="706" spans="1:17" ht="15.9" customHeight="1" x14ac:dyDescent="0.25">
      <c r="A706" s="34">
        <f t="shared" si="56"/>
        <v>1</v>
      </c>
      <c r="B706" s="37" t="s">
        <v>129</v>
      </c>
      <c r="C706" s="50">
        <f t="shared" si="59"/>
        <v>0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0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0</v>
      </c>
      <c r="N706" s="35">
        <f>VLOOKUP($Q706&amp;$B706,'PNC Exon. &amp; no Exon.'!$A:$AL,'P.N.C. x Comp. x Ramos'!N$66,0)</f>
        <v>0</v>
      </c>
      <c r="O706" s="42">
        <f t="shared" si="58"/>
        <v>0</v>
      </c>
      <c r="Q706" s="97" t="s">
        <v>10</v>
      </c>
    </row>
    <row r="707" spans="1:17" ht="15.9" customHeight="1" x14ac:dyDescent="0.25">
      <c r="A707" s="34">
        <f t="shared" si="56"/>
        <v>1</v>
      </c>
      <c r="B707" s="37" t="s">
        <v>130</v>
      </c>
      <c r="C707" s="50">
        <f t="shared" si="59"/>
        <v>0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0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0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0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0</v>
      </c>
      <c r="N707" s="35">
        <f>VLOOKUP($Q707&amp;$B707,'PNC Exon. &amp; no Exon.'!$A:$AL,'P.N.C. x Comp. x Ramos'!N$66,0)</f>
        <v>0</v>
      </c>
      <c r="O707" s="42">
        <f t="shared" si="58"/>
        <v>0</v>
      </c>
      <c r="Q707" s="97" t="s">
        <v>10</v>
      </c>
    </row>
    <row r="708" spans="1:17" ht="15.9" customHeight="1" x14ac:dyDescent="0.25">
      <c r="A708" s="34">
        <f t="shared" si="56"/>
        <v>1</v>
      </c>
      <c r="B708" s="37" t="s">
        <v>131</v>
      </c>
      <c r="C708" s="50">
        <f t="shared" si="59"/>
        <v>0</v>
      </c>
      <c r="D708" s="35">
        <f>VLOOKUP($Q708&amp;$B708,'PNC Exon. &amp; no Exon.'!$A:$AL,'P.N.C. x Comp. x Ramos'!D$66,0)</f>
        <v>0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0</v>
      </c>
      <c r="G708" s="35">
        <f>VLOOKUP($Q708&amp;$B708,'PNC Exon. &amp; no Exon.'!$A:$AL,'P.N.C. x Comp. x Ramos'!G$66,0)</f>
        <v>0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0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0</v>
      </c>
      <c r="O708" s="42">
        <f t="shared" si="58"/>
        <v>0</v>
      </c>
      <c r="Q708" s="97" t="s">
        <v>10</v>
      </c>
    </row>
    <row r="709" spans="1:17" x14ac:dyDescent="0.25">
      <c r="A709" s="52" t="s">
        <v>173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25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25">
      <c r="A731" s="136" t="s">
        <v>172</v>
      </c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7" ht="12.75" customHeight="1" x14ac:dyDescent="0.25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2">
        <v>0</v>
      </c>
      <c r="B735" s="29" t="s">
        <v>21</v>
      </c>
      <c r="C735" s="50">
        <f t="shared" ref="C735:N735" si="60">SUM(C736:C768)</f>
        <v>0</v>
      </c>
      <c r="D735" s="50">
        <f t="shared" si="60"/>
        <v>0</v>
      </c>
      <c r="E735" s="50">
        <f t="shared" si="60"/>
        <v>0</v>
      </c>
      <c r="F735" s="50">
        <f t="shared" si="60"/>
        <v>0</v>
      </c>
      <c r="G735" s="50">
        <f t="shared" si="60"/>
        <v>0</v>
      </c>
      <c r="H735" s="50">
        <f t="shared" si="60"/>
        <v>0</v>
      </c>
      <c r="I735" s="50">
        <f t="shared" si="60"/>
        <v>0</v>
      </c>
      <c r="J735" s="50">
        <f t="shared" si="60"/>
        <v>0</v>
      </c>
      <c r="K735" s="50">
        <f t="shared" si="60"/>
        <v>0</v>
      </c>
      <c r="L735" s="50">
        <f t="shared" si="60"/>
        <v>0</v>
      </c>
      <c r="M735" s="50">
        <f t="shared" si="60"/>
        <v>0</v>
      </c>
      <c r="N735" s="50">
        <f t="shared" si="60"/>
        <v>0</v>
      </c>
      <c r="O735" s="45">
        <f>SUM(O736:O768,0)</f>
        <v>0</v>
      </c>
      <c r="Q735" s="97" t="s">
        <v>11</v>
      </c>
    </row>
    <row r="736" spans="1:17" ht="15.9" customHeight="1" x14ac:dyDescent="0.25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63">IFERROR(C736/$C$735*100,0)</f>
        <v>0</v>
      </c>
      <c r="Q736" s="97" t="s">
        <v>11</v>
      </c>
    </row>
    <row r="737" spans="1:17" ht="15.9" customHeight="1" x14ac:dyDescent="0.25">
      <c r="A737" s="34">
        <f t="shared" si="61"/>
        <v>1</v>
      </c>
      <c r="B737" s="37" t="s">
        <v>93</v>
      </c>
      <c r="C737" s="50">
        <f t="shared" si="62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63"/>
        <v>0</v>
      </c>
      <c r="Q737" s="97" t="s">
        <v>11</v>
      </c>
    </row>
    <row r="738" spans="1:17" ht="15.9" customHeight="1" x14ac:dyDescent="0.25">
      <c r="A738" s="34">
        <f t="shared" si="61"/>
        <v>1</v>
      </c>
      <c r="B738" s="37" t="s">
        <v>92</v>
      </c>
      <c r="C738" s="50">
        <f t="shared" si="62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63"/>
        <v>0</v>
      </c>
      <c r="Q738" s="97" t="s">
        <v>11</v>
      </c>
    </row>
    <row r="739" spans="1:17" ht="15.9" customHeight="1" x14ac:dyDescent="0.25">
      <c r="A739" s="34">
        <f t="shared" si="61"/>
        <v>1</v>
      </c>
      <c r="B739" s="37" t="s">
        <v>110</v>
      </c>
      <c r="C739" s="50">
        <f t="shared" si="62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63"/>
        <v>0</v>
      </c>
      <c r="Q739" s="97" t="s">
        <v>11</v>
      </c>
    </row>
    <row r="740" spans="1:17" ht="15.9" customHeight="1" x14ac:dyDescent="0.25">
      <c r="A740" s="34">
        <f t="shared" si="61"/>
        <v>1</v>
      </c>
      <c r="B740" s="37" t="s">
        <v>111</v>
      </c>
      <c r="C740" s="50">
        <f t="shared" si="62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63"/>
        <v>0</v>
      </c>
      <c r="Q740" s="97" t="s">
        <v>11</v>
      </c>
    </row>
    <row r="741" spans="1:17" ht="15.9" customHeight="1" x14ac:dyDescent="0.25">
      <c r="A741" s="34">
        <f t="shared" si="61"/>
        <v>1</v>
      </c>
      <c r="B741" s="37" t="s">
        <v>112</v>
      </c>
      <c r="C741" s="50">
        <f t="shared" si="62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63"/>
        <v>0</v>
      </c>
      <c r="Q741" s="97" t="s">
        <v>11</v>
      </c>
    </row>
    <row r="742" spans="1:17" ht="15.9" customHeight="1" x14ac:dyDescent="0.25">
      <c r="A742" s="34">
        <f t="shared" si="61"/>
        <v>1</v>
      </c>
      <c r="B742" s="37" t="s">
        <v>113</v>
      </c>
      <c r="C742" s="50">
        <f t="shared" si="62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0</v>
      </c>
      <c r="Q742" s="97" t="s">
        <v>11</v>
      </c>
    </row>
    <row r="743" spans="1:17" ht="15.9" customHeight="1" x14ac:dyDescent="0.25">
      <c r="A743" s="34">
        <f t="shared" si="61"/>
        <v>1</v>
      </c>
      <c r="B743" s="37" t="s">
        <v>77</v>
      </c>
      <c r="C743" s="50">
        <f t="shared" si="62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63"/>
        <v>0</v>
      </c>
      <c r="Q743" s="97" t="s">
        <v>11</v>
      </c>
    </row>
    <row r="744" spans="1:17" ht="15.9" customHeight="1" x14ac:dyDescent="0.25">
      <c r="A744" s="34">
        <f t="shared" si="61"/>
        <v>1</v>
      </c>
      <c r="B744" s="37" t="s">
        <v>94</v>
      </c>
      <c r="C744" s="50">
        <f t="shared" si="62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63"/>
        <v>0</v>
      </c>
      <c r="Q744" s="97" t="s">
        <v>11</v>
      </c>
    </row>
    <row r="745" spans="1:17" ht="15.9" customHeight="1" x14ac:dyDescent="0.25">
      <c r="A745" s="34">
        <f t="shared" si="61"/>
        <v>1</v>
      </c>
      <c r="B745" s="37" t="s">
        <v>114</v>
      </c>
      <c r="C745" s="50">
        <f t="shared" si="62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63"/>
        <v>0</v>
      </c>
      <c r="Q745" s="97" t="s">
        <v>11</v>
      </c>
    </row>
    <row r="746" spans="1:17" ht="15.9" customHeight="1" x14ac:dyDescent="0.25">
      <c r="A746" s="34">
        <f t="shared" si="61"/>
        <v>1</v>
      </c>
      <c r="B746" s="37" t="s">
        <v>85</v>
      </c>
      <c r="C746" s="50">
        <f t="shared" si="62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63"/>
        <v>0</v>
      </c>
      <c r="Q746" s="97" t="s">
        <v>11</v>
      </c>
    </row>
    <row r="747" spans="1:17" ht="15.9" customHeight="1" x14ac:dyDescent="0.25">
      <c r="A747" s="34">
        <f t="shared" si="61"/>
        <v>1</v>
      </c>
      <c r="B747" s="37" t="s">
        <v>115</v>
      </c>
      <c r="C747" s="50">
        <f t="shared" si="62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63"/>
        <v>0</v>
      </c>
      <c r="Q747" s="97" t="s">
        <v>11</v>
      </c>
    </row>
    <row r="748" spans="1:17" ht="15.9" customHeight="1" x14ac:dyDescent="0.25">
      <c r="A748" s="34">
        <f t="shared" si="61"/>
        <v>1</v>
      </c>
      <c r="B748" s="37" t="s">
        <v>116</v>
      </c>
      <c r="C748" s="50">
        <f t="shared" si="62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63"/>
        <v>0</v>
      </c>
      <c r="Q748" s="97" t="s">
        <v>11</v>
      </c>
    </row>
    <row r="749" spans="1:17" ht="15.9" customHeight="1" x14ac:dyDescent="0.25">
      <c r="A749" s="34">
        <f t="shared" si="61"/>
        <v>1</v>
      </c>
      <c r="B749" s="37" t="s">
        <v>78</v>
      </c>
      <c r="C749" s="50">
        <f t="shared" si="62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63"/>
        <v>0</v>
      </c>
      <c r="Q749" s="97" t="s">
        <v>11</v>
      </c>
    </row>
    <row r="750" spans="1:17" ht="15.9" customHeight="1" x14ac:dyDescent="0.25">
      <c r="A750" s="34">
        <f t="shared" si="61"/>
        <v>1</v>
      </c>
      <c r="B750" s="37" t="s">
        <v>120</v>
      </c>
      <c r="C750" s="50">
        <f t="shared" si="62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63"/>
        <v>0</v>
      </c>
      <c r="Q750" s="97" t="s">
        <v>11</v>
      </c>
    </row>
    <row r="751" spans="1:17" ht="15.9" customHeight="1" x14ac:dyDescent="0.25">
      <c r="A751" s="34">
        <f t="shared" si="61"/>
        <v>1</v>
      </c>
      <c r="B751" s="37" t="s">
        <v>117</v>
      </c>
      <c r="C751" s="50">
        <f t="shared" si="62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63"/>
        <v>0</v>
      </c>
      <c r="Q751" s="97" t="s">
        <v>11</v>
      </c>
    </row>
    <row r="752" spans="1:17" ht="15.9" customHeight="1" x14ac:dyDescent="0.25">
      <c r="A752" s="34">
        <f t="shared" si="61"/>
        <v>1</v>
      </c>
      <c r="B752" s="37" t="s">
        <v>119</v>
      </c>
      <c r="C752" s="50">
        <f t="shared" si="62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63"/>
        <v>0</v>
      </c>
      <c r="Q752" s="97" t="s">
        <v>11</v>
      </c>
    </row>
    <row r="753" spans="1:17" ht="15.9" customHeight="1" x14ac:dyDescent="0.25">
      <c r="A753" s="34">
        <f t="shared" si="61"/>
        <v>1</v>
      </c>
      <c r="B753" s="37" t="s">
        <v>118</v>
      </c>
      <c r="C753" s="50">
        <f t="shared" si="62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63"/>
        <v>0</v>
      </c>
      <c r="Q753" s="97" t="s">
        <v>11</v>
      </c>
    </row>
    <row r="754" spans="1:17" ht="15.9" customHeight="1" x14ac:dyDescent="0.25">
      <c r="A754" s="34">
        <f t="shared" si="61"/>
        <v>1</v>
      </c>
      <c r="B754" s="37" t="s">
        <v>80</v>
      </c>
      <c r="C754" s="50">
        <f t="shared" si="62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63"/>
        <v>0</v>
      </c>
      <c r="Q754" s="97" t="s">
        <v>11</v>
      </c>
    </row>
    <row r="755" spans="1:17" ht="15.9" customHeight="1" x14ac:dyDescent="0.25">
      <c r="A755" s="34">
        <f t="shared" si="61"/>
        <v>1</v>
      </c>
      <c r="B755" s="37" t="s">
        <v>87</v>
      </c>
      <c r="C755" s="50">
        <f t="shared" si="62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</v>
      </c>
      <c r="Q755" s="97" t="s">
        <v>11</v>
      </c>
    </row>
    <row r="756" spans="1:17" ht="15.9" customHeight="1" x14ac:dyDescent="0.25">
      <c r="A756" s="34">
        <f t="shared" si="61"/>
        <v>1</v>
      </c>
      <c r="B756" s="37" t="s">
        <v>123</v>
      </c>
      <c r="C756" s="50">
        <f t="shared" si="62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</v>
      </c>
      <c r="Q756" s="97" t="s">
        <v>11</v>
      </c>
    </row>
    <row r="757" spans="1:17" ht="15.9" customHeight="1" x14ac:dyDescent="0.25">
      <c r="A757" s="34">
        <f t="shared" si="61"/>
        <v>1</v>
      </c>
      <c r="B757" s="37" t="s">
        <v>122</v>
      </c>
      <c r="C757" s="50">
        <f t="shared" si="62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</v>
      </c>
      <c r="Q757" s="97" t="s">
        <v>11</v>
      </c>
    </row>
    <row r="758" spans="1:17" ht="15.9" customHeight="1" x14ac:dyDescent="0.25">
      <c r="A758" s="34">
        <f t="shared" si="61"/>
        <v>1</v>
      </c>
      <c r="B758" s="37" t="s">
        <v>121</v>
      </c>
      <c r="C758" s="50">
        <f t="shared" si="62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63"/>
        <v>0</v>
      </c>
      <c r="Q758" s="97" t="s">
        <v>11</v>
      </c>
    </row>
    <row r="759" spans="1:17" ht="15.9" customHeight="1" x14ac:dyDescent="0.25">
      <c r="A759" s="34">
        <f t="shared" si="61"/>
        <v>1</v>
      </c>
      <c r="B759" s="37" t="s">
        <v>124</v>
      </c>
      <c r="C759" s="50">
        <f t="shared" si="62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63"/>
        <v>0</v>
      </c>
      <c r="Q759" s="97" t="s">
        <v>11</v>
      </c>
    </row>
    <row r="760" spans="1:17" ht="15.9" customHeight="1" x14ac:dyDescent="0.25">
      <c r="A760" s="34">
        <f t="shared" si="61"/>
        <v>1</v>
      </c>
      <c r="B760" s="37" t="s">
        <v>126</v>
      </c>
      <c r="C760" s="50">
        <f t="shared" si="62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63"/>
        <v>0</v>
      </c>
      <c r="Q760" s="97" t="s">
        <v>11</v>
      </c>
    </row>
    <row r="761" spans="1:17" ht="15.9" customHeight="1" x14ac:dyDescent="0.25">
      <c r="A761" s="34">
        <f t="shared" si="61"/>
        <v>1</v>
      </c>
      <c r="B761" s="37" t="s">
        <v>125</v>
      </c>
      <c r="C761" s="50">
        <f t="shared" si="62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63"/>
        <v>0</v>
      </c>
      <c r="Q761" s="97" t="s">
        <v>11</v>
      </c>
    </row>
    <row r="762" spans="1:17" ht="15.9" customHeight="1" x14ac:dyDescent="0.25">
      <c r="A762" s="34">
        <f t="shared" si="61"/>
        <v>1</v>
      </c>
      <c r="B762" s="37" t="s">
        <v>109</v>
      </c>
      <c r="C762" s="50">
        <f t="shared" si="62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63"/>
        <v>0</v>
      </c>
      <c r="Q762" s="97" t="s">
        <v>11</v>
      </c>
    </row>
    <row r="763" spans="1:17" ht="15.9" customHeight="1" x14ac:dyDescent="0.25">
      <c r="A763" s="34">
        <f t="shared" si="61"/>
        <v>1</v>
      </c>
      <c r="B763" s="37" t="s">
        <v>127</v>
      </c>
      <c r="C763" s="50">
        <f t="shared" si="62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63"/>
        <v>0</v>
      </c>
      <c r="Q763" s="97" t="s">
        <v>11</v>
      </c>
    </row>
    <row r="764" spans="1:17" ht="15.9" customHeight="1" x14ac:dyDescent="0.25">
      <c r="A764" s="34">
        <f t="shared" si="61"/>
        <v>1</v>
      </c>
      <c r="B764" s="37" t="s">
        <v>79</v>
      </c>
      <c r="C764" s="50">
        <f t="shared" si="62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0</v>
      </c>
      <c r="Q764" s="97" t="s">
        <v>11</v>
      </c>
    </row>
    <row r="765" spans="1:17" ht="15.9" customHeight="1" x14ac:dyDescent="0.25">
      <c r="A765" s="34">
        <f t="shared" si="61"/>
        <v>1</v>
      </c>
      <c r="B765" s="37" t="s">
        <v>128</v>
      </c>
      <c r="C765" s="50">
        <f t="shared" si="62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63"/>
        <v>0</v>
      </c>
      <c r="Q765" s="97" t="s">
        <v>11</v>
      </c>
    </row>
    <row r="766" spans="1:17" ht="15.9" customHeight="1" x14ac:dyDescent="0.25">
      <c r="A766" s="34">
        <f t="shared" si="61"/>
        <v>1</v>
      </c>
      <c r="B766" s="37" t="s">
        <v>130</v>
      </c>
      <c r="C766" s="50">
        <f t="shared" si="62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63"/>
        <v>0</v>
      </c>
      <c r="Q766" s="97" t="s">
        <v>11</v>
      </c>
    </row>
    <row r="767" spans="1:17" ht="15.9" customHeight="1" x14ac:dyDescent="0.25">
      <c r="A767" s="34">
        <f t="shared" si="61"/>
        <v>1</v>
      </c>
      <c r="B767" s="37" t="s">
        <v>129</v>
      </c>
      <c r="C767" s="50">
        <f t="shared" si="62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63"/>
        <v>0</v>
      </c>
      <c r="Q767" s="97" t="s">
        <v>11</v>
      </c>
    </row>
    <row r="768" spans="1:17" ht="15.9" customHeight="1" x14ac:dyDescent="0.25">
      <c r="A768" s="34">
        <f t="shared" si="61"/>
        <v>1</v>
      </c>
      <c r="B768" s="37" t="s">
        <v>131</v>
      </c>
      <c r="C768" s="50">
        <f t="shared" si="62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63"/>
        <v>0</v>
      </c>
      <c r="Q768" s="97" t="s">
        <v>11</v>
      </c>
    </row>
    <row r="769" spans="1:15" x14ac:dyDescent="0.25">
      <c r="A769" s="52" t="s">
        <v>173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4:A59 B44:B59 O43:O59 C43:M59 A104:A117 B103:B117 C103:O117 B163:B177 A164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518" sqref="A518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5" t="s">
        <v>42</v>
      </c>
      <c r="B1" s="135"/>
      <c r="C1" s="135"/>
      <c r="D1" s="135"/>
      <c r="E1" s="135"/>
      <c r="F1" s="135"/>
      <c r="G1" s="135"/>
    </row>
    <row r="2" spans="1:9" x14ac:dyDescent="0.25">
      <c r="A2" s="134" t="s">
        <v>53</v>
      </c>
      <c r="B2" s="134"/>
      <c r="C2" s="134"/>
      <c r="D2" s="134"/>
      <c r="E2" s="134"/>
      <c r="F2" s="134"/>
      <c r="G2" s="134"/>
    </row>
    <row r="3" spans="1:9" x14ac:dyDescent="0.25">
      <c r="A3" s="134" t="str">
        <f>"Comparativo Enero"&amp;'P.N.C. x Comp. x Ramos'!A1&amp;", 2022 - 2023"</f>
        <v>Comparativo Enero - Febrero, 2022 - 2023</v>
      </c>
      <c r="B3" s="134"/>
      <c r="C3" s="134"/>
      <c r="D3" s="134"/>
      <c r="E3" s="134"/>
      <c r="F3" s="134"/>
      <c r="G3" s="134"/>
    </row>
    <row r="4" spans="1:9" x14ac:dyDescent="0.25">
      <c r="A4" s="134" t="s">
        <v>91</v>
      </c>
      <c r="B4" s="134"/>
      <c r="C4" s="134"/>
      <c r="D4" s="134"/>
      <c r="E4" s="134"/>
      <c r="F4" s="134"/>
      <c r="G4" s="134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7" t="s">
        <v>20</v>
      </c>
      <c r="B6" s="137">
        <v>2022</v>
      </c>
      <c r="C6" s="137">
        <v>2023</v>
      </c>
      <c r="D6" s="137" t="s">
        <v>29</v>
      </c>
      <c r="E6" s="137"/>
      <c r="F6" s="137" t="s">
        <v>61</v>
      </c>
      <c r="G6" s="137"/>
    </row>
    <row r="7" spans="1:9" ht="18.75" customHeight="1" x14ac:dyDescent="0.25">
      <c r="A7" s="137"/>
      <c r="B7" s="137"/>
      <c r="C7" s="137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f>SUMIF($A$48:$A$487,$A8,$B$48:$B$487)</f>
        <v>54550334.929999992</v>
      </c>
      <c r="C8" s="72">
        <f>SUMIF($A$48:$A$487,$A8,$C$48:$C$487)</f>
        <v>68497615.840000004</v>
      </c>
      <c r="D8" s="72">
        <f>C8-B8</f>
        <v>13947280.910000011</v>
      </c>
      <c r="E8" s="122">
        <f>(D8/B8*100)</f>
        <v>25.567727362072883</v>
      </c>
      <c r="F8" s="123">
        <f>(B8/B21*100)</f>
        <v>0.3940895140141088</v>
      </c>
      <c r="G8" s="123">
        <f>(C8/C21*100)</f>
        <v>0.42945165025174969</v>
      </c>
      <c r="I8" s="17"/>
    </row>
    <row r="9" spans="1:9" ht="15.9" customHeight="1" x14ac:dyDescent="0.25">
      <c r="A9" s="41" t="s">
        <v>13</v>
      </c>
      <c r="B9" s="72">
        <f>SUMIF($A$48:$A$487,$A9,$B$48:$B$487)</f>
        <v>2240101283.2799997</v>
      </c>
      <c r="C9" s="72">
        <f>SUMIF($A$48:$A$487,$A9,$C$48:$C$487)</f>
        <v>2401138158.4299994</v>
      </c>
      <c r="D9" s="72">
        <f>C9-B9</f>
        <v>161036875.14999962</v>
      </c>
      <c r="E9" s="122">
        <f t="shared" ref="E9:E15" si="0">(D9/B9*100)</f>
        <v>7.1888211641130049</v>
      </c>
      <c r="F9" s="123">
        <f>(B9/B21*100)</f>
        <v>16.183226504530584</v>
      </c>
      <c r="G9" s="123">
        <f>(C9/C21*100)</f>
        <v>15.054140672996166</v>
      </c>
      <c r="I9" s="17"/>
    </row>
    <row r="10" spans="1:9" ht="15.9" customHeight="1" x14ac:dyDescent="0.25">
      <c r="A10" s="47" t="s">
        <v>30</v>
      </c>
      <c r="B10" s="48">
        <f>SUBTOTAL(109,B8:B9)</f>
        <v>2294651618.2099996</v>
      </c>
      <c r="C10" s="48">
        <f>SUBTOTAL(109,C8:C9)</f>
        <v>2469635774.2699995</v>
      </c>
      <c r="D10" s="48">
        <f t="shared" ref="D10:D20" si="1">(C10-B10)</f>
        <v>174984156.05999994</v>
      </c>
      <c r="E10" s="124">
        <f t="shared" si="0"/>
        <v>7.6257395532878638</v>
      </c>
      <c r="F10" s="125">
        <f>(F8+F9)</f>
        <v>16.577316018544693</v>
      </c>
      <c r="G10" s="125">
        <f>(G8+G9)</f>
        <v>15.483592323247915</v>
      </c>
      <c r="I10" s="17"/>
    </row>
    <row r="11" spans="1:9" ht="15.9" customHeight="1" x14ac:dyDescent="0.25">
      <c r="A11" s="41" t="s">
        <v>14</v>
      </c>
      <c r="B11" s="72">
        <f t="shared" ref="B11:B19" si="2">SUMIF($A$48:$A$487,$A11,$B$48:$B$487)</f>
        <v>3659536469.9199991</v>
      </c>
      <c r="C11" s="72">
        <f t="shared" ref="C11:C19" si="3">SUMIF($A$48:$A$487,$A11,$C$48:$C$487)</f>
        <v>4171879820.29</v>
      </c>
      <c r="D11" s="72">
        <f t="shared" si="1"/>
        <v>512343350.37000084</v>
      </c>
      <c r="E11" s="122">
        <f t="shared" si="0"/>
        <v>14.000225290313917</v>
      </c>
      <c r="F11" s="123">
        <f>(B11/B21*100)</f>
        <v>26.437691918818061</v>
      </c>
      <c r="G11" s="123">
        <f>(C11/C21*100)</f>
        <v>26.155956692864564</v>
      </c>
      <c r="I11" s="17"/>
    </row>
    <row r="12" spans="1:9" ht="15.9" customHeight="1" x14ac:dyDescent="0.25">
      <c r="A12" s="41" t="s">
        <v>15</v>
      </c>
      <c r="B12" s="72">
        <f t="shared" si="2"/>
        <v>99440259.830000013</v>
      </c>
      <c r="C12" s="72">
        <f t="shared" si="3"/>
        <v>113980368.28</v>
      </c>
      <c r="D12" s="72">
        <f t="shared" si="1"/>
        <v>14540108.449999988</v>
      </c>
      <c r="E12" s="122">
        <f t="shared" si="0"/>
        <v>14.621953396800558</v>
      </c>
      <c r="F12" s="123">
        <f>(B12/B21*100)</f>
        <v>0.71838905700814937</v>
      </c>
      <c r="G12" s="123">
        <f>(C12/C21*100)</f>
        <v>0.71460964960423923</v>
      </c>
      <c r="I12" s="17"/>
    </row>
    <row r="13" spans="1:9" ht="15.9" customHeight="1" x14ac:dyDescent="0.25">
      <c r="A13" s="41" t="s">
        <v>27</v>
      </c>
      <c r="B13" s="72">
        <f t="shared" si="2"/>
        <v>2795020358.3900003</v>
      </c>
      <c r="C13" s="72">
        <f t="shared" si="3"/>
        <v>3674101094.9300003</v>
      </c>
      <c r="D13" s="72">
        <f t="shared" si="1"/>
        <v>879080736.53999996</v>
      </c>
      <c r="E13" s="122">
        <f t="shared" si="0"/>
        <v>31.451675616644593</v>
      </c>
      <c r="F13" s="123">
        <f>(B13/B21*100)</f>
        <v>20.192143936621207</v>
      </c>
      <c r="G13" s="123">
        <f>(C13/C21*100)</f>
        <v>23.035090478113336</v>
      </c>
      <c r="I13" s="17"/>
    </row>
    <row r="14" spans="1:9" ht="15.9" customHeight="1" x14ac:dyDescent="0.25">
      <c r="A14" s="41" t="s">
        <v>35</v>
      </c>
      <c r="B14" s="72">
        <f t="shared" si="2"/>
        <v>326322815.92999995</v>
      </c>
      <c r="C14" s="72">
        <f t="shared" si="3"/>
        <v>332612564.67000008</v>
      </c>
      <c r="D14" s="72">
        <f t="shared" si="1"/>
        <v>6289748.7400001287</v>
      </c>
      <c r="E14" s="122">
        <f t="shared" si="0"/>
        <v>1.927462142686754</v>
      </c>
      <c r="F14" s="123">
        <f>(B14/B21*100)</f>
        <v>2.3574630679461746</v>
      </c>
      <c r="G14" s="123">
        <f>(C14/C21*100)</f>
        <v>2.0853428698256185</v>
      </c>
      <c r="I14" s="17"/>
    </row>
    <row r="15" spans="1:9" ht="15.9" customHeight="1" x14ac:dyDescent="0.25">
      <c r="A15" s="41" t="s">
        <v>16</v>
      </c>
      <c r="B15" s="72">
        <f t="shared" si="2"/>
        <v>161009165.98000002</v>
      </c>
      <c r="C15" s="72">
        <f t="shared" si="3"/>
        <v>209422892.32999998</v>
      </c>
      <c r="D15" s="72">
        <f t="shared" si="1"/>
        <v>48413726.349999964</v>
      </c>
      <c r="E15" s="122">
        <f t="shared" si="0"/>
        <v>30.068925613845948</v>
      </c>
      <c r="F15" s="123">
        <f>(B15/B21*100)</f>
        <v>1.1631830318603544</v>
      </c>
      <c r="G15" s="123">
        <f>(C15/C21*100)</f>
        <v>1.3129947022052877</v>
      </c>
      <c r="I15" s="17"/>
    </row>
    <row r="16" spans="1:9" ht="15.9" customHeight="1" x14ac:dyDescent="0.25">
      <c r="A16" s="41" t="s">
        <v>67</v>
      </c>
      <c r="B16" s="72">
        <f t="shared" si="2"/>
        <v>3285022976.0999999</v>
      </c>
      <c r="C16" s="72">
        <f t="shared" si="3"/>
        <v>3699669276.2500005</v>
      </c>
      <c r="D16" s="72">
        <f t="shared" si="1"/>
        <v>414646300.15000057</v>
      </c>
      <c r="E16" s="122">
        <f t="shared" ref="E16:E21" si="4">(D16/B16*100)</f>
        <v>12.622325723951899</v>
      </c>
      <c r="F16" s="123">
        <f>(B16/B21*100)</f>
        <v>23.732083585511919</v>
      </c>
      <c r="G16" s="123">
        <f>(C16/C21*100)</f>
        <v>23.195392373692567</v>
      </c>
      <c r="I16" s="17"/>
    </row>
    <row r="17" spans="1:10" ht="15.9" customHeight="1" x14ac:dyDescent="0.25">
      <c r="A17" s="41" t="s">
        <v>34</v>
      </c>
      <c r="B17" s="72">
        <f t="shared" si="2"/>
        <v>123673586.59</v>
      </c>
      <c r="C17" s="72">
        <f t="shared" si="3"/>
        <v>153317056.50999999</v>
      </c>
      <c r="D17" s="72">
        <f t="shared" si="1"/>
        <v>29643469.919999987</v>
      </c>
      <c r="E17" s="122">
        <f t="shared" si="4"/>
        <v>23.969119629620977</v>
      </c>
      <c r="F17" s="123">
        <f>(B17/B21*100)</f>
        <v>0.89345855892868498</v>
      </c>
      <c r="G17" s="123">
        <f>(C17/C21*100)</f>
        <v>0.96123437469353334</v>
      </c>
      <c r="I17" s="17"/>
    </row>
    <row r="18" spans="1:10" ht="15.9" customHeight="1" x14ac:dyDescent="0.25">
      <c r="A18" s="41" t="s">
        <v>17</v>
      </c>
      <c r="B18" s="72">
        <f t="shared" si="2"/>
        <v>288063231.38999993</v>
      </c>
      <c r="C18" s="72">
        <f t="shared" si="3"/>
        <v>302403605.09000003</v>
      </c>
      <c r="D18" s="72">
        <f t="shared" si="1"/>
        <v>14340373.700000107</v>
      </c>
      <c r="E18" s="122">
        <f t="shared" si="4"/>
        <v>4.9782034419328989</v>
      </c>
      <c r="F18" s="123">
        <f>(B18/B21*100)</f>
        <v>2.0810632787038483</v>
      </c>
      <c r="G18" s="123">
        <f>(C18/C21*100)</f>
        <v>1.8959452187552068</v>
      </c>
      <c r="I18" s="17"/>
    </row>
    <row r="19" spans="1:10" ht="15.9" customHeight="1" x14ac:dyDescent="0.25">
      <c r="A19" s="41" t="s">
        <v>18</v>
      </c>
      <c r="B19" s="72">
        <f t="shared" si="2"/>
        <v>809377358.94999981</v>
      </c>
      <c r="C19" s="72">
        <f t="shared" si="3"/>
        <v>822995622.72000003</v>
      </c>
      <c r="D19" s="72">
        <f t="shared" si="1"/>
        <v>13618263.770000219</v>
      </c>
      <c r="E19" s="122">
        <f t="shared" si="4"/>
        <v>1.6825605039986673</v>
      </c>
      <c r="F19" s="123">
        <f>(B19/B21*100)</f>
        <v>5.8472075460569188</v>
      </c>
      <c r="G19" s="123">
        <f>(C19/C21*100)</f>
        <v>5.1598413169977331</v>
      </c>
      <c r="I19" s="17"/>
    </row>
    <row r="20" spans="1:10" ht="15.9" customHeight="1" x14ac:dyDescent="0.25">
      <c r="A20" s="43" t="s">
        <v>31</v>
      </c>
      <c r="B20" s="44">
        <f>SUBTOTAL(109,B11:B19)</f>
        <v>11547466223.079998</v>
      </c>
      <c r="C20" s="44">
        <f>SUBTOTAL(109,C11:C19)</f>
        <v>13480382301.07</v>
      </c>
      <c r="D20" s="44">
        <f t="shared" si="1"/>
        <v>1932916077.9900017</v>
      </c>
      <c r="E20" s="100">
        <f t="shared" si="4"/>
        <v>16.738876223137762</v>
      </c>
      <c r="F20" s="115">
        <f>SUM(F11:F19)</f>
        <v>83.422683981455336</v>
      </c>
      <c r="G20" s="115">
        <f>SUM(G11:G19)</f>
        <v>84.516407676752067</v>
      </c>
    </row>
    <row r="21" spans="1:10" ht="19.5" customHeight="1" x14ac:dyDescent="0.25">
      <c r="A21" s="39" t="s">
        <v>19</v>
      </c>
      <c r="B21" s="46">
        <f>SUBTOTAL(109,B8:B20)</f>
        <v>13842117841.289997</v>
      </c>
      <c r="C21" s="46">
        <f>SUBTOTAL(109,C8:C20)</f>
        <v>15950018075.34</v>
      </c>
      <c r="D21" s="46">
        <f>(C21-B21)</f>
        <v>2107900234.0500031</v>
      </c>
      <c r="E21" s="99">
        <f t="shared" si="4"/>
        <v>15.228162758174873</v>
      </c>
      <c r="F21" s="116">
        <f>(F10+F20)</f>
        <v>100.00000000000003</v>
      </c>
      <c r="G21" s="116">
        <f>(G10+G20)</f>
        <v>99.999999999999986</v>
      </c>
      <c r="I21" s="104"/>
      <c r="J21" s="104"/>
    </row>
    <row r="22" spans="1:10" x14ac:dyDescent="0.25">
      <c r="A22" s="52" t="s">
        <v>173</v>
      </c>
    </row>
    <row r="23" spans="1:10" x14ac:dyDescent="0.25">
      <c r="A23" s="52" t="s">
        <v>174</v>
      </c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x14ac:dyDescent="0.25">
      <c r="A41" s="134" t="s">
        <v>53</v>
      </c>
      <c r="B41" s="134"/>
      <c r="C41" s="134"/>
      <c r="D41" s="134"/>
      <c r="E41" s="134"/>
      <c r="F41" s="134"/>
      <c r="G41" s="134"/>
    </row>
    <row r="42" spans="1:7" x14ac:dyDescent="0.25">
      <c r="A42" s="134" t="s">
        <v>135</v>
      </c>
      <c r="B42" s="134"/>
      <c r="C42" s="134"/>
      <c r="D42" s="134"/>
      <c r="E42" s="134"/>
      <c r="F42" s="134"/>
      <c r="G42" s="134"/>
    </row>
    <row r="43" spans="1:7" x14ac:dyDescent="0.25">
      <c r="A43" s="134" t="s">
        <v>91</v>
      </c>
      <c r="B43" s="134"/>
      <c r="C43" s="134"/>
      <c r="D43" s="134"/>
      <c r="E43" s="134"/>
      <c r="F43" s="134"/>
      <c r="G43" s="134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5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7" t="s">
        <v>20</v>
      </c>
      <c r="B46" s="137">
        <v>2022</v>
      </c>
      <c r="C46" s="137">
        <v>2023</v>
      </c>
      <c r="D46" s="137" t="s">
        <v>29</v>
      </c>
      <c r="E46" s="137"/>
      <c r="F46" s="137" t="s">
        <v>61</v>
      </c>
      <c r="G46" s="137"/>
    </row>
    <row r="47" spans="1:7" ht="16.5" customHeight="1" x14ac:dyDescent="0.25">
      <c r="A47" s="137"/>
      <c r="B47" s="137"/>
      <c r="C47" s="137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f>IFERROR(VLOOKUP($A$45&amp;A48,'[1]Ramos x Años'!$A:$E,4,0),0)</f>
        <v>22537593.890000001</v>
      </c>
      <c r="C48" s="75">
        <f>IFERROR(VLOOKUP($A$45&amp;A48,'[1]Ramos x Años'!$A:$E,5,0),0)</f>
        <v>29713797.09</v>
      </c>
      <c r="D48" s="72">
        <f>(C48-B48)</f>
        <v>7176203.1999999993</v>
      </c>
      <c r="E48" s="122">
        <f>(D48/B48*100)</f>
        <v>31.841035183370231</v>
      </c>
      <c r="F48" s="123">
        <f>(B48/B61*100)</f>
        <v>0.35290317302299251</v>
      </c>
      <c r="G48" s="123">
        <f>(C48/C61*100)</f>
        <v>0.39158454248544983</v>
      </c>
    </row>
    <row r="49" spans="1:7" ht="15.9" customHeight="1" x14ac:dyDescent="0.25">
      <c r="A49" s="41" t="s">
        <v>13</v>
      </c>
      <c r="B49" s="75">
        <f>IFERROR(VLOOKUP($A$45&amp;A49,'[1]Ramos x Años'!$A:$E,4,0),0)</f>
        <v>1073382421.1299999</v>
      </c>
      <c r="C49" s="75">
        <f>IFERROR(VLOOKUP($A$45&amp;A49,'[1]Ramos x Años'!$A:$E,5,0),0)</f>
        <v>1180399500.0599997</v>
      </c>
      <c r="D49" s="72">
        <f t="shared" ref="D49:D60" si="5">(C49-B49)</f>
        <v>107017078.92999983</v>
      </c>
      <c r="E49" s="122">
        <f t="shared" ref="E49:E55" si="6">(D49/B49*100)</f>
        <v>9.9700793327077175</v>
      </c>
      <c r="F49" s="123">
        <f>(B49/B61*100)</f>
        <v>16.807475728451816</v>
      </c>
      <c r="G49" s="123">
        <f>(C49/C61*100)</f>
        <v>15.555945165170698</v>
      </c>
    </row>
    <row r="50" spans="1:7" ht="15.9" customHeight="1" x14ac:dyDescent="0.25">
      <c r="A50" s="43" t="s">
        <v>30</v>
      </c>
      <c r="B50" s="44">
        <f>(B48+B49)</f>
        <v>1095920015.02</v>
      </c>
      <c r="C50" s="44">
        <f>(C48+C49)</f>
        <v>1210113297.1499996</v>
      </c>
      <c r="D50" s="73">
        <f t="shared" si="5"/>
        <v>114193282.12999964</v>
      </c>
      <c r="E50" s="124">
        <f t="shared" si="6"/>
        <v>10.419855515451616</v>
      </c>
      <c r="F50" s="125">
        <f>(F48+F49)</f>
        <v>17.160378901474807</v>
      </c>
      <c r="G50" s="125">
        <f>(G48+G49)</f>
        <v>15.947529707656148</v>
      </c>
    </row>
    <row r="51" spans="1:7" ht="15.9" customHeight="1" x14ac:dyDescent="0.25">
      <c r="A51" s="41" t="s">
        <v>14</v>
      </c>
      <c r="B51" s="75">
        <f>IFERROR(VLOOKUP($A$45&amp;A51,'[1]Ramos x Años'!$A:$E,4,0),0)</f>
        <v>1697958034.1399999</v>
      </c>
      <c r="C51" s="75">
        <f>IFERROR(VLOOKUP($A$45&amp;A51,'[1]Ramos x Años'!$A:$E,5,0),0)</f>
        <v>2072304632.9300001</v>
      </c>
      <c r="D51" s="72">
        <f t="shared" si="5"/>
        <v>374346598.7900002</v>
      </c>
      <c r="E51" s="122">
        <f t="shared" si="6"/>
        <v>22.046869902741932</v>
      </c>
      <c r="F51" s="123">
        <f>(B51/B61*100)</f>
        <v>26.587344719782262</v>
      </c>
      <c r="G51" s="123">
        <f>(C51/C61*100)</f>
        <v>27.30995500569907</v>
      </c>
    </row>
    <row r="52" spans="1:7" ht="15.9" customHeight="1" x14ac:dyDescent="0.25">
      <c r="A52" s="41" t="s">
        <v>15</v>
      </c>
      <c r="B52" s="75">
        <f>IFERROR(VLOOKUP($A$45&amp;A52,'[1]Ramos x Años'!$A:$E,4,0),0)</f>
        <v>43615771.359999999</v>
      </c>
      <c r="C52" s="75">
        <f>IFERROR(VLOOKUP($A$45&amp;A52,'[1]Ramos x Años'!$A:$E,5,0),0)</f>
        <v>52676781.529999994</v>
      </c>
      <c r="D52" s="72">
        <f t="shared" si="5"/>
        <v>9061010.1699999943</v>
      </c>
      <c r="E52" s="122">
        <f t="shared" si="6"/>
        <v>20.774618647028774</v>
      </c>
      <c r="F52" s="123">
        <f>(B52/B61*100)</f>
        <v>0.68295418676520303</v>
      </c>
      <c r="G52" s="123">
        <f>(C52/C61*100)</f>
        <v>0.69420321248586137</v>
      </c>
    </row>
    <row r="53" spans="1:7" ht="15.9" customHeight="1" x14ac:dyDescent="0.25">
      <c r="A53" s="41" t="s">
        <v>27</v>
      </c>
      <c r="B53" s="75">
        <f>IFERROR(VLOOKUP($A$45&amp;A53,'[1]Ramos x Años'!$A:$E,4,0),0)</f>
        <v>1300820484.3300004</v>
      </c>
      <c r="C53" s="75">
        <f>IFERROR(VLOOKUP($A$45&amp;A53,'[1]Ramos x Años'!$A:$E,5,0),0)</f>
        <v>1664478182.3200002</v>
      </c>
      <c r="D53" s="72">
        <f t="shared" si="5"/>
        <v>363657697.98999977</v>
      </c>
      <c r="E53" s="122">
        <f t="shared" si="6"/>
        <v>27.956024860517552</v>
      </c>
      <c r="F53" s="123">
        <f>(B53/B61*100)</f>
        <v>20.368797072745686</v>
      </c>
      <c r="G53" s="123">
        <f>(C53/C61*100)</f>
        <v>21.935396729223285</v>
      </c>
    </row>
    <row r="54" spans="1:7" ht="15.9" customHeight="1" x14ac:dyDescent="0.25">
      <c r="A54" s="41" t="s">
        <v>35</v>
      </c>
      <c r="B54" s="75">
        <f>IFERROR(VLOOKUP($A$45&amp;A54,'[1]Ramos x Años'!$A:$E,4,0),0)</f>
        <v>52713976.519999996</v>
      </c>
      <c r="C54" s="75">
        <f>IFERROR(VLOOKUP($A$45&amp;A54,'[1]Ramos x Años'!$A:$E,5,0),0)</f>
        <v>38678932.850000001</v>
      </c>
      <c r="D54" s="72">
        <f t="shared" si="5"/>
        <v>-14035043.669999994</v>
      </c>
      <c r="E54" s="122">
        <f t="shared" si="6"/>
        <v>-26.624900257097877</v>
      </c>
      <c r="F54" s="123">
        <f>(B54/B61*100)</f>
        <v>0.8254177294774</v>
      </c>
      <c r="G54" s="123">
        <f>(C54/C61*100)</f>
        <v>0.50973196653449604</v>
      </c>
    </row>
    <row r="55" spans="1:7" ht="15.9" customHeight="1" x14ac:dyDescent="0.25">
      <c r="A55" s="41" t="s">
        <v>16</v>
      </c>
      <c r="B55" s="75">
        <f>IFERROR(VLOOKUP($A$45&amp;A55,'[1]Ramos x Años'!$A:$E,4,0),0)</f>
        <v>56119018.390000008</v>
      </c>
      <c r="C55" s="75">
        <f>IFERROR(VLOOKUP($A$45&amp;A55,'[1]Ramos x Años'!$A:$E,5,0),0)</f>
        <v>82439916.780000016</v>
      </c>
      <c r="D55" s="72">
        <f t="shared" si="5"/>
        <v>26320898.390000008</v>
      </c>
      <c r="E55" s="122">
        <f t="shared" si="6"/>
        <v>46.901922280754285</v>
      </c>
      <c r="F55" s="123">
        <f>(B55/B61*100)</f>
        <v>0.8787353145782798</v>
      </c>
      <c r="G55" s="123">
        <f>(C55/C61*100)</f>
        <v>1.0864379600175449</v>
      </c>
    </row>
    <row r="56" spans="1:7" ht="15.9" customHeight="1" x14ac:dyDescent="0.25">
      <c r="A56" s="96" t="s">
        <v>67</v>
      </c>
      <c r="B56" s="75">
        <f>IFERROR(VLOOKUP($A$45&amp;A56,'[1]Ramos x Años'!$A:$E,4,0),0)</f>
        <v>1630339617.2299998</v>
      </c>
      <c r="C56" s="75">
        <f>IFERROR(VLOOKUP($A$45&amp;A56,'[1]Ramos x Años'!$A:$E,5,0),0)</f>
        <v>1852903260.5900002</v>
      </c>
      <c r="D56" s="72">
        <f t="shared" si="5"/>
        <v>222563643.36000037</v>
      </c>
      <c r="E56" s="122">
        <f t="shared" ref="E56:E61" si="7">(D56/B56*100)</f>
        <v>13.651366930415595</v>
      </c>
      <c r="F56" s="123">
        <f>(B56/B61*100)</f>
        <v>25.528546961743036</v>
      </c>
      <c r="G56" s="123">
        <f>(C56/C61*100)</f>
        <v>24.418564661065112</v>
      </c>
    </row>
    <row r="57" spans="1:7" ht="15.9" customHeight="1" x14ac:dyDescent="0.25">
      <c r="A57" s="41" t="s">
        <v>34</v>
      </c>
      <c r="B57" s="75">
        <f>IFERROR(VLOOKUP($A$45&amp;A57,'[1]Ramos x Años'!$A:$E,4,0),0)</f>
        <v>51151066.210000001</v>
      </c>
      <c r="C57" s="75">
        <f>IFERROR(VLOOKUP($A$45&amp;A57,'[1]Ramos x Años'!$A:$E,5,0),0)</f>
        <v>75897286.840000004</v>
      </c>
      <c r="D57" s="72">
        <f t="shared" si="5"/>
        <v>24746220.630000003</v>
      </c>
      <c r="E57" s="122">
        <f t="shared" si="7"/>
        <v>48.378699533661198</v>
      </c>
      <c r="F57" s="123">
        <f>(B57/B61*100)</f>
        <v>0.80094501911437965</v>
      </c>
      <c r="G57" s="123">
        <f>(C57/C61*100)</f>
        <v>1.0002156322569258</v>
      </c>
    </row>
    <row r="58" spans="1:7" ht="15.9" customHeight="1" x14ac:dyDescent="0.25">
      <c r="A58" s="41" t="s">
        <v>17</v>
      </c>
      <c r="B58" s="75">
        <f>IFERROR(VLOOKUP($A$45&amp;A58,'[1]Ramos x Años'!$A:$E,4,0),0)</f>
        <v>119055243.56999996</v>
      </c>
      <c r="C58" s="75">
        <f>IFERROR(VLOOKUP($A$45&amp;A58,'[1]Ramos x Años'!$A:$E,5,0),0)</f>
        <v>176338662.91</v>
      </c>
      <c r="D58" s="72">
        <f t="shared" si="5"/>
        <v>57283419.340000033</v>
      </c>
      <c r="E58" s="122">
        <f t="shared" si="7"/>
        <v>48.114990673484748</v>
      </c>
      <c r="F58" s="123">
        <f>(B58/B61*100)</f>
        <v>1.8642173350865276</v>
      </c>
      <c r="G58" s="123">
        <f>(C58/C61*100)</f>
        <v>2.3238865914362448</v>
      </c>
    </row>
    <row r="59" spans="1:7" ht="15.9" customHeight="1" x14ac:dyDescent="0.25">
      <c r="A59" s="41" t="s">
        <v>18</v>
      </c>
      <c r="B59" s="75">
        <f>IFERROR(VLOOKUP($A$45&amp;A59,'[1]Ramos x Años'!$A:$E,4,0),0)</f>
        <v>338646033.63999999</v>
      </c>
      <c r="C59" s="75">
        <f>IFERROR(VLOOKUP($A$45&amp;A59,'[1]Ramos x Años'!$A:$E,5,0),0)</f>
        <v>362261492.59999996</v>
      </c>
      <c r="D59" s="72">
        <f t="shared" si="5"/>
        <v>23615458.959999979</v>
      </c>
      <c r="E59" s="122">
        <f t="shared" si="7"/>
        <v>6.9734934456975077</v>
      </c>
      <c r="F59" s="123">
        <f>(B59/B61*100)</f>
        <v>5.3026627592324163</v>
      </c>
      <c r="G59" s="123">
        <f>(C59/C61*100)</f>
        <v>4.7740785336253078</v>
      </c>
    </row>
    <row r="60" spans="1:7" ht="15.9" customHeight="1" x14ac:dyDescent="0.25">
      <c r="A60" s="43" t="s">
        <v>31</v>
      </c>
      <c r="B60" s="44">
        <f>SUM(B51:B59)</f>
        <v>5290419245.3899994</v>
      </c>
      <c r="C60" s="44">
        <f>SUM(C51:C59)</f>
        <v>6377979149.3500004</v>
      </c>
      <c r="D60" s="73">
        <f t="shared" si="5"/>
        <v>1087559903.960001</v>
      </c>
      <c r="E60" s="100">
        <f t="shared" si="7"/>
        <v>20.557159149677716</v>
      </c>
      <c r="F60" s="115">
        <f>SUM(F51:F59)</f>
        <v>82.839621098525186</v>
      </c>
      <c r="G60" s="115">
        <f>SUM(G51:G59)</f>
        <v>84.052470292343855</v>
      </c>
    </row>
    <row r="61" spans="1:7" ht="20.25" customHeight="1" x14ac:dyDescent="0.25">
      <c r="A61" s="39" t="s">
        <v>19</v>
      </c>
      <c r="B61" s="74">
        <f>(B50+B60)</f>
        <v>6386339260.4099998</v>
      </c>
      <c r="C61" s="74">
        <f>(C50+C60)</f>
        <v>7588092446.5</v>
      </c>
      <c r="D61" s="74">
        <f>(C61-B61)</f>
        <v>1201753186.0900002</v>
      </c>
      <c r="E61" s="99">
        <f t="shared" si="7"/>
        <v>18.817559435651532</v>
      </c>
      <c r="F61" s="116">
        <f>(F50+F60)</f>
        <v>100</v>
      </c>
      <c r="G61" s="116">
        <f>(G50+G60)</f>
        <v>100</v>
      </c>
    </row>
    <row r="62" spans="1:7" x14ac:dyDescent="0.25">
      <c r="A62" s="52" t="s">
        <v>173</v>
      </c>
    </row>
    <row r="63" spans="1:7" x14ac:dyDescent="0.25">
      <c r="A63" s="52" t="s">
        <v>175</v>
      </c>
    </row>
    <row r="79" spans="1:7" ht="21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x14ac:dyDescent="0.25">
      <c r="A80" s="134" t="s">
        <v>53</v>
      </c>
      <c r="B80" s="134"/>
      <c r="C80" s="134"/>
      <c r="D80" s="134"/>
      <c r="E80" s="134"/>
      <c r="F80" s="134"/>
      <c r="G80" s="134"/>
    </row>
    <row r="81" spans="1:7" x14ac:dyDescent="0.25">
      <c r="A81" s="134" t="s">
        <v>136</v>
      </c>
      <c r="B81" s="134"/>
      <c r="C81" s="134"/>
      <c r="D81" s="134"/>
      <c r="E81" s="134"/>
      <c r="F81" s="134"/>
      <c r="G81" s="134"/>
    </row>
    <row r="82" spans="1:7" x14ac:dyDescent="0.25">
      <c r="A82" s="134" t="s">
        <v>91</v>
      </c>
      <c r="B82" s="134"/>
      <c r="C82" s="134"/>
      <c r="D82" s="134"/>
      <c r="E82" s="134"/>
      <c r="F82" s="134"/>
      <c r="G82" s="134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5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7" t="s">
        <v>20</v>
      </c>
      <c r="B85" s="137">
        <v>2022</v>
      </c>
      <c r="C85" s="137">
        <v>2022</v>
      </c>
      <c r="D85" s="137" t="s">
        <v>29</v>
      </c>
      <c r="E85" s="137"/>
      <c r="F85" s="137" t="s">
        <v>61</v>
      </c>
      <c r="G85" s="137"/>
    </row>
    <row r="86" spans="1:7" ht="18" customHeight="1" x14ac:dyDescent="0.25">
      <c r="A86" s="137"/>
      <c r="B86" s="137"/>
      <c r="C86" s="137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f>IF(C87=0,0,IFERROR(VLOOKUP($A$84&amp;A87,'[1]Ramos x Años'!$A:$E,4,0),0))</f>
        <v>32012741.039999995</v>
      </c>
      <c r="C87" s="75">
        <f>IFERROR(VLOOKUP($A$84&amp;A87,'[1]Ramos x Años'!$A:$E,5,0),0)</f>
        <v>38783818.750000007</v>
      </c>
      <c r="D87" s="75">
        <f>(C87-B87)</f>
        <v>6771077.7100000121</v>
      </c>
      <c r="E87" s="122">
        <f t="shared" ref="E87:E100" si="8">IFERROR(D87/B87*100,"")</f>
        <v>21.151196336294774</v>
      </c>
      <c r="F87" s="123">
        <f>IFERROR(B87/$B$100*100,0)</f>
        <v>0.42936818325178272</v>
      </c>
      <c r="G87" s="123">
        <f>IFERROR(C87/$C$100*100,0)</f>
        <v>0.46381444264746768</v>
      </c>
    </row>
    <row r="88" spans="1:7" ht="15.9" customHeight="1" x14ac:dyDescent="0.25">
      <c r="A88" s="41" t="s">
        <v>13</v>
      </c>
      <c r="B88" s="75">
        <f>IF(C88=0,0,IFERROR(VLOOKUP($A$84&amp;A88,'[1]Ramos x Años'!$A:$E,4,0),0))</f>
        <v>1166718862.1500001</v>
      </c>
      <c r="C88" s="75">
        <f>IFERROR(VLOOKUP($A$84&amp;A88,'[1]Ramos x Años'!$A:$E,5,0),0)</f>
        <v>1220738658.3699999</v>
      </c>
      <c r="D88" s="75">
        <f t="shared" ref="D88:D99" si="9">(C88-B88)</f>
        <v>54019796.21999979</v>
      </c>
      <c r="E88" s="122">
        <f t="shared" si="8"/>
        <v>4.6300611031910011</v>
      </c>
      <c r="F88" s="123">
        <f>IFERROR(B88/$B$100*100,0)</f>
        <v>15.648518119113636</v>
      </c>
      <c r="G88" s="123">
        <f>IFERROR(C88/$C$100*100,0)</f>
        <v>14.59877440382528</v>
      </c>
    </row>
    <row r="89" spans="1:7" ht="15.9" customHeight="1" x14ac:dyDescent="0.25">
      <c r="A89" s="43" t="s">
        <v>30</v>
      </c>
      <c r="B89" s="44">
        <f>(B87+B88)</f>
        <v>1198731603.1900001</v>
      </c>
      <c r="C89" s="44">
        <f>(C87+C88)</f>
        <v>1259522477.1199999</v>
      </c>
      <c r="D89" s="44">
        <f t="shared" si="9"/>
        <v>60790873.929999828</v>
      </c>
      <c r="E89" s="124">
        <f t="shared" si="8"/>
        <v>5.0712664760173523</v>
      </c>
      <c r="F89" s="125">
        <f>(F87+F88)</f>
        <v>16.077886302365417</v>
      </c>
      <c r="G89" s="125">
        <f>(G87+G88)</f>
        <v>15.062588846472748</v>
      </c>
    </row>
    <row r="90" spans="1:7" ht="15.9" customHeight="1" x14ac:dyDescent="0.25">
      <c r="A90" s="41" t="s">
        <v>14</v>
      </c>
      <c r="B90" s="75">
        <f>IF(C90=0,0,IFERROR(VLOOKUP($A$84&amp;A90,'[1]Ramos x Años'!$A:$E,4,0),0))</f>
        <v>1961578435.7799995</v>
      </c>
      <c r="C90" s="75">
        <f>IFERROR(VLOOKUP($A$84&amp;A90,'[1]Ramos x Años'!$A:$E,5,0),0)</f>
        <v>2099575187.3599999</v>
      </c>
      <c r="D90" s="72">
        <f t="shared" si="9"/>
        <v>137996751.5800004</v>
      </c>
      <c r="E90" s="122">
        <f t="shared" si="8"/>
        <v>7.0349851457827404</v>
      </c>
      <c r="F90" s="123">
        <f t="shared" ref="F90:F98" si="10">IFERROR(B90/$B$100*100,0)</f>
        <v>26.309504963175499</v>
      </c>
      <c r="G90" s="123">
        <f t="shared" ref="G90:G98" si="11">IFERROR(C90/$C$100*100,0)</f>
        <v>25.108752224710486</v>
      </c>
    </row>
    <row r="91" spans="1:7" ht="15.9" customHeight="1" x14ac:dyDescent="0.25">
      <c r="A91" s="41" t="s">
        <v>15</v>
      </c>
      <c r="B91" s="75">
        <f>IF(C91=0,0,IFERROR(VLOOKUP($A$84&amp;A91,'[1]Ramos x Años'!$A:$E,4,0),0))</f>
        <v>55824488.470000006</v>
      </c>
      <c r="C91" s="75">
        <f>IFERROR(VLOOKUP($A$84&amp;A91,'[1]Ramos x Años'!$A:$E,5,0),0)</f>
        <v>61303586.75</v>
      </c>
      <c r="D91" s="72">
        <f t="shared" si="9"/>
        <v>5479098.2799999937</v>
      </c>
      <c r="E91" s="122">
        <f t="shared" si="8"/>
        <v>9.8148651786472758</v>
      </c>
      <c r="F91" s="123">
        <f t="shared" si="10"/>
        <v>0.74874123291642991</v>
      </c>
      <c r="G91" s="123">
        <f t="shared" si="11"/>
        <v>0.73312762479692473</v>
      </c>
    </row>
    <row r="92" spans="1:7" ht="15.9" customHeight="1" x14ac:dyDescent="0.25">
      <c r="A92" s="41" t="s">
        <v>27</v>
      </c>
      <c r="B92" s="75">
        <f>IF(C92=0,0,IFERROR(VLOOKUP($A$84&amp;A92,'[1]Ramos x Años'!$A:$E,4,0),0))</f>
        <v>1494199874.0599999</v>
      </c>
      <c r="C92" s="75">
        <f>IFERROR(VLOOKUP($A$84&amp;A92,'[1]Ramos x Años'!$A:$E,5,0),0)</f>
        <v>2009622912.6100004</v>
      </c>
      <c r="D92" s="72">
        <f t="shared" si="9"/>
        <v>515423038.55000043</v>
      </c>
      <c r="E92" s="122">
        <f t="shared" si="8"/>
        <v>34.494919153587311</v>
      </c>
      <c r="F92" s="123">
        <f t="shared" si="10"/>
        <v>20.040829510305024</v>
      </c>
      <c r="G92" s="123">
        <f t="shared" si="11"/>
        <v>24.033015860352531</v>
      </c>
    </row>
    <row r="93" spans="1:7" ht="15.9" customHeight="1" x14ac:dyDescent="0.25">
      <c r="A93" s="41" t="s">
        <v>35</v>
      </c>
      <c r="B93" s="75">
        <f>IF(C93=0,0,IFERROR(VLOOKUP($A$84&amp;A93,'[1]Ramos x Años'!$A:$E,4,0),0))</f>
        <v>273608839.40999997</v>
      </c>
      <c r="C93" s="75">
        <f>IFERROR(VLOOKUP($A$84&amp;A93,'[1]Ramos x Años'!$A:$E,5,0),0)</f>
        <v>293933631.82000005</v>
      </c>
      <c r="D93" s="72">
        <f t="shared" si="9"/>
        <v>20324792.410000086</v>
      </c>
      <c r="E93" s="122">
        <f t="shared" si="8"/>
        <v>7.4284122010925229</v>
      </c>
      <c r="F93" s="123">
        <f t="shared" si="10"/>
        <v>3.6697554311987917</v>
      </c>
      <c r="G93" s="123">
        <f t="shared" si="11"/>
        <v>3.5151428614269524</v>
      </c>
    </row>
    <row r="94" spans="1:7" ht="15.9" customHeight="1" x14ac:dyDescent="0.25">
      <c r="A94" s="41" t="s">
        <v>16</v>
      </c>
      <c r="B94" s="75">
        <f>IF(C94=0,0,IFERROR(VLOOKUP($A$84&amp;A94,'[1]Ramos x Años'!$A:$E,4,0),0))</f>
        <v>104890147.59</v>
      </c>
      <c r="C94" s="75">
        <f>IFERROR(VLOOKUP($A$84&amp;A94,'[1]Ramos x Años'!$A:$E,5,0),0)</f>
        <v>126982975.54999998</v>
      </c>
      <c r="D94" s="72">
        <f t="shared" si="9"/>
        <v>22092827.959999979</v>
      </c>
      <c r="E94" s="122">
        <f t="shared" si="8"/>
        <v>21.062824743423526</v>
      </c>
      <c r="F94" s="123">
        <f t="shared" si="10"/>
        <v>1.4068302384808737</v>
      </c>
      <c r="G94" s="123">
        <f t="shared" si="11"/>
        <v>1.5185853257536752</v>
      </c>
    </row>
    <row r="95" spans="1:7" ht="15.9" customHeight="1" x14ac:dyDescent="0.25">
      <c r="A95" s="96" t="s">
        <v>67</v>
      </c>
      <c r="B95" s="75">
        <f>IF(C95=0,0,IFERROR(VLOOKUP($A$84&amp;A95,'[1]Ramos x Años'!$A:$E,4,0),0))</f>
        <v>1654683358.8700001</v>
      </c>
      <c r="C95" s="75">
        <f>IFERROR(VLOOKUP($A$84&amp;A95,'[1]Ramos x Años'!$A:$E,5,0),0)</f>
        <v>1846766015.6600003</v>
      </c>
      <c r="D95" s="72">
        <f t="shared" si="9"/>
        <v>192082656.7900002</v>
      </c>
      <c r="E95" s="122">
        <f t="shared" si="8"/>
        <v>11.608423796633536</v>
      </c>
      <c r="F95" s="123">
        <f t="shared" si="10"/>
        <v>22.193300685100269</v>
      </c>
      <c r="G95" s="123">
        <f t="shared" si="11"/>
        <v>22.08541546089057</v>
      </c>
    </row>
    <row r="96" spans="1:7" ht="15.9" customHeight="1" x14ac:dyDescent="0.25">
      <c r="A96" s="41" t="s">
        <v>34</v>
      </c>
      <c r="B96" s="75">
        <f>IF(C96=0,0,IFERROR(VLOOKUP($A$84&amp;A96,'[1]Ramos x Años'!$A:$E,4,0),0))</f>
        <v>72522520.379999995</v>
      </c>
      <c r="C96" s="75">
        <f>IFERROR(VLOOKUP($A$84&amp;A96,'[1]Ramos x Años'!$A:$E,5,0),0)</f>
        <v>77419769.670000002</v>
      </c>
      <c r="D96" s="72">
        <f t="shared" si="9"/>
        <v>4897249.2900000066</v>
      </c>
      <c r="E96" s="122">
        <f t="shared" si="8"/>
        <v>6.7527290341533046</v>
      </c>
      <c r="F96" s="123">
        <f t="shared" si="10"/>
        <v>0.97270217447149865</v>
      </c>
      <c r="G96" s="123">
        <f t="shared" si="11"/>
        <v>0.92586053866566131</v>
      </c>
    </row>
    <row r="97" spans="1:7" ht="15.9" customHeight="1" x14ac:dyDescent="0.25">
      <c r="A97" s="41" t="s">
        <v>17</v>
      </c>
      <c r="B97" s="75">
        <f>IF(C97=0,0,IFERROR(VLOOKUP($A$84&amp;A97,'[1]Ramos x Años'!$A:$E,4,0),0))</f>
        <v>169007987.81999996</v>
      </c>
      <c r="C97" s="75">
        <f>IFERROR(VLOOKUP($A$84&amp;A97,'[1]Ramos x Años'!$A:$E,5,0),0)</f>
        <v>126064942.18000001</v>
      </c>
      <c r="D97" s="72">
        <f t="shared" si="9"/>
        <v>-42943045.639999956</v>
      </c>
      <c r="E97" s="122">
        <f t="shared" si="8"/>
        <v>-25.408885221292593</v>
      </c>
      <c r="F97" s="123">
        <f t="shared" si="10"/>
        <v>2.2668053508645385</v>
      </c>
      <c r="G97" s="123">
        <f t="shared" si="11"/>
        <v>1.5076065941702024</v>
      </c>
    </row>
    <row r="98" spans="1:7" ht="15.9" customHeight="1" x14ac:dyDescent="0.25">
      <c r="A98" s="41" t="s">
        <v>18</v>
      </c>
      <c r="B98" s="75">
        <f>IF(C98=0,0,IFERROR(VLOOKUP($A$84&amp;A98,'[1]Ramos x Años'!$A:$E,4,0),0))</f>
        <v>470731325.30999988</v>
      </c>
      <c r="C98" s="75">
        <f>IFERROR(VLOOKUP($A$84&amp;A98,'[1]Ramos x Años'!$A:$E,5,0),0)</f>
        <v>460734130.12000006</v>
      </c>
      <c r="D98" s="72">
        <f t="shared" si="9"/>
        <v>-9997195.1899998188</v>
      </c>
      <c r="E98" s="122">
        <f t="shared" si="8"/>
        <v>-2.1237582146070628</v>
      </c>
      <c r="F98" s="123">
        <f t="shared" si="10"/>
        <v>6.3136441111216568</v>
      </c>
      <c r="G98" s="123">
        <f t="shared" si="11"/>
        <v>5.5099046627602561</v>
      </c>
    </row>
    <row r="99" spans="1:7" ht="15.9" customHeight="1" x14ac:dyDescent="0.25">
      <c r="A99" s="43" t="s">
        <v>31</v>
      </c>
      <c r="B99" s="44">
        <f>SUM(B90:B98)</f>
        <v>6257046977.6899986</v>
      </c>
      <c r="C99" s="44">
        <f>SUM(C90:C98)</f>
        <v>7102403151.7200003</v>
      </c>
      <c r="D99" s="44">
        <f t="shared" si="9"/>
        <v>845356174.03000164</v>
      </c>
      <c r="E99" s="100">
        <f t="shared" si="8"/>
        <v>13.510465512632184</v>
      </c>
      <c r="F99" s="115">
        <f>SUM(F90:F98)</f>
        <v>83.922113697634586</v>
      </c>
      <c r="G99" s="115">
        <f>SUM(G90:G98)</f>
        <v>84.93741115352725</v>
      </c>
    </row>
    <row r="100" spans="1:7" ht="19.5" customHeight="1" x14ac:dyDescent="0.25">
      <c r="A100" s="39" t="s">
        <v>19</v>
      </c>
      <c r="B100" s="46">
        <f>(B89+B99)</f>
        <v>7455778580.8799992</v>
      </c>
      <c r="C100" s="46">
        <f>(C89+C99)</f>
        <v>8361925628.8400002</v>
      </c>
      <c r="D100" s="46">
        <f>(C100-B100)</f>
        <v>906147047.96000099</v>
      </c>
      <c r="E100" s="99">
        <f t="shared" si="8"/>
        <v>12.153620686694927</v>
      </c>
      <c r="F100" s="116">
        <f>(F89+F99)</f>
        <v>100</v>
      </c>
      <c r="G100" s="116">
        <f>(G89+G99)</f>
        <v>100</v>
      </c>
    </row>
    <row r="101" spans="1:7" x14ac:dyDescent="0.25">
      <c r="A101" s="52" t="s">
        <v>173</v>
      </c>
    </row>
    <row r="102" spans="1:7" x14ac:dyDescent="0.25">
      <c r="A102" s="52" t="s">
        <v>176</v>
      </c>
    </row>
    <row r="118" spans="1:7" ht="21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x14ac:dyDescent="0.25">
      <c r="A119" s="134" t="s">
        <v>53</v>
      </c>
      <c r="B119" s="134"/>
      <c r="C119" s="134"/>
      <c r="D119" s="134"/>
      <c r="E119" s="134"/>
      <c r="F119" s="134"/>
      <c r="G119" s="134"/>
    </row>
    <row r="120" spans="1:7" x14ac:dyDescent="0.25">
      <c r="A120" s="134" t="s">
        <v>137</v>
      </c>
      <c r="B120" s="134"/>
      <c r="C120" s="134"/>
      <c r="D120" s="134"/>
      <c r="E120" s="134"/>
      <c r="F120" s="134"/>
      <c r="G120" s="134"/>
    </row>
    <row r="121" spans="1:7" x14ac:dyDescent="0.25">
      <c r="A121" s="134" t="s">
        <v>91</v>
      </c>
      <c r="B121" s="134"/>
      <c r="C121" s="134"/>
      <c r="D121" s="134"/>
      <c r="E121" s="134"/>
      <c r="F121" s="134"/>
      <c r="G121" s="134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5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7" t="s">
        <v>20</v>
      </c>
      <c r="B124" s="137">
        <v>2022</v>
      </c>
      <c r="C124" s="137">
        <v>2022</v>
      </c>
      <c r="D124" s="137" t="s">
        <v>29</v>
      </c>
      <c r="E124" s="137"/>
      <c r="F124" s="137" t="s">
        <v>61</v>
      </c>
      <c r="G124" s="137"/>
    </row>
    <row r="125" spans="1:7" ht="18.75" customHeight="1" x14ac:dyDescent="0.25">
      <c r="A125" s="137"/>
      <c r="B125" s="137"/>
      <c r="C125" s="137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f>IF(C126=0,0,IFERROR(VLOOKUP($A$123&amp;A126,'[1]Ramos x Años'!$A:$E,4,0),0))</f>
        <v>0</v>
      </c>
      <c r="C126" s="75">
        <f>IFERROR(VLOOKUP($A$123&amp;A126,'[1]Ramos x Años'!$A:$E,5,0),0)</f>
        <v>0</v>
      </c>
      <c r="D126" s="72">
        <f>(C126-B126)</f>
        <v>0</v>
      </c>
      <c r="E126" s="122" t="str">
        <f t="shared" ref="E126:E139" si="12">IFERROR(D126/B126*100,"")</f>
        <v/>
      </c>
      <c r="F126" s="123">
        <f>IFERROR(B126/$B$139*100,0)</f>
        <v>0</v>
      </c>
      <c r="G126" s="123">
        <f>IFERROR(C126/$C$139*100,0)</f>
        <v>0</v>
      </c>
    </row>
    <row r="127" spans="1:7" ht="15.9" customHeight="1" x14ac:dyDescent="0.25">
      <c r="A127" s="41" t="s">
        <v>13</v>
      </c>
      <c r="B127" s="75">
        <f>IF(C127=0,0,IFERROR(VLOOKUP($A$123&amp;A127,'[1]Ramos x Años'!$A:$E,4,0),0))</f>
        <v>0</v>
      </c>
      <c r="C127" s="75">
        <f>IFERROR(VLOOKUP($A$123&amp;A127,'[1]Ramos x Años'!$A:$E,5,0),0)</f>
        <v>0</v>
      </c>
      <c r="D127" s="72">
        <f t="shared" ref="D127:D138" si="13">(C127-B127)</f>
        <v>0</v>
      </c>
      <c r="E127" s="122" t="str">
        <f t="shared" si="12"/>
        <v/>
      </c>
      <c r="F127" s="123">
        <f>IFERROR(B127/$B$139*100,0)</f>
        <v>0</v>
      </c>
      <c r="G127" s="123">
        <f>IFERROR(C127/$C$139*100,0)</f>
        <v>0</v>
      </c>
    </row>
    <row r="128" spans="1:7" ht="15.9" customHeight="1" x14ac:dyDescent="0.25">
      <c r="A128" s="43" t="s">
        <v>30</v>
      </c>
      <c r="B128" s="44">
        <f>(B126+B127)</f>
        <v>0</v>
      </c>
      <c r="C128" s="44">
        <f>(C126+C127)</f>
        <v>0</v>
      </c>
      <c r="D128" s="44">
        <f t="shared" si="13"/>
        <v>0</v>
      </c>
      <c r="E128" s="124" t="str">
        <f t="shared" si="12"/>
        <v/>
      </c>
      <c r="F128" s="125">
        <f>(F126+F127)</f>
        <v>0</v>
      </c>
      <c r="G128" s="125">
        <f>(G126+G127)</f>
        <v>0</v>
      </c>
    </row>
    <row r="129" spans="1:7" ht="15.9" customHeight="1" x14ac:dyDescent="0.25">
      <c r="A129" s="37" t="s">
        <v>14</v>
      </c>
      <c r="B129" s="75">
        <f>IF(C129=0,0,IFERROR(VLOOKUP($A$123&amp;A129,'[1]Ramos x Años'!$A:$E,4,0),0))</f>
        <v>0</v>
      </c>
      <c r="C129" s="75">
        <f>IFERROR(VLOOKUP($A$123&amp;A129,'[1]Ramos x Años'!$A:$E,5,0),0)</f>
        <v>0</v>
      </c>
      <c r="D129" s="72">
        <f t="shared" si="13"/>
        <v>0</v>
      </c>
      <c r="E129" s="122" t="str">
        <f t="shared" si="12"/>
        <v/>
      </c>
      <c r="F129" s="123">
        <f t="shared" ref="F129:F137" si="14">IFERROR(B129/$B$139*100,0)</f>
        <v>0</v>
      </c>
      <c r="G129" s="123">
        <f t="shared" ref="G129:G137" si="15">IFERROR(C129/$C$139*100,0)</f>
        <v>0</v>
      </c>
    </row>
    <row r="130" spans="1:7" ht="15.9" customHeight="1" x14ac:dyDescent="0.25">
      <c r="A130" s="37" t="s">
        <v>15</v>
      </c>
      <c r="B130" s="75">
        <f>IF(C130=0,0,IFERROR(VLOOKUP($A$123&amp;A130,'[1]Ramos x Años'!$A:$E,4,0),0))</f>
        <v>0</v>
      </c>
      <c r="C130" s="75">
        <f>IFERROR(VLOOKUP($A$123&amp;A130,'[1]Ramos x Años'!$A:$E,5,0),0)</f>
        <v>0</v>
      </c>
      <c r="D130" s="72">
        <f t="shared" si="13"/>
        <v>0</v>
      </c>
      <c r="E130" s="122" t="str">
        <f t="shared" si="12"/>
        <v/>
      </c>
      <c r="F130" s="123">
        <f t="shared" si="14"/>
        <v>0</v>
      </c>
      <c r="G130" s="123">
        <f t="shared" si="15"/>
        <v>0</v>
      </c>
    </row>
    <row r="131" spans="1:7" ht="15.9" customHeight="1" x14ac:dyDescent="0.25">
      <c r="A131" s="37" t="s">
        <v>27</v>
      </c>
      <c r="B131" s="75">
        <f>IF(C131=0,0,IFERROR(VLOOKUP($A$123&amp;A131,'[1]Ramos x Años'!$A:$E,4,0),0))</f>
        <v>0</v>
      </c>
      <c r="C131" s="75">
        <f>IFERROR(VLOOKUP($A$123&amp;A131,'[1]Ramos x Años'!$A:$E,5,0),0)</f>
        <v>0</v>
      </c>
      <c r="D131" s="72">
        <f t="shared" si="13"/>
        <v>0</v>
      </c>
      <c r="E131" s="122" t="str">
        <f t="shared" si="12"/>
        <v/>
      </c>
      <c r="F131" s="123">
        <f t="shared" si="14"/>
        <v>0</v>
      </c>
      <c r="G131" s="123">
        <f t="shared" si="15"/>
        <v>0</v>
      </c>
    </row>
    <row r="132" spans="1:7" ht="15.9" customHeight="1" x14ac:dyDescent="0.25">
      <c r="A132" s="37" t="s">
        <v>35</v>
      </c>
      <c r="B132" s="75">
        <f>IF(C132=0,0,IFERROR(VLOOKUP($A$123&amp;A132,'[1]Ramos x Años'!$A:$E,4,0),0))</f>
        <v>0</v>
      </c>
      <c r="C132" s="75">
        <f>IFERROR(VLOOKUP($A$123&amp;A132,'[1]Ramos x Años'!$A:$E,5,0),0)</f>
        <v>0</v>
      </c>
      <c r="D132" s="72">
        <f t="shared" si="13"/>
        <v>0</v>
      </c>
      <c r="E132" s="122" t="str">
        <f t="shared" si="12"/>
        <v/>
      </c>
      <c r="F132" s="123">
        <f t="shared" si="14"/>
        <v>0</v>
      </c>
      <c r="G132" s="123">
        <f t="shared" si="15"/>
        <v>0</v>
      </c>
    </row>
    <row r="133" spans="1:7" ht="15.9" customHeight="1" x14ac:dyDescent="0.25">
      <c r="A133" s="37" t="s">
        <v>16</v>
      </c>
      <c r="B133" s="75">
        <f>IF(C133=0,0,IFERROR(VLOOKUP($A$123&amp;A133,'[1]Ramos x Años'!$A:$E,4,0),0))</f>
        <v>0</v>
      </c>
      <c r="C133" s="75">
        <f>IFERROR(VLOOKUP($A$123&amp;A133,'[1]Ramos x Años'!$A:$E,5,0),0)</f>
        <v>0</v>
      </c>
      <c r="D133" s="72">
        <f t="shared" si="13"/>
        <v>0</v>
      </c>
      <c r="E133" s="122" t="str">
        <f t="shared" si="12"/>
        <v/>
      </c>
      <c r="F133" s="123">
        <f t="shared" si="14"/>
        <v>0</v>
      </c>
      <c r="G133" s="123">
        <f t="shared" si="15"/>
        <v>0</v>
      </c>
    </row>
    <row r="134" spans="1:7" ht="15.9" customHeight="1" x14ac:dyDescent="0.25">
      <c r="A134" s="37" t="s">
        <v>67</v>
      </c>
      <c r="B134" s="75">
        <f>IF(C134=0,0,IFERROR(VLOOKUP($A$123&amp;A134,'[1]Ramos x Años'!$A:$E,4,0),0))</f>
        <v>0</v>
      </c>
      <c r="C134" s="75">
        <f>IFERROR(VLOOKUP($A$123&amp;A134,'[1]Ramos x Años'!$A:$E,5,0),0)</f>
        <v>0</v>
      </c>
      <c r="D134" s="72">
        <f t="shared" si="13"/>
        <v>0</v>
      </c>
      <c r="E134" s="122" t="str">
        <f t="shared" si="12"/>
        <v/>
      </c>
      <c r="F134" s="123">
        <f t="shared" si="14"/>
        <v>0</v>
      </c>
      <c r="G134" s="123">
        <f t="shared" si="15"/>
        <v>0</v>
      </c>
    </row>
    <row r="135" spans="1:7" ht="15.9" customHeight="1" x14ac:dyDescent="0.25">
      <c r="A135" s="37" t="s">
        <v>34</v>
      </c>
      <c r="B135" s="75">
        <f>IF(C135=0,0,IFERROR(VLOOKUP($A$123&amp;A135,'[1]Ramos x Años'!$A:$E,4,0),0))</f>
        <v>0</v>
      </c>
      <c r="C135" s="75">
        <f>IFERROR(VLOOKUP($A$123&amp;A135,'[1]Ramos x Años'!$A:$E,5,0),0)</f>
        <v>0</v>
      </c>
      <c r="D135" s="72">
        <f t="shared" si="13"/>
        <v>0</v>
      </c>
      <c r="E135" s="122" t="str">
        <f t="shared" si="12"/>
        <v/>
      </c>
      <c r="F135" s="123">
        <f t="shared" si="14"/>
        <v>0</v>
      </c>
      <c r="G135" s="123">
        <f t="shared" si="15"/>
        <v>0</v>
      </c>
    </row>
    <row r="136" spans="1:7" ht="15.9" customHeight="1" x14ac:dyDescent="0.25">
      <c r="A136" s="37" t="s">
        <v>17</v>
      </c>
      <c r="B136" s="75">
        <f>IF(C136=0,0,IFERROR(VLOOKUP($A$123&amp;A136,'[1]Ramos x Años'!$A:$E,4,0),0))</f>
        <v>0</v>
      </c>
      <c r="C136" s="75">
        <f>IFERROR(VLOOKUP($A$123&amp;A136,'[1]Ramos x Años'!$A:$E,5,0),0)</f>
        <v>0</v>
      </c>
      <c r="D136" s="72">
        <f t="shared" si="13"/>
        <v>0</v>
      </c>
      <c r="E136" s="122" t="str">
        <f t="shared" si="12"/>
        <v/>
      </c>
      <c r="F136" s="123">
        <f t="shared" si="14"/>
        <v>0</v>
      </c>
      <c r="G136" s="123">
        <f t="shared" si="15"/>
        <v>0</v>
      </c>
    </row>
    <row r="137" spans="1:7" ht="15.9" customHeight="1" x14ac:dyDescent="0.25">
      <c r="A137" s="37" t="s">
        <v>18</v>
      </c>
      <c r="B137" s="75">
        <f>IF(C137=0,0,IFERROR(VLOOKUP($A$123&amp;A137,'[1]Ramos x Años'!$A:$E,4,0),0))</f>
        <v>0</v>
      </c>
      <c r="C137" s="75">
        <f>IFERROR(VLOOKUP($A$123&amp;A137,'[1]Ramos x Años'!$A:$E,5,0),0)</f>
        <v>0</v>
      </c>
      <c r="D137" s="72">
        <f t="shared" si="13"/>
        <v>0</v>
      </c>
      <c r="E137" s="122" t="str">
        <f t="shared" si="12"/>
        <v/>
      </c>
      <c r="F137" s="123">
        <f t="shared" si="14"/>
        <v>0</v>
      </c>
      <c r="G137" s="123">
        <f t="shared" si="15"/>
        <v>0</v>
      </c>
    </row>
    <row r="138" spans="1:7" ht="15.9" customHeight="1" x14ac:dyDescent="0.25">
      <c r="A138" s="43" t="s">
        <v>31</v>
      </c>
      <c r="B138" s="44">
        <f>SUM(B129:B137)</f>
        <v>0</v>
      </c>
      <c r="C138" s="44">
        <f>SUM(C129:C137)</f>
        <v>0</v>
      </c>
      <c r="D138" s="44">
        <f t="shared" si="13"/>
        <v>0</v>
      </c>
      <c r="E138" s="100" t="str">
        <f t="shared" si="12"/>
        <v/>
      </c>
      <c r="F138" s="115">
        <f>SUM(F129:F137)</f>
        <v>0</v>
      </c>
      <c r="G138" s="115">
        <f>SUM(G129:G137)</f>
        <v>0</v>
      </c>
    </row>
    <row r="139" spans="1:7" ht="19.5" customHeight="1" x14ac:dyDescent="0.25">
      <c r="A139" s="39" t="s">
        <v>19</v>
      </c>
      <c r="B139" s="46">
        <f>(B128+B138)</f>
        <v>0</v>
      </c>
      <c r="C139" s="46">
        <f>(C128+C138)</f>
        <v>0</v>
      </c>
      <c r="D139" s="46">
        <f>(C139-B139)</f>
        <v>0</v>
      </c>
      <c r="E139" s="99" t="str">
        <f t="shared" si="12"/>
        <v/>
      </c>
      <c r="F139" s="116">
        <f>(F128+F138)</f>
        <v>0</v>
      </c>
      <c r="G139" s="116">
        <f>(G128+G138)</f>
        <v>0</v>
      </c>
    </row>
    <row r="140" spans="1:7" x14ac:dyDescent="0.25">
      <c r="A140" s="52" t="s">
        <v>173</v>
      </c>
    </row>
    <row r="157" spans="1:7" ht="21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x14ac:dyDescent="0.25">
      <c r="A158" s="134" t="s">
        <v>53</v>
      </c>
      <c r="B158" s="134"/>
      <c r="C158" s="134"/>
      <c r="D158" s="134"/>
      <c r="E158" s="134"/>
      <c r="F158" s="134"/>
      <c r="G158" s="134"/>
    </row>
    <row r="159" spans="1:7" x14ac:dyDescent="0.25">
      <c r="A159" s="134" t="s">
        <v>138</v>
      </c>
      <c r="B159" s="134"/>
      <c r="C159" s="134"/>
      <c r="D159" s="134"/>
      <c r="E159" s="134"/>
      <c r="F159" s="134"/>
      <c r="G159" s="134"/>
    </row>
    <row r="160" spans="1:7" x14ac:dyDescent="0.25">
      <c r="A160" s="134" t="s">
        <v>91</v>
      </c>
      <c r="B160" s="134"/>
      <c r="C160" s="134"/>
      <c r="D160" s="134"/>
      <c r="E160" s="134"/>
      <c r="F160" s="134"/>
      <c r="G160" s="134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5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7" t="s">
        <v>20</v>
      </c>
      <c r="B163" s="137">
        <v>2022</v>
      </c>
      <c r="C163" s="137">
        <v>2022</v>
      </c>
      <c r="D163" s="137" t="s">
        <v>29</v>
      </c>
      <c r="E163" s="137"/>
      <c r="F163" s="137" t="s">
        <v>61</v>
      </c>
      <c r="G163" s="137"/>
    </row>
    <row r="164" spans="1:7" ht="17.25" customHeight="1" x14ac:dyDescent="0.25">
      <c r="A164" s="137"/>
      <c r="B164" s="137"/>
      <c r="C164" s="137"/>
      <c r="D164" s="33" t="s">
        <v>22</v>
      </c>
      <c r="E164" s="33" t="s">
        <v>24</v>
      </c>
      <c r="F164" s="33">
        <v>2022</v>
      </c>
      <c r="G164" s="133">
        <v>2023</v>
      </c>
    </row>
    <row r="165" spans="1:7" ht="15.9" customHeight="1" x14ac:dyDescent="0.25">
      <c r="A165" s="41" t="s">
        <v>12</v>
      </c>
      <c r="B165" s="75">
        <f>IF(C165=0,0,IFERROR(VLOOKUP($A$162&amp;A165,'[1]Ramos x Años'!$A:$E,4,0),0))</f>
        <v>0</v>
      </c>
      <c r="C165" s="75">
        <f>IFERROR(VLOOKUP($A$162&amp;A165,'[1]Ramos x Años'!$A:$E,5,0),0)</f>
        <v>0</v>
      </c>
      <c r="D165" s="72">
        <f>(C165-B165)</f>
        <v>0</v>
      </c>
      <c r="E165" s="122" t="str">
        <f t="shared" ref="E165:E178" si="16">IFERROR(D165/B165*100,"")</f>
        <v/>
      </c>
      <c r="F165" s="123">
        <f>IFERROR(B165/$B$178*100,0)</f>
        <v>0</v>
      </c>
      <c r="G165" s="123">
        <f>IFERROR(C165/$C$178*100,0)</f>
        <v>0</v>
      </c>
    </row>
    <row r="166" spans="1:7" ht="15.9" customHeight="1" x14ac:dyDescent="0.25">
      <c r="A166" s="41" t="s">
        <v>13</v>
      </c>
      <c r="B166" s="75">
        <f>IF(C166=0,0,IFERROR(VLOOKUP($A$162&amp;A166,'[1]Ramos x Años'!$A:$E,4,0),0))</f>
        <v>0</v>
      </c>
      <c r="C166" s="75">
        <f>IFERROR(VLOOKUP($A$162&amp;A166,'[1]Ramos x Años'!$A:$E,5,0),0)</f>
        <v>0</v>
      </c>
      <c r="D166" s="72">
        <f t="shared" ref="D166:D177" si="17">(C166-B166)</f>
        <v>0</v>
      </c>
      <c r="E166" s="122" t="str">
        <f t="shared" si="16"/>
        <v/>
      </c>
      <c r="F166" s="123">
        <f>IFERROR(B166/$B$178*100,0)</f>
        <v>0</v>
      </c>
      <c r="G166" s="123">
        <f>IFERROR(C166/$C$178*100,0)</f>
        <v>0</v>
      </c>
    </row>
    <row r="167" spans="1:7" ht="15.9" customHeight="1" x14ac:dyDescent="0.25">
      <c r="A167" s="43" t="s">
        <v>30</v>
      </c>
      <c r="B167" s="44">
        <f>(B165+B166)</f>
        <v>0</v>
      </c>
      <c r="C167" s="44">
        <f>(C165+C166)</f>
        <v>0</v>
      </c>
      <c r="D167" s="44">
        <f t="shared" si="17"/>
        <v>0</v>
      </c>
      <c r="E167" s="124" t="str">
        <f t="shared" si="16"/>
        <v/>
      </c>
      <c r="F167" s="125">
        <f>(F165+F166)</f>
        <v>0</v>
      </c>
      <c r="G167" s="125">
        <f>(G165+G166)</f>
        <v>0</v>
      </c>
    </row>
    <row r="168" spans="1:7" ht="15.9" customHeight="1" x14ac:dyDescent="0.25">
      <c r="A168" s="41" t="s">
        <v>14</v>
      </c>
      <c r="B168" s="75">
        <f>IF(C168=0,0,IFERROR(VLOOKUP($A$162&amp;A168,'[1]Ramos x Años'!$A:$E,4,0),0))</f>
        <v>0</v>
      </c>
      <c r="C168" s="75">
        <f>IFERROR(VLOOKUP($A$162&amp;A168,'[1]Ramos x Años'!$A:$E,5,0),0)</f>
        <v>0</v>
      </c>
      <c r="D168" s="72">
        <f t="shared" si="17"/>
        <v>0</v>
      </c>
      <c r="E168" s="122" t="str">
        <f t="shared" si="16"/>
        <v/>
      </c>
      <c r="F168" s="123">
        <f t="shared" ref="F168:F176" si="18">IFERROR(B168/$B$178*100,0)</f>
        <v>0</v>
      </c>
      <c r="G168" s="123">
        <f t="shared" ref="G168:G176" si="19">IFERROR(C168/$C$178*100,0)</f>
        <v>0</v>
      </c>
    </row>
    <row r="169" spans="1:7" ht="15.9" customHeight="1" x14ac:dyDescent="0.25">
      <c r="A169" s="41" t="s">
        <v>15</v>
      </c>
      <c r="B169" s="75">
        <f>IF(C169=0,0,IFERROR(VLOOKUP($A$162&amp;A169,'[1]Ramos x Años'!$A:$E,4,0),0))</f>
        <v>0</v>
      </c>
      <c r="C169" s="75">
        <f>IFERROR(VLOOKUP($A$162&amp;A169,'[1]Ramos x Años'!$A:$E,5,0),0)</f>
        <v>0</v>
      </c>
      <c r="D169" s="72">
        <f t="shared" si="17"/>
        <v>0</v>
      </c>
      <c r="E169" s="122" t="str">
        <f t="shared" si="16"/>
        <v/>
      </c>
      <c r="F169" s="123">
        <f t="shared" si="18"/>
        <v>0</v>
      </c>
      <c r="G169" s="123">
        <f t="shared" si="19"/>
        <v>0</v>
      </c>
    </row>
    <row r="170" spans="1:7" ht="15.9" customHeight="1" x14ac:dyDescent="0.25">
      <c r="A170" s="41" t="s">
        <v>27</v>
      </c>
      <c r="B170" s="75">
        <f>IF(C170=0,0,IFERROR(VLOOKUP($A$162&amp;A170,'[1]Ramos x Años'!$A:$E,4,0),0))</f>
        <v>0</v>
      </c>
      <c r="C170" s="75">
        <f>IFERROR(VLOOKUP($A$162&amp;A170,'[1]Ramos x Años'!$A:$E,5,0),0)</f>
        <v>0</v>
      </c>
      <c r="D170" s="72">
        <f t="shared" si="17"/>
        <v>0</v>
      </c>
      <c r="E170" s="122" t="str">
        <f t="shared" si="16"/>
        <v/>
      </c>
      <c r="F170" s="123">
        <f t="shared" si="18"/>
        <v>0</v>
      </c>
      <c r="G170" s="123">
        <f t="shared" si="19"/>
        <v>0</v>
      </c>
    </row>
    <row r="171" spans="1:7" ht="15.9" customHeight="1" x14ac:dyDescent="0.25">
      <c r="A171" s="41" t="s">
        <v>35</v>
      </c>
      <c r="B171" s="75">
        <f>IF(C171=0,0,IFERROR(VLOOKUP($A$162&amp;A171,'[1]Ramos x Años'!$A:$E,4,0),0))</f>
        <v>0</v>
      </c>
      <c r="C171" s="75">
        <f>IFERROR(VLOOKUP($A$162&amp;A171,'[1]Ramos x Años'!$A:$E,5,0),0)</f>
        <v>0</v>
      </c>
      <c r="D171" s="72">
        <f t="shared" si="17"/>
        <v>0</v>
      </c>
      <c r="E171" s="122" t="str">
        <f t="shared" si="16"/>
        <v/>
      </c>
      <c r="F171" s="123">
        <f t="shared" si="18"/>
        <v>0</v>
      </c>
      <c r="G171" s="123">
        <f t="shared" si="19"/>
        <v>0</v>
      </c>
    </row>
    <row r="172" spans="1:7" ht="15.9" customHeight="1" x14ac:dyDescent="0.25">
      <c r="A172" s="41" t="s">
        <v>16</v>
      </c>
      <c r="B172" s="75">
        <f>IF(C172=0,0,IFERROR(VLOOKUP($A$162&amp;A172,'[1]Ramos x Años'!$A:$E,4,0),0))</f>
        <v>0</v>
      </c>
      <c r="C172" s="75">
        <f>IFERROR(VLOOKUP($A$162&amp;A172,'[1]Ramos x Años'!$A:$E,5,0),0)</f>
        <v>0</v>
      </c>
      <c r="D172" s="72">
        <f t="shared" si="17"/>
        <v>0</v>
      </c>
      <c r="E172" s="122" t="str">
        <f t="shared" si="16"/>
        <v/>
      </c>
      <c r="F172" s="123">
        <f t="shared" si="18"/>
        <v>0</v>
      </c>
      <c r="G172" s="123">
        <f t="shared" si="19"/>
        <v>0</v>
      </c>
    </row>
    <row r="173" spans="1:7" ht="15.9" customHeight="1" x14ac:dyDescent="0.25">
      <c r="A173" s="41" t="s">
        <v>67</v>
      </c>
      <c r="B173" s="75">
        <f>IF(C173=0,0,IFERROR(VLOOKUP($A$162&amp;A173,'[1]Ramos x Años'!$A:$E,4,0),0))</f>
        <v>0</v>
      </c>
      <c r="C173" s="75">
        <f>IFERROR(VLOOKUP($A$162&amp;A173,'[1]Ramos x Años'!$A:$E,5,0),0)</f>
        <v>0</v>
      </c>
      <c r="D173" s="72">
        <f t="shared" si="17"/>
        <v>0</v>
      </c>
      <c r="E173" s="122" t="str">
        <f t="shared" si="16"/>
        <v/>
      </c>
      <c r="F173" s="123">
        <f t="shared" si="18"/>
        <v>0</v>
      </c>
      <c r="G173" s="123">
        <f t="shared" si="19"/>
        <v>0</v>
      </c>
    </row>
    <row r="174" spans="1:7" ht="15.9" customHeight="1" x14ac:dyDescent="0.25">
      <c r="A174" s="41" t="s">
        <v>34</v>
      </c>
      <c r="B174" s="75">
        <f>IF(C174=0,0,IFERROR(VLOOKUP($A$162&amp;A174,'[1]Ramos x Años'!$A:$E,4,0),0))</f>
        <v>0</v>
      </c>
      <c r="C174" s="75">
        <f>IFERROR(VLOOKUP($A$162&amp;A174,'[1]Ramos x Años'!$A:$E,5,0),0)</f>
        <v>0</v>
      </c>
      <c r="D174" s="72">
        <f t="shared" si="17"/>
        <v>0</v>
      </c>
      <c r="E174" s="122" t="str">
        <f t="shared" si="16"/>
        <v/>
      </c>
      <c r="F174" s="123">
        <f t="shared" si="18"/>
        <v>0</v>
      </c>
      <c r="G174" s="123">
        <f t="shared" si="19"/>
        <v>0</v>
      </c>
    </row>
    <row r="175" spans="1:7" ht="15.9" customHeight="1" x14ac:dyDescent="0.25">
      <c r="A175" s="41" t="s">
        <v>17</v>
      </c>
      <c r="B175" s="75">
        <f>IF(C175=0,0,IFERROR(VLOOKUP($A$162&amp;A175,'[1]Ramos x Años'!$A:$E,4,0),0))</f>
        <v>0</v>
      </c>
      <c r="C175" s="75">
        <f>IFERROR(VLOOKUP($A$162&amp;A175,'[1]Ramos x Años'!$A:$E,5,0),0)</f>
        <v>0</v>
      </c>
      <c r="D175" s="72">
        <f t="shared" si="17"/>
        <v>0</v>
      </c>
      <c r="E175" s="122" t="str">
        <f t="shared" si="16"/>
        <v/>
      </c>
      <c r="F175" s="123">
        <f t="shared" si="18"/>
        <v>0</v>
      </c>
      <c r="G175" s="123">
        <f t="shared" si="19"/>
        <v>0</v>
      </c>
    </row>
    <row r="176" spans="1:7" ht="15.9" customHeight="1" x14ac:dyDescent="0.25">
      <c r="A176" s="41" t="s">
        <v>18</v>
      </c>
      <c r="B176" s="75">
        <f>IF(C176=0,0,IFERROR(VLOOKUP($A$162&amp;A176,'[1]Ramos x Años'!$A:$E,4,0),0))</f>
        <v>0</v>
      </c>
      <c r="C176" s="75">
        <f>IFERROR(VLOOKUP($A$162&amp;A176,'[1]Ramos x Años'!$A:$E,5,0),0)</f>
        <v>0</v>
      </c>
      <c r="D176" s="72">
        <f t="shared" si="17"/>
        <v>0</v>
      </c>
      <c r="E176" s="122" t="str">
        <f t="shared" si="16"/>
        <v/>
      </c>
      <c r="F176" s="123">
        <f t="shared" si="18"/>
        <v>0</v>
      </c>
      <c r="G176" s="123">
        <f t="shared" si="19"/>
        <v>0</v>
      </c>
    </row>
    <row r="177" spans="1:7" ht="15.9" customHeight="1" x14ac:dyDescent="0.25">
      <c r="A177" s="43" t="s">
        <v>31</v>
      </c>
      <c r="B177" s="44">
        <f>SUM(B168:B176)</f>
        <v>0</v>
      </c>
      <c r="C177" s="44">
        <f>SUM(C168:C176)</f>
        <v>0</v>
      </c>
      <c r="D177" s="44">
        <f t="shared" si="17"/>
        <v>0</v>
      </c>
      <c r="E177" s="100" t="str">
        <f t="shared" si="16"/>
        <v/>
      </c>
      <c r="F177" s="115">
        <f>SUM(F168:F176)</f>
        <v>0</v>
      </c>
      <c r="G177" s="115">
        <f>SUM(G168:G176)</f>
        <v>0</v>
      </c>
    </row>
    <row r="178" spans="1:7" ht="18" customHeight="1" x14ac:dyDescent="0.25">
      <c r="A178" s="39" t="s">
        <v>19</v>
      </c>
      <c r="B178" s="46">
        <f>(B167+B177)</f>
        <v>0</v>
      </c>
      <c r="C178" s="46">
        <f>(C167+C177)</f>
        <v>0</v>
      </c>
      <c r="D178" s="46">
        <f>(C178-B178)</f>
        <v>0</v>
      </c>
      <c r="E178" s="99" t="str">
        <f t="shared" si="16"/>
        <v/>
      </c>
      <c r="F178" s="116">
        <f>(F167+F177)</f>
        <v>0</v>
      </c>
      <c r="G178" s="116">
        <f>(G167+G177)</f>
        <v>0</v>
      </c>
    </row>
    <row r="179" spans="1:7" x14ac:dyDescent="0.25">
      <c r="A179" s="52" t="s">
        <v>173</v>
      </c>
    </row>
    <row r="196" spans="1:8" ht="21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x14ac:dyDescent="0.25">
      <c r="A197" s="134" t="s">
        <v>53</v>
      </c>
      <c r="B197" s="134"/>
      <c r="C197" s="134"/>
      <c r="D197" s="134"/>
      <c r="E197" s="134"/>
      <c r="F197" s="134"/>
      <c r="G197" s="134"/>
    </row>
    <row r="198" spans="1:8" x14ac:dyDescent="0.25">
      <c r="A198" s="134" t="s">
        <v>139</v>
      </c>
      <c r="B198" s="134"/>
      <c r="C198" s="134"/>
      <c r="D198" s="134"/>
      <c r="E198" s="134"/>
      <c r="F198" s="134"/>
      <c r="G198" s="134"/>
    </row>
    <row r="199" spans="1:8" x14ac:dyDescent="0.25">
      <c r="A199" s="134" t="s">
        <v>91</v>
      </c>
      <c r="B199" s="134"/>
      <c r="C199" s="134"/>
      <c r="D199" s="134"/>
      <c r="E199" s="134"/>
      <c r="F199" s="134"/>
      <c r="G199" s="134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5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7" t="s">
        <v>20</v>
      </c>
      <c r="B202" s="137">
        <v>2022</v>
      </c>
      <c r="C202" s="137">
        <v>2022</v>
      </c>
      <c r="D202" s="137" t="s">
        <v>29</v>
      </c>
      <c r="E202" s="137"/>
      <c r="F202" s="137" t="s">
        <v>61</v>
      </c>
      <c r="G202" s="137"/>
    </row>
    <row r="203" spans="1:8" ht="19.5" customHeight="1" x14ac:dyDescent="0.25">
      <c r="A203" s="137"/>
      <c r="B203" s="137"/>
      <c r="C203" s="137"/>
      <c r="D203" s="33" t="s">
        <v>22</v>
      </c>
      <c r="E203" s="33" t="s">
        <v>24</v>
      </c>
      <c r="F203" s="33">
        <v>2022</v>
      </c>
      <c r="G203" s="133">
        <v>2023</v>
      </c>
    </row>
    <row r="204" spans="1:8" ht="15.9" customHeight="1" x14ac:dyDescent="0.25">
      <c r="A204" s="41" t="s">
        <v>12</v>
      </c>
      <c r="B204" s="75">
        <f>IF(C204=0,0,IFERROR(VLOOKUP($A$201&amp;A204,'[1]Ramos x Años'!$A:$E,4,0),0))</f>
        <v>0</v>
      </c>
      <c r="C204" s="75">
        <f>IFERROR(VLOOKUP($A$201&amp;A204,'[1]Ramos x Años'!$A:$E,5,0),0)</f>
        <v>0</v>
      </c>
      <c r="D204" s="75">
        <f>(C204-B204)</f>
        <v>0</v>
      </c>
      <c r="E204" s="122" t="str">
        <f t="shared" ref="E204:E217" si="20">IFERROR(D204/B204*100,"")</f>
        <v/>
      </c>
      <c r="F204" s="123">
        <f>IFERROR(B204/$B$217*100,0)</f>
        <v>0</v>
      </c>
      <c r="G204" s="123">
        <f>IFERROR(C204/$C$217*100,0)</f>
        <v>0</v>
      </c>
      <c r="H204" s="6"/>
    </row>
    <row r="205" spans="1:8" ht="15.9" customHeight="1" x14ac:dyDescent="0.25">
      <c r="A205" s="41" t="s">
        <v>13</v>
      </c>
      <c r="B205" s="75">
        <f>IF(C205=0,0,IFERROR(VLOOKUP($A$201&amp;A205,'[1]Ramos x Años'!$A:$E,4,0),0))</f>
        <v>0</v>
      </c>
      <c r="C205" s="75">
        <f>IFERROR(VLOOKUP($A$201&amp;A205,'[1]Ramos x Años'!$A:$E,5,0),0)</f>
        <v>0</v>
      </c>
      <c r="D205" s="75">
        <f t="shared" ref="D205:D216" si="21">(C205-B205)</f>
        <v>0</v>
      </c>
      <c r="E205" s="122" t="str">
        <f t="shared" si="20"/>
        <v/>
      </c>
      <c r="F205" s="123">
        <f>IFERROR(B205/$B$217*100,0)</f>
        <v>0</v>
      </c>
      <c r="G205" s="123">
        <f>IFERROR(C205/$C$217*100,0)</f>
        <v>0</v>
      </c>
      <c r="H205" s="6"/>
    </row>
    <row r="206" spans="1:8" ht="15.9" customHeight="1" x14ac:dyDescent="0.25">
      <c r="A206" s="43" t="s">
        <v>30</v>
      </c>
      <c r="B206" s="44">
        <f>(B204+B205)</f>
        <v>0</v>
      </c>
      <c r="C206" s="44">
        <f>(C204+C205)</f>
        <v>0</v>
      </c>
      <c r="D206" s="44">
        <f t="shared" si="21"/>
        <v>0</v>
      </c>
      <c r="E206" s="124" t="str">
        <f t="shared" si="20"/>
        <v/>
      </c>
      <c r="F206" s="125">
        <f>(F204+F205)</f>
        <v>0</v>
      </c>
      <c r="G206" s="125">
        <f>(G204+G205)</f>
        <v>0</v>
      </c>
      <c r="H206" s="2"/>
    </row>
    <row r="207" spans="1:8" ht="15.9" customHeight="1" x14ac:dyDescent="0.25">
      <c r="A207" s="41" t="s">
        <v>14</v>
      </c>
      <c r="B207" s="75">
        <f>IF(C207=0,0,IFERROR(VLOOKUP($A$201&amp;A207,'[1]Ramos x Años'!$A:$E,4,0),0))</f>
        <v>0</v>
      </c>
      <c r="C207" s="75">
        <f>IFERROR(VLOOKUP($A$201&amp;A207,'[1]Ramos x Años'!$A:$E,5,0),0)</f>
        <v>0</v>
      </c>
      <c r="D207" s="75">
        <f t="shared" si="21"/>
        <v>0</v>
      </c>
      <c r="E207" s="122" t="str">
        <f t="shared" si="20"/>
        <v/>
      </c>
      <c r="F207" s="123">
        <f t="shared" ref="F207:F215" si="22">IFERROR(B207/$B$217*100,0)</f>
        <v>0</v>
      </c>
      <c r="G207" s="123">
        <f t="shared" ref="G207:G215" si="23">IFERROR(C207/$C$217*100,0)</f>
        <v>0</v>
      </c>
      <c r="H207" s="6"/>
    </row>
    <row r="208" spans="1:8" ht="15.9" customHeight="1" x14ac:dyDescent="0.25">
      <c r="A208" s="41" t="s">
        <v>15</v>
      </c>
      <c r="B208" s="75">
        <f>IF(C208=0,0,IFERROR(VLOOKUP($A$201&amp;A208,'[1]Ramos x Años'!$A:$E,4,0),0))</f>
        <v>0</v>
      </c>
      <c r="C208" s="75">
        <f>IFERROR(VLOOKUP($A$201&amp;A208,'[1]Ramos x Años'!$A:$E,5,0),0)</f>
        <v>0</v>
      </c>
      <c r="D208" s="75">
        <f t="shared" si="21"/>
        <v>0</v>
      </c>
      <c r="E208" s="122" t="str">
        <f t="shared" si="20"/>
        <v/>
      </c>
      <c r="F208" s="123">
        <f t="shared" si="22"/>
        <v>0</v>
      </c>
      <c r="G208" s="123">
        <f t="shared" si="23"/>
        <v>0</v>
      </c>
      <c r="H208" s="6"/>
    </row>
    <row r="209" spans="1:8" ht="15.9" customHeight="1" x14ac:dyDescent="0.25">
      <c r="A209" s="41" t="s">
        <v>27</v>
      </c>
      <c r="B209" s="75">
        <f>IF(C209=0,0,IFERROR(VLOOKUP($A$201&amp;A209,'[1]Ramos x Años'!$A:$E,4,0),0))</f>
        <v>0</v>
      </c>
      <c r="C209" s="75">
        <f>IFERROR(VLOOKUP($A$201&amp;A209,'[1]Ramos x Años'!$A:$E,5,0),0)</f>
        <v>0</v>
      </c>
      <c r="D209" s="75">
        <f t="shared" si="21"/>
        <v>0</v>
      </c>
      <c r="E209" s="122" t="str">
        <f t="shared" si="20"/>
        <v/>
      </c>
      <c r="F209" s="123">
        <f t="shared" si="22"/>
        <v>0</v>
      </c>
      <c r="G209" s="123">
        <f t="shared" si="23"/>
        <v>0</v>
      </c>
      <c r="H209" s="6"/>
    </row>
    <row r="210" spans="1:8" ht="15.9" customHeight="1" x14ac:dyDescent="0.25">
      <c r="A210" s="41" t="s">
        <v>35</v>
      </c>
      <c r="B210" s="75">
        <f>IF(C210=0,0,IFERROR(VLOOKUP($A$201&amp;A210,'[1]Ramos x Años'!$A:$E,4,0),0))</f>
        <v>0</v>
      </c>
      <c r="C210" s="75">
        <f>IFERROR(VLOOKUP($A$201&amp;A210,'[1]Ramos x Años'!$A:$E,5,0),0)</f>
        <v>0</v>
      </c>
      <c r="D210" s="75">
        <f t="shared" si="21"/>
        <v>0</v>
      </c>
      <c r="E210" s="122" t="str">
        <f t="shared" si="20"/>
        <v/>
      </c>
      <c r="F210" s="123">
        <f t="shared" si="22"/>
        <v>0</v>
      </c>
      <c r="G210" s="123">
        <f t="shared" si="23"/>
        <v>0</v>
      </c>
      <c r="H210" s="6"/>
    </row>
    <row r="211" spans="1:8" ht="15.9" customHeight="1" x14ac:dyDescent="0.25">
      <c r="A211" s="41" t="s">
        <v>16</v>
      </c>
      <c r="B211" s="75">
        <f>IF(C211=0,0,IFERROR(VLOOKUP($A$201&amp;A211,'[1]Ramos x Años'!$A:$E,4,0),0))</f>
        <v>0</v>
      </c>
      <c r="C211" s="75">
        <f>IFERROR(VLOOKUP($A$201&amp;A211,'[1]Ramos x Años'!$A:$E,5,0),0)</f>
        <v>0</v>
      </c>
      <c r="D211" s="75">
        <f t="shared" si="21"/>
        <v>0</v>
      </c>
      <c r="E211" s="122" t="str">
        <f t="shared" si="20"/>
        <v/>
      </c>
      <c r="F211" s="123">
        <f t="shared" si="22"/>
        <v>0</v>
      </c>
      <c r="G211" s="123">
        <f t="shared" si="23"/>
        <v>0</v>
      </c>
      <c r="H211" s="6"/>
    </row>
    <row r="212" spans="1:8" ht="15.9" customHeight="1" x14ac:dyDescent="0.25">
      <c r="A212" s="41" t="s">
        <v>67</v>
      </c>
      <c r="B212" s="75">
        <f>IF(C212=0,0,IFERROR(VLOOKUP($A$201&amp;A212,'[1]Ramos x Años'!$A:$E,4,0),0))</f>
        <v>0</v>
      </c>
      <c r="C212" s="75">
        <f>IFERROR(VLOOKUP($A$201&amp;A212,'[1]Ramos x Años'!$A:$E,5,0),0)</f>
        <v>0</v>
      </c>
      <c r="D212" s="75">
        <f t="shared" si="21"/>
        <v>0</v>
      </c>
      <c r="E212" s="122" t="str">
        <f t="shared" si="20"/>
        <v/>
      </c>
      <c r="F212" s="123">
        <f t="shared" si="22"/>
        <v>0</v>
      </c>
      <c r="G212" s="123">
        <f t="shared" si="23"/>
        <v>0</v>
      </c>
      <c r="H212" s="6"/>
    </row>
    <row r="213" spans="1:8" ht="15.9" customHeight="1" x14ac:dyDescent="0.25">
      <c r="A213" s="41" t="s">
        <v>34</v>
      </c>
      <c r="B213" s="75">
        <f>IF(C213=0,0,IFERROR(VLOOKUP($A$201&amp;A213,'[1]Ramos x Años'!$A:$E,4,0),0))</f>
        <v>0</v>
      </c>
      <c r="C213" s="75">
        <f>IFERROR(VLOOKUP($A$201&amp;A213,'[1]Ramos x Años'!$A:$E,5,0),0)</f>
        <v>0</v>
      </c>
      <c r="D213" s="75">
        <f t="shared" si="21"/>
        <v>0</v>
      </c>
      <c r="E213" s="122" t="str">
        <f t="shared" si="20"/>
        <v/>
      </c>
      <c r="F213" s="123">
        <f t="shared" si="22"/>
        <v>0</v>
      </c>
      <c r="G213" s="123">
        <f t="shared" si="23"/>
        <v>0</v>
      </c>
      <c r="H213" s="6"/>
    </row>
    <row r="214" spans="1:8" ht="15.9" customHeight="1" x14ac:dyDescent="0.25">
      <c r="A214" s="41" t="s">
        <v>17</v>
      </c>
      <c r="B214" s="75">
        <f>IF(C214=0,0,IFERROR(VLOOKUP($A$201&amp;A214,'[1]Ramos x Años'!$A:$E,4,0),0))</f>
        <v>0</v>
      </c>
      <c r="C214" s="75">
        <f>IFERROR(VLOOKUP($A$201&amp;A214,'[1]Ramos x Años'!$A:$E,5,0),0)</f>
        <v>0</v>
      </c>
      <c r="D214" s="75">
        <f t="shared" si="21"/>
        <v>0</v>
      </c>
      <c r="E214" s="122" t="str">
        <f t="shared" si="20"/>
        <v/>
      </c>
      <c r="F214" s="123">
        <f t="shared" si="22"/>
        <v>0</v>
      </c>
      <c r="G214" s="123">
        <f t="shared" si="23"/>
        <v>0</v>
      </c>
      <c r="H214" s="6"/>
    </row>
    <row r="215" spans="1:8" ht="15.9" customHeight="1" x14ac:dyDescent="0.25">
      <c r="A215" s="41" t="s">
        <v>18</v>
      </c>
      <c r="B215" s="75">
        <f>IF(C215=0,0,IFERROR(VLOOKUP($A$201&amp;A215,'[1]Ramos x Años'!$A:$E,4,0),0))</f>
        <v>0</v>
      </c>
      <c r="C215" s="75">
        <f>IFERROR(VLOOKUP($A$201&amp;A215,'[1]Ramos x Años'!$A:$E,5,0),0)</f>
        <v>0</v>
      </c>
      <c r="D215" s="75">
        <f t="shared" si="21"/>
        <v>0</v>
      </c>
      <c r="E215" s="122" t="str">
        <f t="shared" si="20"/>
        <v/>
      </c>
      <c r="F215" s="123">
        <f t="shared" si="22"/>
        <v>0</v>
      </c>
      <c r="G215" s="123">
        <f t="shared" si="23"/>
        <v>0</v>
      </c>
      <c r="H215" s="6"/>
    </row>
    <row r="216" spans="1:8" ht="15.9" customHeight="1" x14ac:dyDescent="0.25">
      <c r="A216" s="43" t="s">
        <v>31</v>
      </c>
      <c r="B216" s="44">
        <f>SUM(B207:B215)</f>
        <v>0</v>
      </c>
      <c r="C216" s="44">
        <f>SUM(C207:C215)</f>
        <v>0</v>
      </c>
      <c r="D216" s="44">
        <f t="shared" si="21"/>
        <v>0</v>
      </c>
      <c r="E216" s="100" t="str">
        <f t="shared" si="20"/>
        <v/>
      </c>
      <c r="F216" s="115">
        <f>SUM(F207:F215)</f>
        <v>0</v>
      </c>
      <c r="G216" s="115">
        <f>SUM(G207:G215)</f>
        <v>0</v>
      </c>
      <c r="H216" s="6"/>
    </row>
    <row r="217" spans="1:8" ht="18" customHeight="1" x14ac:dyDescent="0.25">
      <c r="A217" s="39" t="s">
        <v>19</v>
      </c>
      <c r="B217" s="46">
        <f>(B206+B216)</f>
        <v>0</v>
      </c>
      <c r="C217" s="46">
        <f>(C206+C216)</f>
        <v>0</v>
      </c>
      <c r="D217" s="46">
        <f>(C217-B217)</f>
        <v>0</v>
      </c>
      <c r="E217" s="99" t="str">
        <f t="shared" si="20"/>
        <v/>
      </c>
      <c r="F217" s="116">
        <f>(F206+F216)</f>
        <v>0</v>
      </c>
      <c r="G217" s="116">
        <f>(G206+G216)</f>
        <v>0</v>
      </c>
    </row>
    <row r="218" spans="1:8" x14ac:dyDescent="0.25">
      <c r="A218" s="52" t="s">
        <v>173</v>
      </c>
    </row>
    <row r="234" spans="1:7" ht="21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x14ac:dyDescent="0.25">
      <c r="A235" s="134" t="s">
        <v>53</v>
      </c>
      <c r="B235" s="134"/>
      <c r="C235" s="134"/>
      <c r="D235" s="134"/>
      <c r="E235" s="134"/>
      <c r="F235" s="134"/>
      <c r="G235" s="134"/>
    </row>
    <row r="236" spans="1:7" x14ac:dyDescent="0.25">
      <c r="A236" s="134" t="s">
        <v>140</v>
      </c>
      <c r="B236" s="134"/>
      <c r="C236" s="134"/>
      <c r="D236" s="134"/>
      <c r="E236" s="134"/>
      <c r="F236" s="134"/>
      <c r="G236" s="134"/>
    </row>
    <row r="237" spans="1:7" x14ac:dyDescent="0.25">
      <c r="A237" s="134" t="s">
        <v>91</v>
      </c>
      <c r="B237" s="134"/>
      <c r="C237" s="134"/>
      <c r="D237" s="134"/>
      <c r="E237" s="134"/>
      <c r="F237" s="134"/>
      <c r="G237" s="134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5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7" t="s">
        <v>20</v>
      </c>
      <c r="B240" s="137">
        <v>2022</v>
      </c>
      <c r="C240" s="137">
        <v>2022</v>
      </c>
      <c r="D240" s="137" t="s">
        <v>29</v>
      </c>
      <c r="E240" s="137"/>
      <c r="F240" s="137" t="s">
        <v>61</v>
      </c>
      <c r="G240" s="137"/>
    </row>
    <row r="241" spans="1:7" ht="19.5" customHeight="1" x14ac:dyDescent="0.25">
      <c r="A241" s="137"/>
      <c r="B241" s="137"/>
      <c r="C241" s="137"/>
      <c r="D241" s="33" t="s">
        <v>22</v>
      </c>
      <c r="E241" s="33" t="s">
        <v>24</v>
      </c>
      <c r="F241" s="33">
        <v>2022</v>
      </c>
      <c r="G241" s="133">
        <v>2023</v>
      </c>
    </row>
    <row r="242" spans="1:7" ht="15.9" customHeight="1" x14ac:dyDescent="0.25">
      <c r="A242" s="41" t="s">
        <v>12</v>
      </c>
      <c r="B242" s="75">
        <f>IF(C242=0,0,IFERROR(VLOOKUP($A$239&amp;A242,'[1]Ramos x Años'!$A:$E,4,0),0))</f>
        <v>0</v>
      </c>
      <c r="C242" s="75">
        <f>IFERROR(VLOOKUP($A$239&amp;A242,'[1]Ramos x Años'!$A:$E,5,0),0)</f>
        <v>0</v>
      </c>
      <c r="D242" s="35">
        <f>(C242-B242)</f>
        <v>0</v>
      </c>
      <c r="E242" s="122" t="str">
        <f t="shared" ref="E242:E255" si="24">IFERROR(D242/B242*100,"")</f>
        <v/>
      </c>
      <c r="F242" s="123">
        <f>IFERROR(B242/$B$255*100,0)</f>
        <v>0</v>
      </c>
      <c r="G242" s="123">
        <f>IFERROR(C242/$C$255*100,0)</f>
        <v>0</v>
      </c>
    </row>
    <row r="243" spans="1:7" ht="15.9" customHeight="1" x14ac:dyDescent="0.25">
      <c r="A243" s="41" t="s">
        <v>13</v>
      </c>
      <c r="B243" s="75">
        <f>IF(C243=0,0,IFERROR(VLOOKUP($A$239&amp;A243,'[1]Ramos x Años'!$A:$E,4,0),0))</f>
        <v>0</v>
      </c>
      <c r="C243" s="75">
        <f>IFERROR(VLOOKUP($A$239&amp;A243,'[1]Ramos x Años'!$A:$E,5,0),0)</f>
        <v>0</v>
      </c>
      <c r="D243" s="35">
        <f t="shared" ref="D243:D254" si="25">(C243-B243)</f>
        <v>0</v>
      </c>
      <c r="E243" s="122" t="str">
        <f t="shared" si="24"/>
        <v/>
      </c>
      <c r="F243" s="123">
        <f>IFERROR(B243/$B$255*100,0)</f>
        <v>0</v>
      </c>
      <c r="G243" s="123">
        <f>IFERROR(C243/$C$255*100,0)</f>
        <v>0</v>
      </c>
    </row>
    <row r="244" spans="1:7" ht="15.9" customHeight="1" x14ac:dyDescent="0.25">
      <c r="A244" s="43" t="s">
        <v>30</v>
      </c>
      <c r="B244" s="44">
        <f>(B242+B243)</f>
        <v>0</v>
      </c>
      <c r="C244" s="44">
        <f>(C242+C243)</f>
        <v>0</v>
      </c>
      <c r="D244" s="44">
        <f t="shared" si="25"/>
        <v>0</v>
      </c>
      <c r="E244" s="124" t="str">
        <f t="shared" si="24"/>
        <v/>
      </c>
      <c r="F244" s="125">
        <f>(F242+F243)</f>
        <v>0</v>
      </c>
      <c r="G244" s="125">
        <f>(G242+G243)</f>
        <v>0</v>
      </c>
    </row>
    <row r="245" spans="1:7" ht="15.9" customHeight="1" x14ac:dyDescent="0.25">
      <c r="A245" s="41" t="s">
        <v>14</v>
      </c>
      <c r="B245" s="75">
        <f>IF(C245=0,0,IFERROR(VLOOKUP($A$239&amp;A245,'[1]Ramos x Años'!$A:$E,4,0),0))</f>
        <v>0</v>
      </c>
      <c r="C245" s="75">
        <f>IFERROR(VLOOKUP($A$239&amp;A245,'[1]Ramos x Años'!$A:$E,5,0),0)</f>
        <v>0</v>
      </c>
      <c r="D245" s="35">
        <f t="shared" si="25"/>
        <v>0</v>
      </c>
      <c r="E245" s="122" t="str">
        <f t="shared" si="24"/>
        <v/>
      </c>
      <c r="F245" s="123">
        <f t="shared" ref="F245:F253" si="26">IFERROR(B245/$B$255*100,0)</f>
        <v>0</v>
      </c>
      <c r="G245" s="123">
        <f t="shared" ref="G245:G253" si="27">IFERROR(C245/$C$255*100,0)</f>
        <v>0</v>
      </c>
    </row>
    <row r="246" spans="1:7" ht="15.9" customHeight="1" x14ac:dyDescent="0.25">
      <c r="A246" s="41" t="s">
        <v>15</v>
      </c>
      <c r="B246" s="75">
        <f>IF(C246=0,0,IFERROR(VLOOKUP($A$239&amp;A246,'[1]Ramos x Años'!$A:$E,4,0),0))</f>
        <v>0</v>
      </c>
      <c r="C246" s="75">
        <f>IFERROR(VLOOKUP($A$239&amp;A246,'[1]Ramos x Años'!$A:$E,5,0),0)</f>
        <v>0</v>
      </c>
      <c r="D246" s="35">
        <f t="shared" si="25"/>
        <v>0</v>
      </c>
      <c r="E246" s="122" t="str">
        <f t="shared" si="24"/>
        <v/>
      </c>
      <c r="F246" s="123">
        <f t="shared" si="26"/>
        <v>0</v>
      </c>
      <c r="G246" s="123">
        <f t="shared" si="27"/>
        <v>0</v>
      </c>
    </row>
    <row r="247" spans="1:7" ht="15.9" customHeight="1" x14ac:dyDescent="0.25">
      <c r="A247" s="41" t="s">
        <v>27</v>
      </c>
      <c r="B247" s="75">
        <f>IF(C247=0,0,IFERROR(VLOOKUP($A$239&amp;A247,'[1]Ramos x Años'!$A:$E,4,0),0))</f>
        <v>0</v>
      </c>
      <c r="C247" s="75">
        <f>IFERROR(VLOOKUP($A$239&amp;A247,'[1]Ramos x Años'!$A:$E,5,0),0)</f>
        <v>0</v>
      </c>
      <c r="D247" s="35">
        <f t="shared" si="25"/>
        <v>0</v>
      </c>
      <c r="E247" s="122" t="str">
        <f t="shared" si="24"/>
        <v/>
      </c>
      <c r="F247" s="123">
        <f t="shared" si="26"/>
        <v>0</v>
      </c>
      <c r="G247" s="123">
        <f t="shared" si="27"/>
        <v>0</v>
      </c>
    </row>
    <row r="248" spans="1:7" ht="15.9" customHeight="1" x14ac:dyDescent="0.25">
      <c r="A248" s="41" t="s">
        <v>35</v>
      </c>
      <c r="B248" s="75">
        <f>IF(C248=0,0,IFERROR(VLOOKUP($A$239&amp;A248,'[1]Ramos x Años'!$A:$E,4,0),0))</f>
        <v>0</v>
      </c>
      <c r="C248" s="75">
        <f>IFERROR(VLOOKUP($A$239&amp;A248,'[1]Ramos x Años'!$A:$E,5,0),0)</f>
        <v>0</v>
      </c>
      <c r="D248" s="35">
        <f t="shared" si="25"/>
        <v>0</v>
      </c>
      <c r="E248" s="122" t="str">
        <f t="shared" si="24"/>
        <v/>
      </c>
      <c r="F248" s="123">
        <f t="shared" si="26"/>
        <v>0</v>
      </c>
      <c r="G248" s="123">
        <f t="shared" si="27"/>
        <v>0</v>
      </c>
    </row>
    <row r="249" spans="1:7" ht="15.9" customHeight="1" x14ac:dyDescent="0.25">
      <c r="A249" s="41" t="s">
        <v>16</v>
      </c>
      <c r="B249" s="75">
        <f>IF(C249=0,0,IFERROR(VLOOKUP($A$239&amp;A249,'[1]Ramos x Años'!$A:$E,4,0),0))</f>
        <v>0</v>
      </c>
      <c r="C249" s="75">
        <f>IFERROR(VLOOKUP($A$239&amp;A249,'[1]Ramos x Años'!$A:$E,5,0),0)</f>
        <v>0</v>
      </c>
      <c r="D249" s="35">
        <f t="shared" si="25"/>
        <v>0</v>
      </c>
      <c r="E249" s="122" t="str">
        <f t="shared" si="24"/>
        <v/>
      </c>
      <c r="F249" s="123">
        <f t="shared" si="26"/>
        <v>0</v>
      </c>
      <c r="G249" s="123">
        <f t="shared" si="27"/>
        <v>0</v>
      </c>
    </row>
    <row r="250" spans="1:7" ht="15.9" customHeight="1" x14ac:dyDescent="0.25">
      <c r="A250" s="41" t="s">
        <v>67</v>
      </c>
      <c r="B250" s="75">
        <f>IF(C250=0,0,IFERROR(VLOOKUP($A$239&amp;A250,'[1]Ramos x Años'!$A:$E,4,0),0))</f>
        <v>0</v>
      </c>
      <c r="C250" s="75">
        <f>IFERROR(VLOOKUP($A$239&amp;A250,'[1]Ramos x Años'!$A:$E,5,0),0)</f>
        <v>0</v>
      </c>
      <c r="D250" s="35">
        <f t="shared" si="25"/>
        <v>0</v>
      </c>
      <c r="E250" s="122" t="str">
        <f t="shared" si="24"/>
        <v/>
      </c>
      <c r="F250" s="123">
        <f t="shared" si="26"/>
        <v>0</v>
      </c>
      <c r="G250" s="123">
        <f t="shared" si="27"/>
        <v>0</v>
      </c>
    </row>
    <row r="251" spans="1:7" ht="15.9" customHeight="1" x14ac:dyDescent="0.25">
      <c r="A251" s="41" t="s">
        <v>34</v>
      </c>
      <c r="B251" s="75">
        <f>IF(C251=0,0,IFERROR(VLOOKUP($A$239&amp;A251,'[1]Ramos x Años'!$A:$E,4,0),0))</f>
        <v>0</v>
      </c>
      <c r="C251" s="75">
        <f>IFERROR(VLOOKUP($A$239&amp;A251,'[1]Ramos x Años'!$A:$E,5,0),0)</f>
        <v>0</v>
      </c>
      <c r="D251" s="35">
        <f t="shared" si="25"/>
        <v>0</v>
      </c>
      <c r="E251" s="122" t="str">
        <f t="shared" si="24"/>
        <v/>
      </c>
      <c r="F251" s="123">
        <f t="shared" si="26"/>
        <v>0</v>
      </c>
      <c r="G251" s="123">
        <f t="shared" si="27"/>
        <v>0</v>
      </c>
    </row>
    <row r="252" spans="1:7" ht="15.9" customHeight="1" x14ac:dyDescent="0.25">
      <c r="A252" s="41" t="s">
        <v>17</v>
      </c>
      <c r="B252" s="75">
        <f>IF(C252=0,0,IFERROR(VLOOKUP($A$239&amp;A252,'[1]Ramos x Años'!$A:$E,4,0),0))</f>
        <v>0</v>
      </c>
      <c r="C252" s="75">
        <f>IFERROR(VLOOKUP($A$239&amp;A252,'[1]Ramos x Años'!$A:$E,5,0),0)</f>
        <v>0</v>
      </c>
      <c r="D252" s="35">
        <f t="shared" si="25"/>
        <v>0</v>
      </c>
      <c r="E252" s="122" t="str">
        <f t="shared" si="24"/>
        <v/>
      </c>
      <c r="F252" s="123">
        <f t="shared" si="26"/>
        <v>0</v>
      </c>
      <c r="G252" s="123">
        <f t="shared" si="27"/>
        <v>0</v>
      </c>
    </row>
    <row r="253" spans="1:7" ht="15.9" customHeight="1" x14ac:dyDescent="0.25">
      <c r="A253" s="41" t="s">
        <v>18</v>
      </c>
      <c r="B253" s="75">
        <f>IF(C253=0,0,IFERROR(VLOOKUP($A$239&amp;A253,'[1]Ramos x Años'!$A:$E,4,0),0))</f>
        <v>0</v>
      </c>
      <c r="C253" s="75">
        <f>IFERROR(VLOOKUP($A$239&amp;A253,'[1]Ramos x Años'!$A:$E,5,0),0)</f>
        <v>0</v>
      </c>
      <c r="D253" s="35">
        <f t="shared" si="25"/>
        <v>0</v>
      </c>
      <c r="E253" s="122" t="str">
        <f t="shared" si="24"/>
        <v/>
      </c>
      <c r="F253" s="123">
        <f t="shared" si="26"/>
        <v>0</v>
      </c>
      <c r="G253" s="123">
        <f t="shared" si="27"/>
        <v>0</v>
      </c>
    </row>
    <row r="254" spans="1:7" ht="15.9" customHeight="1" x14ac:dyDescent="0.25">
      <c r="A254" s="43" t="s">
        <v>31</v>
      </c>
      <c r="B254" s="44">
        <f>SUM(B245:B253)</f>
        <v>0</v>
      </c>
      <c r="C254" s="44">
        <f>SUM(C245:C253)</f>
        <v>0</v>
      </c>
      <c r="D254" s="44">
        <f t="shared" si="25"/>
        <v>0</v>
      </c>
      <c r="E254" s="100" t="str">
        <f t="shared" si="24"/>
        <v/>
      </c>
      <c r="F254" s="115">
        <f>SUM(F245:F253)</f>
        <v>0</v>
      </c>
      <c r="G254" s="115">
        <f>SUM(G245:G253)</f>
        <v>0</v>
      </c>
    </row>
    <row r="255" spans="1:7" ht="19.5" customHeight="1" x14ac:dyDescent="0.25">
      <c r="A255" s="39" t="s">
        <v>19</v>
      </c>
      <c r="B255" s="46">
        <f>(B244+B254)</f>
        <v>0</v>
      </c>
      <c r="C255" s="46">
        <f>(C244+C254)</f>
        <v>0</v>
      </c>
      <c r="D255" s="46">
        <f>(C255-B255)</f>
        <v>0</v>
      </c>
      <c r="E255" s="99" t="str">
        <f t="shared" si="24"/>
        <v/>
      </c>
      <c r="F255" s="116">
        <f>(F244+F254)</f>
        <v>0</v>
      </c>
      <c r="G255" s="116">
        <f>(G244+G254)</f>
        <v>0</v>
      </c>
    </row>
    <row r="256" spans="1:7" x14ac:dyDescent="0.25">
      <c r="A256" s="52" t="s">
        <v>173</v>
      </c>
    </row>
    <row r="272" spans="1:7" ht="21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x14ac:dyDescent="0.25">
      <c r="A273" s="134" t="s">
        <v>53</v>
      </c>
      <c r="B273" s="134"/>
      <c r="C273" s="134"/>
      <c r="D273" s="134"/>
      <c r="E273" s="134"/>
      <c r="F273" s="134"/>
      <c r="G273" s="134"/>
    </row>
    <row r="274" spans="1:7" x14ac:dyDescent="0.25">
      <c r="A274" s="134" t="s">
        <v>141</v>
      </c>
      <c r="B274" s="134"/>
      <c r="C274" s="134"/>
      <c r="D274" s="134"/>
      <c r="E274" s="134"/>
      <c r="F274" s="134"/>
      <c r="G274" s="134"/>
    </row>
    <row r="275" spans="1:7" x14ac:dyDescent="0.25">
      <c r="A275" s="134" t="s">
        <v>91</v>
      </c>
      <c r="B275" s="134"/>
      <c r="C275" s="134"/>
      <c r="D275" s="134"/>
      <c r="E275" s="134"/>
      <c r="F275" s="134"/>
      <c r="G275" s="134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5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7" t="s">
        <v>20</v>
      </c>
      <c r="B278" s="137">
        <v>2022</v>
      </c>
      <c r="C278" s="137">
        <v>2022</v>
      </c>
      <c r="D278" s="137" t="s">
        <v>29</v>
      </c>
      <c r="E278" s="137"/>
      <c r="F278" s="137" t="s">
        <v>61</v>
      </c>
      <c r="G278" s="137"/>
    </row>
    <row r="279" spans="1:7" ht="18.75" customHeight="1" x14ac:dyDescent="0.25">
      <c r="A279" s="137"/>
      <c r="B279" s="137"/>
      <c r="C279" s="137"/>
      <c r="D279" s="33" t="s">
        <v>22</v>
      </c>
      <c r="E279" s="33" t="s">
        <v>24</v>
      </c>
      <c r="F279" s="33">
        <v>2022</v>
      </c>
      <c r="G279" s="133">
        <v>2023</v>
      </c>
    </row>
    <row r="280" spans="1:7" ht="15.9" customHeight="1" x14ac:dyDescent="0.25">
      <c r="A280" s="41" t="s">
        <v>12</v>
      </c>
      <c r="B280" s="75">
        <f>IF(C280=0,0,IFERROR(VLOOKUP($A$277&amp;A280,'[1]Ramos x Años'!$A:$E,4,0),0))</f>
        <v>0</v>
      </c>
      <c r="C280" s="75">
        <f>IFERROR(VLOOKUP($A$277&amp;A280,'[1]Ramos x Años'!$A:$E,5,0),0)</f>
        <v>0</v>
      </c>
      <c r="D280" s="75">
        <f>(C280-B280)</f>
        <v>0</v>
      </c>
      <c r="E280" s="122" t="str">
        <f t="shared" ref="E280:E293" si="28">IFERROR(D280/B280*100,"")</f>
        <v/>
      </c>
      <c r="F280" s="123">
        <f>IFERROR(B280/$B$293*100,0)</f>
        <v>0</v>
      </c>
      <c r="G280" s="123">
        <f>IFERROR(C280/$C$293*100,0)</f>
        <v>0</v>
      </c>
    </row>
    <row r="281" spans="1:7" ht="15.9" customHeight="1" x14ac:dyDescent="0.25">
      <c r="A281" s="41" t="s">
        <v>13</v>
      </c>
      <c r="B281" s="75">
        <f>IF(C281=0,0,IFERROR(VLOOKUP($A$277&amp;A281,'[1]Ramos x Años'!$A:$E,4,0),0))</f>
        <v>0</v>
      </c>
      <c r="C281" s="75">
        <f>IFERROR(VLOOKUP($A$277&amp;A281,'[1]Ramos x Años'!$A:$E,5,0),0)</f>
        <v>0</v>
      </c>
      <c r="D281" s="75">
        <f t="shared" ref="D281:D292" si="29">(C281-B281)</f>
        <v>0</v>
      </c>
      <c r="E281" s="122" t="str">
        <f t="shared" si="28"/>
        <v/>
      </c>
      <c r="F281" s="123">
        <f>IFERROR(B281/$B$293*100,0)</f>
        <v>0</v>
      </c>
      <c r="G281" s="123">
        <f>IFERROR(C281/$C$293*100,0)</f>
        <v>0</v>
      </c>
    </row>
    <row r="282" spans="1:7" ht="15.9" customHeight="1" x14ac:dyDescent="0.25">
      <c r="A282" s="43" t="s">
        <v>30</v>
      </c>
      <c r="B282" s="44">
        <f>(B280+B281)</f>
        <v>0</v>
      </c>
      <c r="C282" s="44">
        <f>(C280+C281)</f>
        <v>0</v>
      </c>
      <c r="D282" s="44">
        <f t="shared" si="29"/>
        <v>0</v>
      </c>
      <c r="E282" s="124" t="str">
        <f t="shared" si="28"/>
        <v/>
      </c>
      <c r="F282" s="125">
        <f>(F280+F281)</f>
        <v>0</v>
      </c>
      <c r="G282" s="125">
        <f>(G280+G281)</f>
        <v>0</v>
      </c>
    </row>
    <row r="283" spans="1:7" ht="15.9" customHeight="1" x14ac:dyDescent="0.25">
      <c r="A283" s="41" t="s">
        <v>14</v>
      </c>
      <c r="B283" s="75">
        <f>IF(C283=0,0,IFERROR(VLOOKUP($A$277&amp;A283,'[1]Ramos x Años'!$A:$E,4,0),0))</f>
        <v>0</v>
      </c>
      <c r="C283" s="75">
        <f>IFERROR(VLOOKUP($A$277&amp;A283,'[1]Ramos x Años'!$A:$E,5,0),0)</f>
        <v>0</v>
      </c>
      <c r="D283" s="75">
        <f t="shared" si="29"/>
        <v>0</v>
      </c>
      <c r="E283" s="122" t="str">
        <f t="shared" si="28"/>
        <v/>
      </c>
      <c r="F283" s="123">
        <f t="shared" ref="F283:F291" si="30">IFERROR(B283/$B$293*100,0)</f>
        <v>0</v>
      </c>
      <c r="G283" s="123">
        <f t="shared" ref="G283:G291" si="31">IFERROR(C283/$C$293*100,0)</f>
        <v>0</v>
      </c>
    </row>
    <row r="284" spans="1:7" ht="15.9" customHeight="1" x14ac:dyDescent="0.25">
      <c r="A284" s="41" t="s">
        <v>15</v>
      </c>
      <c r="B284" s="75">
        <f>IF(C284=0,0,IFERROR(VLOOKUP($A$277&amp;A284,'[1]Ramos x Años'!$A:$E,4,0),0))</f>
        <v>0</v>
      </c>
      <c r="C284" s="75">
        <f>IFERROR(VLOOKUP($A$277&amp;A284,'[1]Ramos x Años'!$A:$E,5,0),0)</f>
        <v>0</v>
      </c>
      <c r="D284" s="75">
        <f t="shared" si="29"/>
        <v>0</v>
      </c>
      <c r="E284" s="122" t="str">
        <f t="shared" si="28"/>
        <v/>
      </c>
      <c r="F284" s="123">
        <f t="shared" si="30"/>
        <v>0</v>
      </c>
      <c r="G284" s="123">
        <f t="shared" si="31"/>
        <v>0</v>
      </c>
    </row>
    <row r="285" spans="1:7" ht="15.9" customHeight="1" x14ac:dyDescent="0.25">
      <c r="A285" s="41" t="s">
        <v>27</v>
      </c>
      <c r="B285" s="75">
        <f>IF(C285=0,0,IFERROR(VLOOKUP($A$277&amp;A285,'[1]Ramos x Años'!$A:$E,4,0),0))</f>
        <v>0</v>
      </c>
      <c r="C285" s="75">
        <f>IFERROR(VLOOKUP($A$277&amp;A285,'[1]Ramos x Años'!$A:$E,5,0),0)</f>
        <v>0</v>
      </c>
      <c r="D285" s="75">
        <f t="shared" si="29"/>
        <v>0</v>
      </c>
      <c r="E285" s="122" t="str">
        <f t="shared" si="28"/>
        <v/>
      </c>
      <c r="F285" s="123">
        <f t="shared" si="30"/>
        <v>0</v>
      </c>
      <c r="G285" s="123">
        <f t="shared" si="31"/>
        <v>0</v>
      </c>
    </row>
    <row r="286" spans="1:7" ht="15.9" customHeight="1" x14ac:dyDescent="0.25">
      <c r="A286" s="41" t="s">
        <v>35</v>
      </c>
      <c r="B286" s="75">
        <f>IF(C286=0,0,IFERROR(VLOOKUP($A$277&amp;A286,'[1]Ramos x Años'!$A:$E,4,0),0))</f>
        <v>0</v>
      </c>
      <c r="C286" s="75">
        <f>IFERROR(VLOOKUP($A$277&amp;A286,'[1]Ramos x Años'!$A:$E,5,0),0)</f>
        <v>0</v>
      </c>
      <c r="D286" s="75">
        <f t="shared" si="29"/>
        <v>0</v>
      </c>
      <c r="E286" s="122" t="str">
        <f t="shared" si="28"/>
        <v/>
      </c>
      <c r="F286" s="123">
        <f t="shared" si="30"/>
        <v>0</v>
      </c>
      <c r="G286" s="123">
        <f t="shared" si="31"/>
        <v>0</v>
      </c>
    </row>
    <row r="287" spans="1:7" ht="15.9" customHeight="1" x14ac:dyDescent="0.25">
      <c r="A287" s="41" t="s">
        <v>16</v>
      </c>
      <c r="B287" s="75">
        <f>IF(C287=0,0,IFERROR(VLOOKUP($A$277&amp;A287,'[1]Ramos x Años'!$A:$E,4,0),0))</f>
        <v>0</v>
      </c>
      <c r="C287" s="75">
        <f>IFERROR(VLOOKUP($A$277&amp;A287,'[1]Ramos x Años'!$A:$E,5,0),0)</f>
        <v>0</v>
      </c>
      <c r="D287" s="75">
        <f t="shared" si="29"/>
        <v>0</v>
      </c>
      <c r="E287" s="122" t="str">
        <f t="shared" si="28"/>
        <v/>
      </c>
      <c r="F287" s="123">
        <f t="shared" si="30"/>
        <v>0</v>
      </c>
      <c r="G287" s="123">
        <f t="shared" si="31"/>
        <v>0</v>
      </c>
    </row>
    <row r="288" spans="1:7" ht="15.9" customHeight="1" x14ac:dyDescent="0.25">
      <c r="A288" s="41" t="s">
        <v>67</v>
      </c>
      <c r="B288" s="75">
        <f>IF(C288=0,0,IFERROR(VLOOKUP($A$277&amp;A288,'[1]Ramos x Años'!$A:$E,4,0),0))</f>
        <v>0</v>
      </c>
      <c r="C288" s="75">
        <f>IFERROR(VLOOKUP($A$277&amp;A288,'[1]Ramos x Años'!$A:$E,5,0),0)</f>
        <v>0</v>
      </c>
      <c r="D288" s="75">
        <f t="shared" si="29"/>
        <v>0</v>
      </c>
      <c r="E288" s="122" t="str">
        <f t="shared" si="28"/>
        <v/>
      </c>
      <c r="F288" s="123">
        <f t="shared" si="30"/>
        <v>0</v>
      </c>
      <c r="G288" s="123">
        <f t="shared" si="31"/>
        <v>0</v>
      </c>
    </row>
    <row r="289" spans="1:7" ht="15.9" customHeight="1" x14ac:dyDescent="0.25">
      <c r="A289" s="41" t="s">
        <v>34</v>
      </c>
      <c r="B289" s="75">
        <f>IF(C289=0,0,IFERROR(VLOOKUP($A$277&amp;A289,'[1]Ramos x Años'!$A:$E,4,0),0))</f>
        <v>0</v>
      </c>
      <c r="C289" s="75">
        <f>IFERROR(VLOOKUP($A$277&amp;A289,'[1]Ramos x Años'!$A:$E,5,0),0)</f>
        <v>0</v>
      </c>
      <c r="D289" s="75">
        <f t="shared" si="29"/>
        <v>0</v>
      </c>
      <c r="E289" s="122" t="str">
        <f t="shared" si="28"/>
        <v/>
      </c>
      <c r="F289" s="123">
        <f t="shared" si="30"/>
        <v>0</v>
      </c>
      <c r="G289" s="123">
        <f t="shared" si="31"/>
        <v>0</v>
      </c>
    </row>
    <row r="290" spans="1:7" ht="15.9" customHeight="1" x14ac:dyDescent="0.25">
      <c r="A290" s="41" t="s">
        <v>17</v>
      </c>
      <c r="B290" s="75">
        <f>IF(C290=0,0,IFERROR(VLOOKUP($A$277&amp;A290,'[1]Ramos x Años'!$A:$E,4,0),0))</f>
        <v>0</v>
      </c>
      <c r="C290" s="75">
        <f>IFERROR(VLOOKUP($A$277&amp;A290,'[1]Ramos x Años'!$A:$E,5,0),0)</f>
        <v>0</v>
      </c>
      <c r="D290" s="75">
        <f t="shared" si="29"/>
        <v>0</v>
      </c>
      <c r="E290" s="122" t="str">
        <f t="shared" si="28"/>
        <v/>
      </c>
      <c r="F290" s="123">
        <f t="shared" si="30"/>
        <v>0</v>
      </c>
      <c r="G290" s="123">
        <f t="shared" si="31"/>
        <v>0</v>
      </c>
    </row>
    <row r="291" spans="1:7" ht="15.9" customHeight="1" x14ac:dyDescent="0.25">
      <c r="A291" s="41" t="s">
        <v>18</v>
      </c>
      <c r="B291" s="75">
        <f>IF(C291=0,0,IFERROR(VLOOKUP($A$277&amp;A291,'[1]Ramos x Años'!$A:$E,4,0),0))</f>
        <v>0</v>
      </c>
      <c r="C291" s="75">
        <f>IFERROR(VLOOKUP($A$277&amp;A291,'[1]Ramos x Años'!$A:$E,5,0),0)</f>
        <v>0</v>
      </c>
      <c r="D291" s="75">
        <f t="shared" si="29"/>
        <v>0</v>
      </c>
      <c r="E291" s="122" t="str">
        <f t="shared" si="28"/>
        <v/>
      </c>
      <c r="F291" s="123">
        <f t="shared" si="30"/>
        <v>0</v>
      </c>
      <c r="G291" s="123">
        <f t="shared" si="31"/>
        <v>0</v>
      </c>
    </row>
    <row r="292" spans="1:7" ht="15.9" customHeight="1" x14ac:dyDescent="0.25">
      <c r="A292" s="43" t="s">
        <v>31</v>
      </c>
      <c r="B292" s="44">
        <f>SUM(B283:B291)</f>
        <v>0</v>
      </c>
      <c r="C292" s="44">
        <f>SUM(C283:C291)</f>
        <v>0</v>
      </c>
      <c r="D292" s="44">
        <f t="shared" si="29"/>
        <v>0</v>
      </c>
      <c r="E292" s="100" t="str">
        <f t="shared" si="28"/>
        <v/>
      </c>
      <c r="F292" s="115">
        <f>SUM(F283:F291)</f>
        <v>0</v>
      </c>
      <c r="G292" s="115">
        <f>SUM(G283:G291)</f>
        <v>0</v>
      </c>
    </row>
    <row r="293" spans="1:7" ht="21" customHeight="1" x14ac:dyDescent="0.25">
      <c r="A293" s="39" t="s">
        <v>19</v>
      </c>
      <c r="B293" s="46">
        <f>(B282+B292)</f>
        <v>0</v>
      </c>
      <c r="C293" s="46">
        <f>(C282+C292)</f>
        <v>0</v>
      </c>
      <c r="D293" s="46">
        <f>(C293-B293)</f>
        <v>0</v>
      </c>
      <c r="E293" s="99" t="str">
        <f t="shared" si="28"/>
        <v/>
      </c>
      <c r="F293" s="116">
        <f>(F282+F292)</f>
        <v>0</v>
      </c>
      <c r="G293" s="116">
        <f>(G282+G292)</f>
        <v>0</v>
      </c>
    </row>
    <row r="294" spans="1:7" x14ac:dyDescent="0.25">
      <c r="A294" s="52" t="s">
        <v>173</v>
      </c>
    </row>
    <row r="310" spans="1:7" ht="21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x14ac:dyDescent="0.25">
      <c r="A311" s="134" t="s">
        <v>53</v>
      </c>
      <c r="B311" s="134"/>
      <c r="C311" s="134"/>
      <c r="D311" s="134"/>
      <c r="E311" s="134"/>
      <c r="F311" s="134"/>
      <c r="G311" s="134"/>
    </row>
    <row r="312" spans="1:7" x14ac:dyDescent="0.25">
      <c r="A312" s="134" t="s">
        <v>142</v>
      </c>
      <c r="B312" s="134"/>
      <c r="C312" s="134"/>
      <c r="D312" s="134"/>
      <c r="E312" s="134"/>
      <c r="F312" s="134"/>
      <c r="G312" s="134"/>
    </row>
    <row r="313" spans="1:7" x14ac:dyDescent="0.25">
      <c r="A313" s="134" t="s">
        <v>91</v>
      </c>
      <c r="B313" s="134"/>
      <c r="C313" s="134"/>
      <c r="D313" s="134"/>
      <c r="E313" s="134"/>
      <c r="F313" s="134"/>
      <c r="G313" s="134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5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7" t="s">
        <v>20</v>
      </c>
      <c r="B316" s="137">
        <v>2022</v>
      </c>
      <c r="C316" s="137">
        <v>2022</v>
      </c>
      <c r="D316" s="137" t="s">
        <v>29</v>
      </c>
      <c r="E316" s="137"/>
      <c r="F316" s="137" t="s">
        <v>61</v>
      </c>
      <c r="G316" s="137"/>
    </row>
    <row r="317" spans="1:7" ht="17.25" customHeight="1" x14ac:dyDescent="0.25">
      <c r="A317" s="137"/>
      <c r="B317" s="137"/>
      <c r="C317" s="137"/>
      <c r="D317" s="33" t="s">
        <v>22</v>
      </c>
      <c r="E317" s="33" t="s">
        <v>24</v>
      </c>
      <c r="F317" s="33">
        <v>2022</v>
      </c>
      <c r="G317" s="133">
        <v>2023</v>
      </c>
    </row>
    <row r="318" spans="1:7" ht="15.9" customHeight="1" x14ac:dyDescent="0.25">
      <c r="A318" s="41" t="s">
        <v>12</v>
      </c>
      <c r="B318" s="75">
        <f>IF(C318=0,0,IFERROR(VLOOKUP($A$315&amp;A318,'[1]Ramos x Años'!$A:$E,4,0),0))</f>
        <v>0</v>
      </c>
      <c r="C318" s="75">
        <f>IFERROR(VLOOKUP($A$315&amp;A318,'[1]Ramos x Años'!$A:$E,5,0),0)</f>
        <v>0</v>
      </c>
      <c r="D318" s="75">
        <f>(C318-B318)</f>
        <v>0</v>
      </c>
      <c r="E318" s="122" t="str">
        <f t="shared" ref="E318:E331" si="32">IFERROR(D318/B318*100,"")</f>
        <v/>
      </c>
      <c r="F318" s="123">
        <f>IFERROR(B318/B$331*100,0)</f>
        <v>0</v>
      </c>
      <c r="G318" s="123">
        <f>IFERROR(C318/C$331*100,0)</f>
        <v>0</v>
      </c>
    </row>
    <row r="319" spans="1:7" ht="15.9" customHeight="1" x14ac:dyDescent="0.25">
      <c r="A319" s="41" t="s">
        <v>13</v>
      </c>
      <c r="B319" s="75">
        <f>IF(C319=0,0,IFERROR(VLOOKUP($A$315&amp;A319,'[1]Ramos x Años'!$A:$E,4,0),0))</f>
        <v>0</v>
      </c>
      <c r="C319" s="75">
        <f>IFERROR(VLOOKUP($A$315&amp;A319,'[1]Ramos x Años'!$A:$E,5,0),0)</f>
        <v>0</v>
      </c>
      <c r="D319" s="75">
        <f t="shared" ref="D319:D330" si="33">(C319-B319)</f>
        <v>0</v>
      </c>
      <c r="E319" s="122" t="str">
        <f t="shared" si="32"/>
        <v/>
      </c>
      <c r="F319" s="123">
        <f>IFERROR(B319/B$331*100,0)</f>
        <v>0</v>
      </c>
      <c r="G319" s="123">
        <f>IFERROR(C319/C$331*100,0)</f>
        <v>0</v>
      </c>
    </row>
    <row r="320" spans="1:7" ht="15.9" customHeight="1" x14ac:dyDescent="0.25">
      <c r="A320" s="43" t="s">
        <v>30</v>
      </c>
      <c r="B320" s="44">
        <f>(B318+B319)</f>
        <v>0</v>
      </c>
      <c r="C320" s="44">
        <f>(C318+C319)</f>
        <v>0</v>
      </c>
      <c r="D320" s="44">
        <f t="shared" si="33"/>
        <v>0</v>
      </c>
      <c r="E320" s="124" t="str">
        <f t="shared" si="32"/>
        <v/>
      </c>
      <c r="F320" s="125">
        <f>(F318+F319)</f>
        <v>0</v>
      </c>
      <c r="G320" s="125">
        <f>(G318+G319)</f>
        <v>0</v>
      </c>
    </row>
    <row r="321" spans="1:8" ht="15.9" customHeight="1" x14ac:dyDescent="0.25">
      <c r="A321" s="41" t="s">
        <v>14</v>
      </c>
      <c r="B321" s="75">
        <f>IF(C321=0,0,IFERROR(VLOOKUP($A$315&amp;A321,'[1]Ramos x Años'!$A:$E,4,0),0))</f>
        <v>0</v>
      </c>
      <c r="C321" s="75">
        <f>IFERROR(VLOOKUP($A$315&amp;A321,'[1]Ramos x Años'!$A:$E,5,0),0)</f>
        <v>0</v>
      </c>
      <c r="D321" s="75">
        <f t="shared" si="33"/>
        <v>0</v>
      </c>
      <c r="E321" s="122" t="str">
        <f t="shared" si="32"/>
        <v/>
      </c>
      <c r="F321" s="123">
        <f t="shared" ref="F321:F329" si="34">IFERROR(B321/B$331*100,0)</f>
        <v>0</v>
      </c>
      <c r="G321" s="123">
        <f t="shared" ref="G321:G329" si="35">IFERROR(C321/C$331*100,0)</f>
        <v>0</v>
      </c>
    </row>
    <row r="322" spans="1:8" ht="15.9" customHeight="1" x14ac:dyDescent="0.25">
      <c r="A322" s="41" t="s">
        <v>15</v>
      </c>
      <c r="B322" s="75">
        <f>IF(C322=0,0,IFERROR(VLOOKUP($A$315&amp;A322,'[1]Ramos x Años'!$A:$E,4,0),0))</f>
        <v>0</v>
      </c>
      <c r="C322" s="75">
        <f>IFERROR(VLOOKUP($A$315&amp;A322,'[1]Ramos x Años'!$A:$E,5,0),0)</f>
        <v>0</v>
      </c>
      <c r="D322" s="75">
        <f t="shared" si="33"/>
        <v>0</v>
      </c>
      <c r="E322" s="122" t="str">
        <f t="shared" si="32"/>
        <v/>
      </c>
      <c r="F322" s="123">
        <f t="shared" si="34"/>
        <v>0</v>
      </c>
      <c r="G322" s="123">
        <f t="shared" si="35"/>
        <v>0</v>
      </c>
      <c r="H322" t="s">
        <v>62</v>
      </c>
    </row>
    <row r="323" spans="1:8" ht="15.9" customHeight="1" x14ac:dyDescent="0.25">
      <c r="A323" s="41" t="s">
        <v>27</v>
      </c>
      <c r="B323" s="75">
        <f>IF(C323=0,0,IFERROR(VLOOKUP($A$315&amp;A323,'[1]Ramos x Años'!$A:$E,4,0),0))</f>
        <v>0</v>
      </c>
      <c r="C323" s="75">
        <f>IFERROR(VLOOKUP($A$315&amp;A323,'[1]Ramos x Años'!$A:$E,5,0),0)</f>
        <v>0</v>
      </c>
      <c r="D323" s="75">
        <f t="shared" si="33"/>
        <v>0</v>
      </c>
      <c r="E323" s="122" t="str">
        <f t="shared" si="32"/>
        <v/>
      </c>
      <c r="F323" s="123">
        <f t="shared" si="34"/>
        <v>0</v>
      </c>
      <c r="G323" s="123">
        <f t="shared" si="35"/>
        <v>0</v>
      </c>
    </row>
    <row r="324" spans="1:8" ht="15.9" customHeight="1" x14ac:dyDescent="0.25">
      <c r="A324" s="41" t="s">
        <v>35</v>
      </c>
      <c r="B324" s="75">
        <f>IF(C324=0,0,IFERROR(VLOOKUP($A$315&amp;A324,'[1]Ramos x Años'!$A:$E,4,0),0))</f>
        <v>0</v>
      </c>
      <c r="C324" s="75">
        <f>IFERROR(VLOOKUP($A$315&amp;A324,'[1]Ramos x Años'!$A:$E,5,0),0)</f>
        <v>0</v>
      </c>
      <c r="D324" s="75">
        <f t="shared" si="33"/>
        <v>0</v>
      </c>
      <c r="E324" s="122" t="str">
        <f t="shared" si="32"/>
        <v/>
      </c>
      <c r="F324" s="123">
        <f t="shared" si="34"/>
        <v>0</v>
      </c>
      <c r="G324" s="123">
        <f t="shared" si="35"/>
        <v>0</v>
      </c>
    </row>
    <row r="325" spans="1:8" ht="15.9" customHeight="1" x14ac:dyDescent="0.25">
      <c r="A325" s="41" t="s">
        <v>16</v>
      </c>
      <c r="B325" s="75">
        <f>IF(C325=0,0,IFERROR(VLOOKUP($A$315&amp;A325,'[1]Ramos x Años'!$A:$E,4,0),0))</f>
        <v>0</v>
      </c>
      <c r="C325" s="75">
        <f>IFERROR(VLOOKUP($A$315&amp;A325,'[1]Ramos x Años'!$A:$E,5,0),0)</f>
        <v>0</v>
      </c>
      <c r="D325" s="75">
        <f t="shared" si="33"/>
        <v>0</v>
      </c>
      <c r="E325" s="122" t="str">
        <f t="shared" si="32"/>
        <v/>
      </c>
      <c r="F325" s="123">
        <f t="shared" si="34"/>
        <v>0</v>
      </c>
      <c r="G325" s="123">
        <f t="shared" si="35"/>
        <v>0</v>
      </c>
    </row>
    <row r="326" spans="1:8" ht="15.9" customHeight="1" x14ac:dyDescent="0.25">
      <c r="A326" s="41" t="s">
        <v>67</v>
      </c>
      <c r="B326" s="75">
        <f>IF(C326=0,0,IFERROR(VLOOKUP($A$315&amp;A326,'[1]Ramos x Años'!$A:$E,4,0),0))</f>
        <v>0</v>
      </c>
      <c r="C326" s="75">
        <f>IFERROR(VLOOKUP($A$315&amp;A326,'[1]Ramos x Años'!$A:$E,5,0),0)</f>
        <v>0</v>
      </c>
      <c r="D326" s="75">
        <f t="shared" si="33"/>
        <v>0</v>
      </c>
      <c r="E326" s="122" t="str">
        <f t="shared" si="32"/>
        <v/>
      </c>
      <c r="F326" s="123">
        <f t="shared" si="34"/>
        <v>0</v>
      </c>
      <c r="G326" s="123">
        <f t="shared" si="35"/>
        <v>0</v>
      </c>
    </row>
    <row r="327" spans="1:8" ht="15.9" customHeight="1" x14ac:dyDescent="0.25">
      <c r="A327" s="41" t="s">
        <v>34</v>
      </c>
      <c r="B327" s="75">
        <f>IF(C327=0,0,IFERROR(VLOOKUP($A$315&amp;A327,'[1]Ramos x Años'!$A:$E,4,0),0))</f>
        <v>0</v>
      </c>
      <c r="C327" s="75">
        <f>IFERROR(VLOOKUP($A$315&amp;A327,'[1]Ramos x Años'!$A:$E,5,0),0)</f>
        <v>0</v>
      </c>
      <c r="D327" s="75">
        <f t="shared" si="33"/>
        <v>0</v>
      </c>
      <c r="E327" s="122" t="str">
        <f t="shared" si="32"/>
        <v/>
      </c>
      <c r="F327" s="123">
        <f t="shared" si="34"/>
        <v>0</v>
      </c>
      <c r="G327" s="123">
        <f t="shared" si="35"/>
        <v>0</v>
      </c>
    </row>
    <row r="328" spans="1:8" ht="15.9" customHeight="1" x14ac:dyDescent="0.25">
      <c r="A328" s="41" t="s">
        <v>17</v>
      </c>
      <c r="B328" s="75">
        <f>IF(C328=0,0,IFERROR(VLOOKUP($A$315&amp;A328,'[1]Ramos x Años'!$A:$E,4,0),0))</f>
        <v>0</v>
      </c>
      <c r="C328" s="75">
        <f>IFERROR(VLOOKUP($A$315&amp;A328,'[1]Ramos x Años'!$A:$E,5,0),0)</f>
        <v>0</v>
      </c>
      <c r="D328" s="75">
        <f t="shared" si="33"/>
        <v>0</v>
      </c>
      <c r="E328" s="122" t="str">
        <f t="shared" si="32"/>
        <v/>
      </c>
      <c r="F328" s="123">
        <f t="shared" si="34"/>
        <v>0</v>
      </c>
      <c r="G328" s="123">
        <f t="shared" si="35"/>
        <v>0</v>
      </c>
    </row>
    <row r="329" spans="1:8" ht="15.9" customHeight="1" x14ac:dyDescent="0.25">
      <c r="A329" s="41" t="s">
        <v>18</v>
      </c>
      <c r="B329" s="75">
        <f>IF(C329=0,0,IFERROR(VLOOKUP($A$315&amp;A329,'[1]Ramos x Años'!$A:$E,4,0),0))</f>
        <v>0</v>
      </c>
      <c r="C329" s="75">
        <f>IFERROR(VLOOKUP($A$315&amp;A329,'[1]Ramos x Años'!$A:$E,5,0),0)</f>
        <v>0</v>
      </c>
      <c r="D329" s="75">
        <f t="shared" si="33"/>
        <v>0</v>
      </c>
      <c r="E329" s="122" t="str">
        <f t="shared" si="32"/>
        <v/>
      </c>
      <c r="F329" s="123">
        <f t="shared" si="34"/>
        <v>0</v>
      </c>
      <c r="G329" s="123">
        <f t="shared" si="35"/>
        <v>0</v>
      </c>
    </row>
    <row r="330" spans="1:8" ht="15.9" customHeight="1" x14ac:dyDescent="0.25">
      <c r="A330" s="43" t="s">
        <v>31</v>
      </c>
      <c r="B330" s="44">
        <f>SUM(B321:B329)</f>
        <v>0</v>
      </c>
      <c r="C330" s="44">
        <f>SUM(C321:C329)</f>
        <v>0</v>
      </c>
      <c r="D330" s="44">
        <f t="shared" si="33"/>
        <v>0</v>
      </c>
      <c r="E330" s="100" t="str">
        <f t="shared" si="32"/>
        <v/>
      </c>
      <c r="F330" s="115">
        <f>SUM(F321:F329)</f>
        <v>0</v>
      </c>
      <c r="G330" s="115">
        <f>SUM(G321:G329)</f>
        <v>0</v>
      </c>
    </row>
    <row r="331" spans="1:8" ht="19.5" customHeight="1" x14ac:dyDescent="0.25">
      <c r="A331" s="39" t="s">
        <v>19</v>
      </c>
      <c r="B331" s="46">
        <f>(B320+B330)</f>
        <v>0</v>
      </c>
      <c r="C331" s="46">
        <f>(C320+C330)</f>
        <v>0</v>
      </c>
      <c r="D331" s="46">
        <f>(C331-B331)</f>
        <v>0</v>
      </c>
      <c r="E331" s="99" t="str">
        <f t="shared" si="32"/>
        <v/>
      </c>
      <c r="F331" s="116">
        <f>(F320+F330)</f>
        <v>0</v>
      </c>
      <c r="G331" s="116">
        <f>(G320+G330)</f>
        <v>0</v>
      </c>
    </row>
    <row r="332" spans="1:8" x14ac:dyDescent="0.25">
      <c r="A332" s="52" t="s">
        <v>173</v>
      </c>
    </row>
    <row r="334" spans="1:8" x14ac:dyDescent="0.25">
      <c r="C334" s="2"/>
    </row>
    <row r="349" spans="1:7" ht="21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x14ac:dyDescent="0.25">
      <c r="A350" s="134" t="s">
        <v>53</v>
      </c>
      <c r="B350" s="134"/>
      <c r="C350" s="134"/>
      <c r="D350" s="134"/>
      <c r="E350" s="134"/>
      <c r="F350" s="134"/>
      <c r="G350" s="134"/>
    </row>
    <row r="351" spans="1:7" x14ac:dyDescent="0.25">
      <c r="A351" s="134" t="s">
        <v>143</v>
      </c>
      <c r="B351" s="134"/>
      <c r="C351" s="134"/>
      <c r="D351" s="134"/>
      <c r="E351" s="134"/>
      <c r="F351" s="134"/>
      <c r="G351" s="134"/>
    </row>
    <row r="352" spans="1:7" x14ac:dyDescent="0.25">
      <c r="A352" s="134" t="s">
        <v>91</v>
      </c>
      <c r="B352" s="134"/>
      <c r="C352" s="134"/>
      <c r="D352" s="134"/>
      <c r="E352" s="134"/>
      <c r="F352" s="134"/>
      <c r="G352" s="134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5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7" t="s">
        <v>20</v>
      </c>
      <c r="B355" s="137">
        <v>2022</v>
      </c>
      <c r="C355" s="137">
        <v>2022</v>
      </c>
      <c r="D355" s="137" t="s">
        <v>29</v>
      </c>
      <c r="E355" s="137"/>
      <c r="F355" s="137" t="s">
        <v>61</v>
      </c>
      <c r="G355" s="137"/>
    </row>
    <row r="356" spans="1:7" ht="19.5" customHeight="1" x14ac:dyDescent="0.25">
      <c r="A356" s="137"/>
      <c r="B356" s="137"/>
      <c r="C356" s="137"/>
      <c r="D356" s="33" t="s">
        <v>22</v>
      </c>
      <c r="E356" s="33" t="s">
        <v>24</v>
      </c>
      <c r="F356" s="33">
        <v>2022</v>
      </c>
      <c r="G356" s="133">
        <v>2023</v>
      </c>
    </row>
    <row r="357" spans="1:7" ht="15.9" customHeight="1" x14ac:dyDescent="0.25">
      <c r="A357" s="37" t="s">
        <v>12</v>
      </c>
      <c r="B357" s="75">
        <f>IF(C357=0,0,IFERROR(VLOOKUP($A$354&amp;A357,'[1]Ramos x Años'!$A:$E,4,0),0))</f>
        <v>0</v>
      </c>
      <c r="C357" s="75">
        <f>IFERROR(VLOOKUP($A$354&amp;A357,'[1]Ramos x Años'!$A:$E,5,0),0)</f>
        <v>0</v>
      </c>
      <c r="D357" s="35">
        <f>(C357-B357)</f>
        <v>0</v>
      </c>
      <c r="E357" s="122" t="str">
        <f t="shared" ref="E357:E370" si="36">IFERROR(D357/B357*100,"")</f>
        <v/>
      </c>
      <c r="F357" s="123">
        <f>IFERROR(B357/B$370*100,0)</f>
        <v>0</v>
      </c>
      <c r="G357" s="123">
        <f>IFERROR(C357/C$370*100,0)</f>
        <v>0</v>
      </c>
    </row>
    <row r="358" spans="1:7" ht="15.9" customHeight="1" x14ac:dyDescent="0.25">
      <c r="A358" s="37" t="s">
        <v>13</v>
      </c>
      <c r="B358" s="75">
        <f>IF(C358=0,0,IFERROR(VLOOKUP($A$354&amp;A358,'[1]Ramos x Años'!$A:$E,4,0),0))</f>
        <v>0</v>
      </c>
      <c r="C358" s="75">
        <f>IFERROR(VLOOKUP($A$354&amp;A358,'[1]Ramos x Años'!$A:$E,5,0),0)</f>
        <v>0</v>
      </c>
      <c r="D358" s="35">
        <f t="shared" ref="D358:D369" si="37">(C358-B358)</f>
        <v>0</v>
      </c>
      <c r="E358" s="122" t="str">
        <f t="shared" si="36"/>
        <v/>
      </c>
      <c r="F358" s="123">
        <f>IFERROR(B358/B$370*100,0)</f>
        <v>0</v>
      </c>
      <c r="G358" s="123">
        <f>IFERROR(C358/C$370*100,0)</f>
        <v>0</v>
      </c>
    </row>
    <row r="359" spans="1:7" ht="15.9" customHeight="1" x14ac:dyDescent="0.25">
      <c r="A359" s="43" t="s">
        <v>30</v>
      </c>
      <c r="B359" s="44">
        <f>(B357+B358)</f>
        <v>0</v>
      </c>
      <c r="C359" s="44">
        <f>(C357+C358)</f>
        <v>0</v>
      </c>
      <c r="D359" s="44">
        <f t="shared" si="37"/>
        <v>0</v>
      </c>
      <c r="E359" s="124" t="str">
        <f t="shared" si="36"/>
        <v/>
      </c>
      <c r="F359" s="125">
        <f>(F357+F358)</f>
        <v>0</v>
      </c>
      <c r="G359" s="125">
        <f>(G357+G358)</f>
        <v>0</v>
      </c>
    </row>
    <row r="360" spans="1:7" ht="15.9" customHeight="1" x14ac:dyDescent="0.25">
      <c r="A360" s="41" t="s">
        <v>14</v>
      </c>
      <c r="B360" s="75">
        <f>IF(C360=0,0,IFERROR(VLOOKUP($A$354&amp;A360,'[1]Ramos x Años'!$A:$E,4,0),0))</f>
        <v>0</v>
      </c>
      <c r="C360" s="75">
        <f>IFERROR(VLOOKUP($A$354&amp;A360,'[1]Ramos x Años'!$A:$E,5,0),0)</f>
        <v>0</v>
      </c>
      <c r="D360" s="75">
        <f t="shared" si="37"/>
        <v>0</v>
      </c>
      <c r="E360" s="122" t="str">
        <f t="shared" si="36"/>
        <v/>
      </c>
      <c r="F360" s="123">
        <f t="shared" ref="F360:F368" si="38">IFERROR(B360/B$370*100,0)</f>
        <v>0</v>
      </c>
      <c r="G360" s="123">
        <f t="shared" ref="G360:G368" si="39">IFERROR(C360/C$370*100,0)</f>
        <v>0</v>
      </c>
    </row>
    <row r="361" spans="1:7" ht="15.9" customHeight="1" x14ac:dyDescent="0.25">
      <c r="A361" s="41" t="s">
        <v>15</v>
      </c>
      <c r="B361" s="75">
        <f>IF(C361=0,0,IFERROR(VLOOKUP($A$354&amp;A361,'[1]Ramos x Años'!$A:$E,4,0),0))</f>
        <v>0</v>
      </c>
      <c r="C361" s="75">
        <f>IFERROR(VLOOKUP($A$354&amp;A361,'[1]Ramos x Años'!$A:$E,5,0),0)</f>
        <v>0</v>
      </c>
      <c r="D361" s="75">
        <f t="shared" si="37"/>
        <v>0</v>
      </c>
      <c r="E361" s="122" t="str">
        <f t="shared" si="36"/>
        <v/>
      </c>
      <c r="F361" s="123">
        <f t="shared" si="38"/>
        <v>0</v>
      </c>
      <c r="G361" s="123">
        <f t="shared" si="39"/>
        <v>0</v>
      </c>
    </row>
    <row r="362" spans="1:7" ht="15.9" customHeight="1" x14ac:dyDescent="0.25">
      <c r="A362" s="41" t="s">
        <v>27</v>
      </c>
      <c r="B362" s="75">
        <f>IF(C362=0,0,IFERROR(VLOOKUP($A$354&amp;A362,'[1]Ramos x Años'!$A:$E,4,0),0))</f>
        <v>0</v>
      </c>
      <c r="C362" s="75">
        <f>IFERROR(VLOOKUP($A$354&amp;A362,'[1]Ramos x Años'!$A:$E,5,0),0)</f>
        <v>0</v>
      </c>
      <c r="D362" s="75">
        <f t="shared" si="37"/>
        <v>0</v>
      </c>
      <c r="E362" s="122" t="str">
        <f t="shared" si="36"/>
        <v/>
      </c>
      <c r="F362" s="123">
        <f t="shared" si="38"/>
        <v>0</v>
      </c>
      <c r="G362" s="123">
        <f t="shared" si="39"/>
        <v>0</v>
      </c>
    </row>
    <row r="363" spans="1:7" ht="15.9" customHeight="1" x14ac:dyDescent="0.25">
      <c r="A363" s="41" t="s">
        <v>35</v>
      </c>
      <c r="B363" s="75">
        <f>IF(C363=0,0,IFERROR(VLOOKUP($A$354&amp;A363,'[1]Ramos x Años'!$A:$E,4,0),0))</f>
        <v>0</v>
      </c>
      <c r="C363" s="75">
        <f>IFERROR(VLOOKUP($A$354&amp;A363,'[1]Ramos x Años'!$A:$E,5,0),0)</f>
        <v>0</v>
      </c>
      <c r="D363" s="75">
        <f t="shared" si="37"/>
        <v>0</v>
      </c>
      <c r="E363" s="122" t="str">
        <f t="shared" si="36"/>
        <v/>
      </c>
      <c r="F363" s="123">
        <f t="shared" si="38"/>
        <v>0</v>
      </c>
      <c r="G363" s="123">
        <f t="shared" si="39"/>
        <v>0</v>
      </c>
    </row>
    <row r="364" spans="1:7" ht="15.9" customHeight="1" x14ac:dyDescent="0.25">
      <c r="A364" s="41" t="s">
        <v>16</v>
      </c>
      <c r="B364" s="75">
        <f>IF(C364=0,0,IFERROR(VLOOKUP($A$354&amp;A364,'[1]Ramos x Años'!$A:$E,4,0),0))</f>
        <v>0</v>
      </c>
      <c r="C364" s="75">
        <f>IFERROR(VLOOKUP($A$354&amp;A364,'[1]Ramos x Años'!$A:$E,5,0),0)</f>
        <v>0</v>
      </c>
      <c r="D364" s="75">
        <f t="shared" si="37"/>
        <v>0</v>
      </c>
      <c r="E364" s="122" t="str">
        <f t="shared" si="36"/>
        <v/>
      </c>
      <c r="F364" s="123">
        <f t="shared" si="38"/>
        <v>0</v>
      </c>
      <c r="G364" s="123">
        <f t="shared" si="39"/>
        <v>0</v>
      </c>
    </row>
    <row r="365" spans="1:7" ht="15.9" customHeight="1" x14ac:dyDescent="0.25">
      <c r="A365" s="41" t="s">
        <v>67</v>
      </c>
      <c r="B365" s="75">
        <f>IF(C365=0,0,IFERROR(VLOOKUP($A$354&amp;A365,'[1]Ramos x Años'!$A:$E,4,0),0))</f>
        <v>0</v>
      </c>
      <c r="C365" s="75">
        <f>IFERROR(VLOOKUP($A$354&amp;A365,'[1]Ramos x Años'!$A:$E,5,0),0)</f>
        <v>0</v>
      </c>
      <c r="D365" s="75">
        <f t="shared" si="37"/>
        <v>0</v>
      </c>
      <c r="E365" s="122" t="str">
        <f t="shared" si="36"/>
        <v/>
      </c>
      <c r="F365" s="123">
        <f t="shared" si="38"/>
        <v>0</v>
      </c>
      <c r="G365" s="123">
        <f t="shared" si="39"/>
        <v>0</v>
      </c>
    </row>
    <row r="366" spans="1:7" ht="15.9" customHeight="1" x14ac:dyDescent="0.25">
      <c r="A366" s="41" t="s">
        <v>34</v>
      </c>
      <c r="B366" s="75">
        <f>IF(C366=0,0,IFERROR(VLOOKUP($A$354&amp;A366,'[1]Ramos x Años'!$A:$E,4,0),0))</f>
        <v>0</v>
      </c>
      <c r="C366" s="75">
        <f>IFERROR(VLOOKUP($A$354&amp;A366,'[1]Ramos x Años'!$A:$E,5,0),0)</f>
        <v>0</v>
      </c>
      <c r="D366" s="75">
        <f t="shared" si="37"/>
        <v>0</v>
      </c>
      <c r="E366" s="122" t="str">
        <f t="shared" si="36"/>
        <v/>
      </c>
      <c r="F366" s="123">
        <f t="shared" si="38"/>
        <v>0</v>
      </c>
      <c r="G366" s="123">
        <f t="shared" si="39"/>
        <v>0</v>
      </c>
    </row>
    <row r="367" spans="1:7" ht="15.9" customHeight="1" x14ac:dyDescent="0.25">
      <c r="A367" s="41" t="s">
        <v>17</v>
      </c>
      <c r="B367" s="75">
        <f>IF(C367=0,0,IFERROR(VLOOKUP($A$354&amp;A367,'[1]Ramos x Años'!$A:$E,4,0),0))</f>
        <v>0</v>
      </c>
      <c r="C367" s="75">
        <f>IFERROR(VLOOKUP($A$354&amp;A367,'[1]Ramos x Años'!$A:$E,5,0),0)</f>
        <v>0</v>
      </c>
      <c r="D367" s="75">
        <f t="shared" si="37"/>
        <v>0</v>
      </c>
      <c r="E367" s="122" t="str">
        <f t="shared" si="36"/>
        <v/>
      </c>
      <c r="F367" s="123">
        <f t="shared" si="38"/>
        <v>0</v>
      </c>
      <c r="G367" s="123">
        <f t="shared" si="39"/>
        <v>0</v>
      </c>
    </row>
    <row r="368" spans="1:7" ht="15.9" customHeight="1" x14ac:dyDescent="0.25">
      <c r="A368" s="41" t="s">
        <v>18</v>
      </c>
      <c r="B368" s="75">
        <f>IF(C368=0,0,IFERROR(VLOOKUP($A$354&amp;A368,'[1]Ramos x Años'!$A:$E,4,0),0))</f>
        <v>0</v>
      </c>
      <c r="C368" s="75">
        <f>IFERROR(VLOOKUP($A$354&amp;A368,'[1]Ramos x Años'!$A:$E,5,0),0)</f>
        <v>0</v>
      </c>
      <c r="D368" s="75">
        <f t="shared" si="37"/>
        <v>0</v>
      </c>
      <c r="E368" s="122" t="str">
        <f t="shared" si="36"/>
        <v/>
      </c>
      <c r="F368" s="123">
        <f t="shared" si="38"/>
        <v>0</v>
      </c>
      <c r="G368" s="123">
        <f t="shared" si="39"/>
        <v>0</v>
      </c>
    </row>
    <row r="369" spans="1:7" ht="15.9" customHeight="1" x14ac:dyDescent="0.25">
      <c r="A369" s="43" t="s">
        <v>31</v>
      </c>
      <c r="B369" s="44">
        <f>SUM(B360:B368)</f>
        <v>0</v>
      </c>
      <c r="C369" s="44">
        <f>SUM(C360:C368)</f>
        <v>0</v>
      </c>
      <c r="D369" s="44">
        <f t="shared" si="37"/>
        <v>0</v>
      </c>
      <c r="E369" s="100" t="str">
        <f t="shared" si="36"/>
        <v/>
      </c>
      <c r="F369" s="115">
        <f>SUM(F360:F368)</f>
        <v>0</v>
      </c>
      <c r="G369" s="115">
        <f>SUM(G360:G368)</f>
        <v>0</v>
      </c>
    </row>
    <row r="370" spans="1:7" ht="18.75" customHeight="1" x14ac:dyDescent="0.25">
      <c r="A370" s="39" t="s">
        <v>19</v>
      </c>
      <c r="B370" s="46">
        <f>(B359+B369)</f>
        <v>0</v>
      </c>
      <c r="C370" s="46">
        <f>(C359+C369)</f>
        <v>0</v>
      </c>
      <c r="D370" s="46">
        <f>(C370-B370)</f>
        <v>0</v>
      </c>
      <c r="E370" s="99" t="str">
        <f t="shared" si="36"/>
        <v/>
      </c>
      <c r="F370" s="116">
        <f>(F359+F369)</f>
        <v>0</v>
      </c>
      <c r="G370" s="116">
        <f>(G359+G369)</f>
        <v>0</v>
      </c>
    </row>
    <row r="371" spans="1:7" x14ac:dyDescent="0.25">
      <c r="A371" s="52" t="s">
        <v>173</v>
      </c>
    </row>
    <row r="387" spans="1:7" ht="21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x14ac:dyDescent="0.25">
      <c r="A388" s="134" t="s">
        <v>53</v>
      </c>
      <c r="B388" s="134"/>
      <c r="C388" s="134"/>
      <c r="D388" s="134"/>
      <c r="E388" s="134"/>
      <c r="F388" s="134"/>
      <c r="G388" s="134"/>
    </row>
    <row r="389" spans="1:7" x14ac:dyDescent="0.25">
      <c r="A389" s="134" t="s">
        <v>144</v>
      </c>
      <c r="B389" s="134"/>
      <c r="C389" s="134"/>
      <c r="D389" s="134"/>
      <c r="E389" s="134"/>
      <c r="F389" s="134"/>
      <c r="G389" s="134"/>
    </row>
    <row r="390" spans="1:7" x14ac:dyDescent="0.25">
      <c r="A390" s="134" t="s">
        <v>91</v>
      </c>
      <c r="B390" s="134"/>
      <c r="C390" s="134"/>
      <c r="D390" s="134"/>
      <c r="E390" s="134"/>
      <c r="F390" s="134"/>
      <c r="G390" s="134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5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7" t="s">
        <v>20</v>
      </c>
      <c r="B393" s="137">
        <v>2022</v>
      </c>
      <c r="C393" s="137">
        <v>2022</v>
      </c>
      <c r="D393" s="137" t="s">
        <v>29</v>
      </c>
      <c r="E393" s="137"/>
      <c r="F393" s="137" t="s">
        <v>61</v>
      </c>
      <c r="G393" s="137"/>
    </row>
    <row r="394" spans="1:7" ht="21" customHeight="1" x14ac:dyDescent="0.25">
      <c r="A394" s="137"/>
      <c r="B394" s="137"/>
      <c r="C394" s="137"/>
      <c r="D394" s="33" t="s">
        <v>22</v>
      </c>
      <c r="E394" s="33" t="s">
        <v>24</v>
      </c>
      <c r="F394" s="33">
        <v>2022</v>
      </c>
      <c r="G394" s="133">
        <v>2023</v>
      </c>
    </row>
    <row r="395" spans="1:7" ht="15.9" customHeight="1" x14ac:dyDescent="0.25">
      <c r="A395" s="41" t="s">
        <v>12</v>
      </c>
      <c r="B395" s="75">
        <f>IF(C395=0,0,IFERROR(VLOOKUP($A$392&amp;A395,'[1]Ramos x Años'!$A:$E,4,0),0))</f>
        <v>0</v>
      </c>
      <c r="C395" s="75">
        <f>IFERROR(VLOOKUP($A$392&amp;A395,'[1]Ramos x Años'!$A:$E,5,0),0)</f>
        <v>0</v>
      </c>
      <c r="D395" s="75">
        <f>(C395-B395)</f>
        <v>0</v>
      </c>
      <c r="E395" s="122" t="str">
        <f t="shared" ref="E395:E407" si="40">IFERROR(D395/B395*100,"")</f>
        <v/>
      </c>
      <c r="F395" s="123">
        <f>IFERROR(B395/B$408*100,0)</f>
        <v>0</v>
      </c>
      <c r="G395" s="123">
        <f>IFERROR(C395/C$408*100,0)</f>
        <v>0</v>
      </c>
    </row>
    <row r="396" spans="1:7" ht="15.9" customHeight="1" x14ac:dyDescent="0.25">
      <c r="A396" s="41" t="s">
        <v>13</v>
      </c>
      <c r="B396" s="75">
        <f>IF(C396=0,0,IFERROR(VLOOKUP($A$392&amp;A396,'[1]Ramos x Años'!$A:$E,4,0),0))</f>
        <v>0</v>
      </c>
      <c r="C396" s="75">
        <f>IFERROR(VLOOKUP($A$392&amp;A396,'[1]Ramos x Años'!$A:$E,5,0),0)</f>
        <v>0</v>
      </c>
      <c r="D396" s="75">
        <f t="shared" ref="D396:D407" si="41">(C396-B396)</f>
        <v>0</v>
      </c>
      <c r="E396" s="122" t="str">
        <f t="shared" si="40"/>
        <v/>
      </c>
      <c r="F396" s="123">
        <f>IFERROR(B396/B$408*100,0)</f>
        <v>0</v>
      </c>
      <c r="G396" s="123">
        <f>IFERROR(C396/C$408*100,0)</f>
        <v>0</v>
      </c>
    </row>
    <row r="397" spans="1:7" ht="15.9" customHeight="1" x14ac:dyDescent="0.25">
      <c r="A397" s="43" t="s">
        <v>30</v>
      </c>
      <c r="B397" s="44">
        <f>(B395+B396)</f>
        <v>0</v>
      </c>
      <c r="C397" s="44">
        <f>(C395+C396)</f>
        <v>0</v>
      </c>
      <c r="D397" s="44">
        <f t="shared" si="41"/>
        <v>0</v>
      </c>
      <c r="E397" s="124" t="str">
        <f t="shared" si="40"/>
        <v/>
      </c>
      <c r="F397" s="125">
        <f>(F395+F396)</f>
        <v>0</v>
      </c>
      <c r="G397" s="125">
        <f>(G395+G396)</f>
        <v>0</v>
      </c>
    </row>
    <row r="398" spans="1:7" ht="15.9" customHeight="1" x14ac:dyDescent="0.25">
      <c r="A398" s="41" t="s">
        <v>14</v>
      </c>
      <c r="B398" s="75">
        <f>IF(C398=0,0,IFERROR(VLOOKUP($A$392&amp;A398,'[1]Ramos x Años'!$A:$E,4,0),0))</f>
        <v>0</v>
      </c>
      <c r="C398" s="75">
        <f>IFERROR(VLOOKUP($A$392&amp;A398,'[1]Ramos x Años'!$A:$E,5,0),0)</f>
        <v>0</v>
      </c>
      <c r="D398" s="75">
        <f t="shared" si="41"/>
        <v>0</v>
      </c>
      <c r="E398" s="122" t="str">
        <f t="shared" si="40"/>
        <v/>
      </c>
      <c r="F398" s="123">
        <f t="shared" ref="F398:F406" si="42">IFERROR(B398/B$408*100,0)</f>
        <v>0</v>
      </c>
      <c r="G398" s="123">
        <f t="shared" ref="G398:G406" si="43">IFERROR(C398/C$408*100,0)</f>
        <v>0</v>
      </c>
    </row>
    <row r="399" spans="1:7" ht="15.9" customHeight="1" x14ac:dyDescent="0.25">
      <c r="A399" s="41" t="s">
        <v>15</v>
      </c>
      <c r="B399" s="75">
        <f>IF(C399=0,0,IFERROR(VLOOKUP($A$392&amp;A399,'[1]Ramos x Años'!$A:$E,4,0),0))</f>
        <v>0</v>
      </c>
      <c r="C399" s="75">
        <f>IFERROR(VLOOKUP($A$392&amp;A399,'[1]Ramos x Años'!$A:$E,5,0),0)</f>
        <v>0</v>
      </c>
      <c r="D399" s="75">
        <f t="shared" si="41"/>
        <v>0</v>
      </c>
      <c r="E399" s="122" t="str">
        <f t="shared" si="40"/>
        <v/>
      </c>
      <c r="F399" s="123">
        <f t="shared" si="42"/>
        <v>0</v>
      </c>
      <c r="G399" s="123">
        <f t="shared" si="43"/>
        <v>0</v>
      </c>
    </row>
    <row r="400" spans="1:7" ht="15.9" customHeight="1" x14ac:dyDescent="0.25">
      <c r="A400" s="41" t="s">
        <v>27</v>
      </c>
      <c r="B400" s="75">
        <f>IF(C400=0,0,IFERROR(VLOOKUP($A$392&amp;A400,'[1]Ramos x Años'!$A:$E,4,0),0))</f>
        <v>0</v>
      </c>
      <c r="C400" s="75">
        <f>IFERROR(VLOOKUP($A$392&amp;A400,'[1]Ramos x Años'!$A:$E,5,0),0)</f>
        <v>0</v>
      </c>
      <c r="D400" s="75">
        <f t="shared" si="41"/>
        <v>0</v>
      </c>
      <c r="E400" s="122" t="str">
        <f t="shared" si="40"/>
        <v/>
      </c>
      <c r="F400" s="123">
        <f t="shared" si="42"/>
        <v>0</v>
      </c>
      <c r="G400" s="123">
        <f t="shared" si="43"/>
        <v>0</v>
      </c>
    </row>
    <row r="401" spans="1:7" ht="15.9" customHeight="1" x14ac:dyDescent="0.25">
      <c r="A401" s="41" t="s">
        <v>35</v>
      </c>
      <c r="B401" s="75">
        <f>IF(C401=0,0,IFERROR(VLOOKUP($A$392&amp;A401,'[1]Ramos x Años'!$A:$E,4,0),0))</f>
        <v>0</v>
      </c>
      <c r="C401" s="75">
        <f>IFERROR(VLOOKUP($A$392&amp;A401,'[1]Ramos x Años'!$A:$E,5,0),0)</f>
        <v>0</v>
      </c>
      <c r="D401" s="75">
        <f t="shared" si="41"/>
        <v>0</v>
      </c>
      <c r="E401" s="122" t="str">
        <f t="shared" si="40"/>
        <v/>
      </c>
      <c r="F401" s="123">
        <f t="shared" si="42"/>
        <v>0</v>
      </c>
      <c r="G401" s="123">
        <f t="shared" si="43"/>
        <v>0</v>
      </c>
    </row>
    <row r="402" spans="1:7" ht="15.9" customHeight="1" x14ac:dyDescent="0.25">
      <c r="A402" s="41" t="s">
        <v>16</v>
      </c>
      <c r="B402" s="75">
        <f>IF(C402=0,0,IFERROR(VLOOKUP($A$392&amp;A402,'[1]Ramos x Años'!$A:$E,4,0),0))</f>
        <v>0</v>
      </c>
      <c r="C402" s="75">
        <f>IFERROR(VLOOKUP($A$392&amp;A402,'[1]Ramos x Años'!$A:$E,5,0),0)</f>
        <v>0</v>
      </c>
      <c r="D402" s="75">
        <f t="shared" si="41"/>
        <v>0</v>
      </c>
      <c r="E402" s="122" t="str">
        <f t="shared" si="40"/>
        <v/>
      </c>
      <c r="F402" s="123">
        <f t="shared" si="42"/>
        <v>0</v>
      </c>
      <c r="G402" s="123">
        <f t="shared" si="43"/>
        <v>0</v>
      </c>
    </row>
    <row r="403" spans="1:7" ht="15.9" customHeight="1" x14ac:dyDescent="0.25">
      <c r="A403" s="41" t="s">
        <v>67</v>
      </c>
      <c r="B403" s="75">
        <f>IF(C403=0,0,IFERROR(VLOOKUP($A$392&amp;A403,'[1]Ramos x Años'!$A:$E,4,0),0))</f>
        <v>0</v>
      </c>
      <c r="C403" s="75">
        <f>IFERROR(VLOOKUP($A$392&amp;A403,'[1]Ramos x Años'!$A:$E,5,0),0)</f>
        <v>0</v>
      </c>
      <c r="D403" s="75">
        <f t="shared" si="41"/>
        <v>0</v>
      </c>
      <c r="E403" s="122" t="str">
        <f t="shared" si="40"/>
        <v/>
      </c>
      <c r="F403" s="123">
        <f t="shared" si="42"/>
        <v>0</v>
      </c>
      <c r="G403" s="123">
        <f t="shared" si="43"/>
        <v>0</v>
      </c>
    </row>
    <row r="404" spans="1:7" ht="15.9" customHeight="1" x14ac:dyDescent="0.25">
      <c r="A404" s="41" t="s">
        <v>34</v>
      </c>
      <c r="B404" s="75">
        <f>IF(C404=0,0,IFERROR(VLOOKUP($A$392&amp;A404,'[1]Ramos x Años'!$A:$E,4,0),0))</f>
        <v>0</v>
      </c>
      <c r="C404" s="75">
        <f>IFERROR(VLOOKUP($A$392&amp;A404,'[1]Ramos x Años'!$A:$E,5,0),0)</f>
        <v>0</v>
      </c>
      <c r="D404" s="75">
        <f t="shared" si="41"/>
        <v>0</v>
      </c>
      <c r="E404" s="122" t="str">
        <f t="shared" si="40"/>
        <v/>
      </c>
      <c r="F404" s="123">
        <f t="shared" si="42"/>
        <v>0</v>
      </c>
      <c r="G404" s="123">
        <f t="shared" si="43"/>
        <v>0</v>
      </c>
    </row>
    <row r="405" spans="1:7" ht="15.9" customHeight="1" x14ac:dyDescent="0.25">
      <c r="A405" s="41" t="s">
        <v>17</v>
      </c>
      <c r="B405" s="75">
        <f>IF(C405=0,0,IFERROR(VLOOKUP($A$392&amp;A405,'[1]Ramos x Años'!$A:$E,4,0),0))</f>
        <v>0</v>
      </c>
      <c r="C405" s="75">
        <f>IFERROR(VLOOKUP($A$392&amp;A405,'[1]Ramos x Años'!$A:$E,5,0),0)</f>
        <v>0</v>
      </c>
      <c r="D405" s="75">
        <f t="shared" si="41"/>
        <v>0</v>
      </c>
      <c r="E405" s="122" t="str">
        <f t="shared" si="40"/>
        <v/>
      </c>
      <c r="F405" s="123">
        <f t="shared" si="42"/>
        <v>0</v>
      </c>
      <c r="G405" s="123">
        <f t="shared" si="43"/>
        <v>0</v>
      </c>
    </row>
    <row r="406" spans="1:7" ht="15.9" customHeight="1" x14ac:dyDescent="0.25">
      <c r="A406" s="41" t="s">
        <v>18</v>
      </c>
      <c r="B406" s="75">
        <f>IF(C406=0,0,IFERROR(VLOOKUP($A$392&amp;A406,'[1]Ramos x Años'!$A:$E,4,0),0))</f>
        <v>0</v>
      </c>
      <c r="C406" s="75">
        <f>IFERROR(VLOOKUP($A$392&amp;A406,'[1]Ramos x Años'!$A:$E,5,0),0)</f>
        <v>0</v>
      </c>
      <c r="D406" s="75">
        <f t="shared" si="41"/>
        <v>0</v>
      </c>
      <c r="E406" s="122" t="str">
        <f t="shared" si="40"/>
        <v/>
      </c>
      <c r="F406" s="123">
        <f t="shared" si="42"/>
        <v>0</v>
      </c>
      <c r="G406" s="123">
        <f t="shared" si="43"/>
        <v>0</v>
      </c>
    </row>
    <row r="407" spans="1:7" ht="15.9" customHeight="1" x14ac:dyDescent="0.25">
      <c r="A407" s="43" t="s">
        <v>31</v>
      </c>
      <c r="B407" s="44">
        <f>SUM(B398:B406)</f>
        <v>0</v>
      </c>
      <c r="C407" s="44">
        <f>SUM(C398:C406)</f>
        <v>0</v>
      </c>
      <c r="D407" s="44">
        <f t="shared" si="41"/>
        <v>0</v>
      </c>
      <c r="E407" s="100" t="str">
        <f t="shared" si="40"/>
        <v/>
      </c>
      <c r="F407" s="115">
        <f>SUM(F398:F406)</f>
        <v>0</v>
      </c>
      <c r="G407" s="115">
        <f>SUM(G398:G406)</f>
        <v>0</v>
      </c>
    </row>
    <row r="408" spans="1:7" ht="19.5" customHeight="1" x14ac:dyDescent="0.25">
      <c r="A408" s="39" t="s">
        <v>19</v>
      </c>
      <c r="B408" s="46">
        <f>(B397+B407)</f>
        <v>0</v>
      </c>
      <c r="C408" s="46">
        <f>(C397+C407)</f>
        <v>0</v>
      </c>
      <c r="D408" s="46">
        <f>(C408-B408)</f>
        <v>0</v>
      </c>
      <c r="E408" s="99" t="str">
        <f>IFERROR(D408/B408*100,"")</f>
        <v/>
      </c>
      <c r="F408" s="116">
        <f>(F397+F407)</f>
        <v>0</v>
      </c>
      <c r="G408" s="116">
        <f>(G397+G407)</f>
        <v>0</v>
      </c>
    </row>
    <row r="409" spans="1:7" x14ac:dyDescent="0.25">
      <c r="A409" s="52" t="s">
        <v>173</v>
      </c>
    </row>
    <row r="425" spans="1:7" ht="21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x14ac:dyDescent="0.25">
      <c r="A426" s="134" t="s">
        <v>53</v>
      </c>
      <c r="B426" s="134"/>
      <c r="C426" s="134"/>
      <c r="D426" s="134"/>
      <c r="E426" s="134"/>
      <c r="F426" s="134"/>
      <c r="G426" s="134"/>
    </row>
    <row r="427" spans="1:7" x14ac:dyDescent="0.25">
      <c r="A427" s="134" t="s">
        <v>145</v>
      </c>
      <c r="B427" s="134"/>
      <c r="C427" s="134"/>
      <c r="D427" s="134"/>
      <c r="E427" s="134"/>
      <c r="F427" s="134"/>
      <c r="G427" s="134"/>
    </row>
    <row r="428" spans="1:7" x14ac:dyDescent="0.25">
      <c r="A428" s="134" t="s">
        <v>91</v>
      </c>
      <c r="B428" s="134"/>
      <c r="C428" s="134"/>
      <c r="D428" s="134"/>
      <c r="E428" s="134"/>
      <c r="F428" s="134"/>
      <c r="G428" s="134"/>
    </row>
    <row r="429" spans="1:7" x14ac:dyDescent="0.25">
      <c r="A429" s="95"/>
      <c r="B429" s="1"/>
      <c r="C429" s="1"/>
      <c r="D429" s="1"/>
      <c r="E429" s="1"/>
      <c r="F429" s="1"/>
      <c r="G429" s="1"/>
    </row>
    <row r="430" spans="1:7" x14ac:dyDescent="0.25">
      <c r="A430" s="95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7" t="s">
        <v>20</v>
      </c>
      <c r="B431" s="137">
        <v>2022</v>
      </c>
      <c r="C431" s="137">
        <v>2022</v>
      </c>
      <c r="D431" s="137" t="s">
        <v>29</v>
      </c>
      <c r="E431" s="137"/>
      <c r="F431" s="137" t="s">
        <v>61</v>
      </c>
      <c r="G431" s="137"/>
    </row>
    <row r="432" spans="1:7" ht="19.5" customHeight="1" x14ac:dyDescent="0.25">
      <c r="A432" s="137"/>
      <c r="B432" s="137"/>
      <c r="C432" s="137"/>
      <c r="D432" s="33" t="s">
        <v>22</v>
      </c>
      <c r="E432" s="33" t="s">
        <v>24</v>
      </c>
      <c r="F432" s="33">
        <v>2022</v>
      </c>
      <c r="G432" s="133">
        <v>2023</v>
      </c>
    </row>
    <row r="433" spans="1:7" ht="15.9" customHeight="1" x14ac:dyDescent="0.25">
      <c r="A433" s="41" t="s">
        <v>12</v>
      </c>
      <c r="B433" s="75">
        <f>IF(C433=0,0,IFERROR(VLOOKUP($A$430&amp;A433,'[1]Ramos x Años'!$A:$E,4,0),0))</f>
        <v>0</v>
      </c>
      <c r="C433" s="75">
        <f>IFERROR(VLOOKUP($A$430&amp;A433,'[1]Ramos x Años'!$A:$E,5,0),0)</f>
        <v>0</v>
      </c>
      <c r="D433" s="75">
        <f>(C433-B433)</f>
        <v>0</v>
      </c>
      <c r="E433" s="122" t="str">
        <f t="shared" ref="E433:E445" si="44">IFERROR(D433/B433*100,"")</f>
        <v/>
      </c>
      <c r="F433" s="123">
        <f>IFERROR(B433/B$446*100,0)</f>
        <v>0</v>
      </c>
      <c r="G433" s="123">
        <f>IFERROR(C433/C$446*100,0)</f>
        <v>0</v>
      </c>
    </row>
    <row r="434" spans="1:7" ht="15.9" customHeight="1" x14ac:dyDescent="0.25">
      <c r="A434" s="41" t="s">
        <v>13</v>
      </c>
      <c r="B434" s="75">
        <f>IF(C434=0,0,IFERROR(VLOOKUP($A$430&amp;A434,'[1]Ramos x Años'!$A:$E,4,0),0))</f>
        <v>0</v>
      </c>
      <c r="C434" s="75">
        <f>IFERROR(VLOOKUP($A$430&amp;A434,'[1]Ramos x Años'!$A:$E,5,0),0)</f>
        <v>0</v>
      </c>
      <c r="D434" s="75">
        <f t="shared" ref="D434:D445" si="45">(C434-B434)</f>
        <v>0</v>
      </c>
      <c r="E434" s="122" t="str">
        <f t="shared" si="44"/>
        <v/>
      </c>
      <c r="F434" s="123">
        <f>IFERROR(B434/B$446*100,0)</f>
        <v>0</v>
      </c>
      <c r="G434" s="123">
        <f>IFERROR(C434/C$446*100,0)</f>
        <v>0</v>
      </c>
    </row>
    <row r="435" spans="1:7" ht="15.9" customHeight="1" x14ac:dyDescent="0.25">
      <c r="A435" s="43" t="s">
        <v>30</v>
      </c>
      <c r="B435" s="44">
        <f>(B433+B434)</f>
        <v>0</v>
      </c>
      <c r="C435" s="44">
        <f>(C433+C434)</f>
        <v>0</v>
      </c>
      <c r="D435" s="44">
        <f t="shared" si="45"/>
        <v>0</v>
      </c>
      <c r="E435" s="124" t="str">
        <f t="shared" si="44"/>
        <v/>
      </c>
      <c r="F435" s="125">
        <f>(F433+F434)</f>
        <v>0</v>
      </c>
      <c r="G435" s="125">
        <f>(G433+G434)</f>
        <v>0</v>
      </c>
    </row>
    <row r="436" spans="1:7" ht="15.9" customHeight="1" x14ac:dyDescent="0.25">
      <c r="A436" s="41" t="s">
        <v>14</v>
      </c>
      <c r="B436" s="75">
        <f>IF(C436=0,0,IFERROR(VLOOKUP($A$430&amp;A436,'[1]Ramos x Años'!$A:$E,4,0),0))</f>
        <v>0</v>
      </c>
      <c r="C436" s="75">
        <f>IFERROR(VLOOKUP($A$430&amp;A436,'[1]Ramos x Años'!$A:$E,5,0),0)</f>
        <v>0</v>
      </c>
      <c r="D436" s="75">
        <f t="shared" si="45"/>
        <v>0</v>
      </c>
      <c r="E436" s="122" t="str">
        <f t="shared" si="44"/>
        <v/>
      </c>
      <c r="F436" s="123">
        <f t="shared" ref="F436:F444" si="46">IFERROR(B436/B$446*100,0)</f>
        <v>0</v>
      </c>
      <c r="G436" s="123">
        <f t="shared" ref="G436:G444" si="47">IFERROR(C436/C$446*100,0)</f>
        <v>0</v>
      </c>
    </row>
    <row r="437" spans="1:7" ht="15.9" customHeight="1" x14ac:dyDescent="0.25">
      <c r="A437" s="41" t="s">
        <v>15</v>
      </c>
      <c r="B437" s="75">
        <f>IF(C437=0,0,IFERROR(VLOOKUP($A$430&amp;A437,'[1]Ramos x Años'!$A:$E,4,0),0))</f>
        <v>0</v>
      </c>
      <c r="C437" s="75">
        <f>IFERROR(VLOOKUP($A$430&amp;A437,'[1]Ramos x Años'!$A:$E,5,0),0)</f>
        <v>0</v>
      </c>
      <c r="D437" s="75">
        <f t="shared" si="45"/>
        <v>0</v>
      </c>
      <c r="E437" s="122" t="str">
        <f t="shared" si="44"/>
        <v/>
      </c>
      <c r="F437" s="123">
        <f t="shared" si="46"/>
        <v>0</v>
      </c>
      <c r="G437" s="123">
        <f t="shared" si="47"/>
        <v>0</v>
      </c>
    </row>
    <row r="438" spans="1:7" ht="15.9" customHeight="1" x14ac:dyDescent="0.25">
      <c r="A438" s="41" t="s">
        <v>27</v>
      </c>
      <c r="B438" s="75">
        <f>IF(C438=0,0,IFERROR(VLOOKUP($A$430&amp;A438,'[1]Ramos x Años'!$A:$E,4,0),0))</f>
        <v>0</v>
      </c>
      <c r="C438" s="75">
        <f>IFERROR(VLOOKUP($A$430&amp;A438,'[1]Ramos x Años'!$A:$E,5,0),0)</f>
        <v>0</v>
      </c>
      <c r="D438" s="75">
        <f t="shared" si="45"/>
        <v>0</v>
      </c>
      <c r="E438" s="122" t="str">
        <f t="shared" si="44"/>
        <v/>
      </c>
      <c r="F438" s="123">
        <f t="shared" si="46"/>
        <v>0</v>
      </c>
      <c r="G438" s="123">
        <f t="shared" si="47"/>
        <v>0</v>
      </c>
    </row>
    <row r="439" spans="1:7" ht="15.9" customHeight="1" x14ac:dyDescent="0.25">
      <c r="A439" s="41" t="s">
        <v>35</v>
      </c>
      <c r="B439" s="75">
        <f>IF(C439=0,0,IFERROR(VLOOKUP($A$430&amp;A439,'[1]Ramos x Años'!$A:$E,4,0),0))</f>
        <v>0</v>
      </c>
      <c r="C439" s="75">
        <f>IFERROR(VLOOKUP($A$430&amp;A439,'[1]Ramos x Años'!$A:$E,5,0),0)</f>
        <v>0</v>
      </c>
      <c r="D439" s="75">
        <f t="shared" si="45"/>
        <v>0</v>
      </c>
      <c r="E439" s="122" t="str">
        <f t="shared" si="44"/>
        <v/>
      </c>
      <c r="F439" s="123">
        <f t="shared" si="46"/>
        <v>0</v>
      </c>
      <c r="G439" s="123">
        <f t="shared" si="47"/>
        <v>0</v>
      </c>
    </row>
    <row r="440" spans="1:7" ht="15.9" customHeight="1" x14ac:dyDescent="0.25">
      <c r="A440" s="41" t="s">
        <v>16</v>
      </c>
      <c r="B440" s="75">
        <f>IF(C440=0,0,IFERROR(VLOOKUP($A$430&amp;A440,'[1]Ramos x Años'!$A:$E,4,0),0))</f>
        <v>0</v>
      </c>
      <c r="C440" s="75">
        <f>IFERROR(VLOOKUP($A$430&amp;A440,'[1]Ramos x Años'!$A:$E,5,0),0)</f>
        <v>0</v>
      </c>
      <c r="D440" s="75">
        <f t="shared" si="45"/>
        <v>0</v>
      </c>
      <c r="E440" s="122" t="str">
        <f t="shared" si="44"/>
        <v/>
      </c>
      <c r="F440" s="123">
        <f t="shared" si="46"/>
        <v>0</v>
      </c>
      <c r="G440" s="123">
        <f t="shared" si="47"/>
        <v>0</v>
      </c>
    </row>
    <row r="441" spans="1:7" ht="15.9" customHeight="1" x14ac:dyDescent="0.25">
      <c r="A441" s="41" t="s">
        <v>67</v>
      </c>
      <c r="B441" s="75">
        <f>IF(C441=0,0,IFERROR(VLOOKUP($A$430&amp;A441,'[1]Ramos x Años'!$A:$E,4,0),0))</f>
        <v>0</v>
      </c>
      <c r="C441" s="75">
        <f>IFERROR(VLOOKUP($A$430&amp;A441,'[1]Ramos x Años'!$A:$E,5,0),0)</f>
        <v>0</v>
      </c>
      <c r="D441" s="75">
        <f t="shared" si="45"/>
        <v>0</v>
      </c>
      <c r="E441" s="122" t="str">
        <f t="shared" si="44"/>
        <v/>
      </c>
      <c r="F441" s="123">
        <f t="shared" si="46"/>
        <v>0</v>
      </c>
      <c r="G441" s="123">
        <f t="shared" si="47"/>
        <v>0</v>
      </c>
    </row>
    <row r="442" spans="1:7" ht="15.9" customHeight="1" x14ac:dyDescent="0.25">
      <c r="A442" s="41" t="s">
        <v>34</v>
      </c>
      <c r="B442" s="75">
        <f>IF(C442=0,0,IFERROR(VLOOKUP($A$430&amp;A442,'[1]Ramos x Años'!$A:$E,4,0),0))</f>
        <v>0</v>
      </c>
      <c r="C442" s="75">
        <f>IFERROR(VLOOKUP($A$430&amp;A442,'[1]Ramos x Años'!$A:$E,5,0),0)</f>
        <v>0</v>
      </c>
      <c r="D442" s="75">
        <f t="shared" si="45"/>
        <v>0</v>
      </c>
      <c r="E442" s="122" t="str">
        <f t="shared" si="44"/>
        <v/>
      </c>
      <c r="F442" s="123">
        <f t="shared" si="46"/>
        <v>0</v>
      </c>
      <c r="G442" s="123">
        <f t="shared" si="47"/>
        <v>0</v>
      </c>
    </row>
    <row r="443" spans="1:7" ht="15.9" customHeight="1" x14ac:dyDescent="0.25">
      <c r="A443" s="41" t="s">
        <v>17</v>
      </c>
      <c r="B443" s="75">
        <f>IF(C443=0,0,IFERROR(VLOOKUP($A$430&amp;A443,'[1]Ramos x Años'!$A:$E,4,0),0))</f>
        <v>0</v>
      </c>
      <c r="C443" s="75">
        <f>IFERROR(VLOOKUP($A$430&amp;A443,'[1]Ramos x Años'!$A:$E,5,0),0)</f>
        <v>0</v>
      </c>
      <c r="D443" s="75">
        <f t="shared" si="45"/>
        <v>0</v>
      </c>
      <c r="E443" s="122" t="str">
        <f t="shared" si="44"/>
        <v/>
      </c>
      <c r="F443" s="123">
        <f t="shared" si="46"/>
        <v>0</v>
      </c>
      <c r="G443" s="123">
        <f t="shared" si="47"/>
        <v>0</v>
      </c>
    </row>
    <row r="444" spans="1:7" ht="15.9" customHeight="1" x14ac:dyDescent="0.25">
      <c r="A444" s="41" t="s">
        <v>18</v>
      </c>
      <c r="B444" s="75">
        <f>IF(C444=0,0,IFERROR(VLOOKUP($A$430&amp;A444,'[1]Ramos x Años'!$A:$E,4,0),0))</f>
        <v>0</v>
      </c>
      <c r="C444" s="75">
        <f>IFERROR(VLOOKUP($A$430&amp;A444,'[1]Ramos x Años'!$A:$E,5,0),0)</f>
        <v>0</v>
      </c>
      <c r="D444" s="75">
        <f t="shared" si="45"/>
        <v>0</v>
      </c>
      <c r="E444" s="122" t="str">
        <f t="shared" si="44"/>
        <v/>
      </c>
      <c r="F444" s="123">
        <f t="shared" si="46"/>
        <v>0</v>
      </c>
      <c r="G444" s="123">
        <f t="shared" si="47"/>
        <v>0</v>
      </c>
    </row>
    <row r="445" spans="1:7" ht="15.9" customHeight="1" x14ac:dyDescent="0.25">
      <c r="A445" s="43" t="s">
        <v>31</v>
      </c>
      <c r="B445" s="44">
        <f>SUM(B436:B444)</f>
        <v>0</v>
      </c>
      <c r="C445" s="44">
        <f>SUM(C436:C444)</f>
        <v>0</v>
      </c>
      <c r="D445" s="44">
        <f t="shared" si="45"/>
        <v>0</v>
      </c>
      <c r="E445" s="100" t="str">
        <f t="shared" si="44"/>
        <v/>
      </c>
      <c r="F445" s="115">
        <f>SUM(F436:F444)</f>
        <v>0</v>
      </c>
      <c r="G445" s="115">
        <f>SUM(G436:G444)</f>
        <v>0</v>
      </c>
    </row>
    <row r="446" spans="1:7" ht="21.75" customHeight="1" x14ac:dyDescent="0.25">
      <c r="A446" s="39" t="s">
        <v>19</v>
      </c>
      <c r="B446" s="46">
        <f>(B435+B445)</f>
        <v>0</v>
      </c>
      <c r="C446" s="46">
        <f>(C435+C445)</f>
        <v>0</v>
      </c>
      <c r="D446" s="46">
        <f>(C446-B446)</f>
        <v>0</v>
      </c>
      <c r="E446" s="99" t="str">
        <f>IFERROR(D446/B446*100,"")</f>
        <v/>
      </c>
      <c r="F446" s="116">
        <f>(F435+F445)</f>
        <v>0</v>
      </c>
      <c r="G446" s="116">
        <f>(G435+G445)</f>
        <v>0</v>
      </c>
    </row>
    <row r="447" spans="1:7" x14ac:dyDescent="0.25">
      <c r="A447" s="52" t="s">
        <v>173</v>
      </c>
    </row>
    <row r="463" spans="1:7" ht="21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x14ac:dyDescent="0.25">
      <c r="A464" s="134" t="s">
        <v>53</v>
      </c>
      <c r="B464" s="134"/>
      <c r="C464" s="134"/>
      <c r="D464" s="134"/>
      <c r="E464" s="134"/>
      <c r="F464" s="134"/>
      <c r="G464" s="134"/>
    </row>
    <row r="465" spans="1:7" x14ac:dyDescent="0.25">
      <c r="A465" s="134" t="s">
        <v>146</v>
      </c>
      <c r="B465" s="134"/>
      <c r="C465" s="134"/>
      <c r="D465" s="134"/>
      <c r="E465" s="134"/>
      <c r="F465" s="134"/>
      <c r="G465" s="134"/>
    </row>
    <row r="466" spans="1:7" x14ac:dyDescent="0.25">
      <c r="A466" s="134" t="s">
        <v>91</v>
      </c>
      <c r="B466" s="134"/>
      <c r="C466" s="134"/>
      <c r="D466" s="134"/>
      <c r="E466" s="134"/>
      <c r="F466" s="134"/>
      <c r="G466" s="134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5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7" t="s">
        <v>20</v>
      </c>
      <c r="B469" s="137">
        <v>2022</v>
      </c>
      <c r="C469" s="137">
        <v>2022</v>
      </c>
      <c r="D469" s="137" t="s">
        <v>29</v>
      </c>
      <c r="E469" s="137"/>
      <c r="F469" s="137" t="s">
        <v>61</v>
      </c>
      <c r="G469" s="137"/>
    </row>
    <row r="470" spans="1:7" ht="19.5" customHeight="1" x14ac:dyDescent="0.25">
      <c r="A470" s="137"/>
      <c r="B470" s="137"/>
      <c r="C470" s="137"/>
      <c r="D470" s="33" t="s">
        <v>22</v>
      </c>
      <c r="E470" s="33" t="s">
        <v>24</v>
      </c>
      <c r="F470" s="33">
        <v>2022</v>
      </c>
      <c r="G470" s="133">
        <v>2023</v>
      </c>
    </row>
    <row r="471" spans="1:7" ht="15.9" customHeight="1" x14ac:dyDescent="0.25">
      <c r="A471" s="41" t="s">
        <v>12</v>
      </c>
      <c r="B471" s="75">
        <f>IF(C471=0,0,IFERROR(VLOOKUP($A$468&amp;A471,'[1]Ramos x Años'!$A:$E,4,0),0))</f>
        <v>0</v>
      </c>
      <c r="C471" s="75">
        <f>IFERROR(VLOOKUP($A$468&amp;A471,'[1]Ramos x Años'!$A:$E,5,0),0)</f>
        <v>0</v>
      </c>
      <c r="D471" s="75">
        <f>(C471-B471)</f>
        <v>0</v>
      </c>
      <c r="E471" s="122" t="str">
        <f>IFERROR(D471/B471*100,"")</f>
        <v/>
      </c>
      <c r="F471" s="123">
        <f>IFERROR(B471/B$484*100,0)</f>
        <v>0</v>
      </c>
      <c r="G471" s="123">
        <f>IFERROR(C471/C$484*100,0)</f>
        <v>0</v>
      </c>
    </row>
    <row r="472" spans="1:7" ht="15.9" customHeight="1" x14ac:dyDescent="0.25">
      <c r="A472" s="41" t="s">
        <v>13</v>
      </c>
      <c r="B472" s="75">
        <f>IF(C472=0,0,IFERROR(VLOOKUP($A$468&amp;A472,'[1]Ramos x Años'!$A:$E,4,0),0))</f>
        <v>0</v>
      </c>
      <c r="C472" s="75">
        <f>IFERROR(VLOOKUP($A$468&amp;A472,'[1]Ramos x Años'!$A:$E,5,0),0)</f>
        <v>0</v>
      </c>
      <c r="D472" s="75">
        <f t="shared" ref="D472:D483" si="48">(C472-B472)</f>
        <v>0</v>
      </c>
      <c r="E472" s="122" t="str">
        <f t="shared" ref="E472:E483" si="49">IFERROR(D472/B472*100,"")</f>
        <v/>
      </c>
      <c r="F472" s="123">
        <f>IFERROR(B472/B$484*100,0)</f>
        <v>0</v>
      </c>
      <c r="G472" s="123">
        <f>IFERROR(C472/C$484*100,0)</f>
        <v>0</v>
      </c>
    </row>
    <row r="473" spans="1:7" ht="15.9" customHeight="1" x14ac:dyDescent="0.25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4" t="str">
        <f t="shared" si="49"/>
        <v/>
      </c>
      <c r="F473" s="125">
        <f>(F471+F472)</f>
        <v>0</v>
      </c>
      <c r="G473" s="125">
        <f>(G471+G472)</f>
        <v>0</v>
      </c>
    </row>
    <row r="474" spans="1:7" ht="15.9" customHeight="1" x14ac:dyDescent="0.25">
      <c r="A474" s="41" t="s">
        <v>14</v>
      </c>
      <c r="B474" s="75">
        <f>IF(C474=0,0,IFERROR(VLOOKUP($A$468&amp;A474,'[1]Ramos x Años'!$A:$E,4,0),0))</f>
        <v>0</v>
      </c>
      <c r="C474" s="75">
        <f>IFERROR(VLOOKUP($A$468&amp;A474,'[1]Ramos x Años'!$A:$E,5,0),0)</f>
        <v>0</v>
      </c>
      <c r="D474" s="75">
        <f t="shared" si="48"/>
        <v>0</v>
      </c>
      <c r="E474" s="122" t="str">
        <f t="shared" si="49"/>
        <v/>
      </c>
      <c r="F474" s="123">
        <f t="shared" ref="F474:F482" si="50">IFERROR(B474/B$484*100,0)</f>
        <v>0</v>
      </c>
      <c r="G474" s="123">
        <f t="shared" ref="G474:G482" si="51">IFERROR(C474/C$484*100,0)</f>
        <v>0</v>
      </c>
    </row>
    <row r="475" spans="1:7" ht="15.9" customHeight="1" x14ac:dyDescent="0.25">
      <c r="A475" s="41" t="s">
        <v>15</v>
      </c>
      <c r="B475" s="75">
        <f>IF(C475=0,0,IFERROR(VLOOKUP($A$468&amp;A475,'[1]Ramos x Años'!$A:$E,4,0),0))</f>
        <v>0</v>
      </c>
      <c r="C475" s="75">
        <f>IFERROR(VLOOKUP($A$468&amp;A475,'[1]Ramos x Años'!$A:$E,5,0),0)</f>
        <v>0</v>
      </c>
      <c r="D475" s="75">
        <f t="shared" si="48"/>
        <v>0</v>
      </c>
      <c r="E475" s="122" t="str">
        <f t="shared" si="49"/>
        <v/>
      </c>
      <c r="F475" s="123">
        <f t="shared" si="50"/>
        <v>0</v>
      </c>
      <c r="G475" s="123">
        <f t="shared" si="51"/>
        <v>0</v>
      </c>
    </row>
    <row r="476" spans="1:7" ht="15.9" customHeight="1" x14ac:dyDescent="0.25">
      <c r="A476" s="41" t="s">
        <v>27</v>
      </c>
      <c r="B476" s="75">
        <f>IF(C476=0,0,IFERROR(VLOOKUP($A$468&amp;A476,'[1]Ramos x Años'!$A:$E,4,0),0))</f>
        <v>0</v>
      </c>
      <c r="C476" s="75">
        <f>IFERROR(VLOOKUP($A$468&amp;A476,'[1]Ramos x Años'!$A:$E,5,0),0)</f>
        <v>0</v>
      </c>
      <c r="D476" s="75">
        <f t="shared" si="48"/>
        <v>0</v>
      </c>
      <c r="E476" s="122" t="str">
        <f t="shared" si="49"/>
        <v/>
      </c>
      <c r="F476" s="123">
        <f t="shared" si="50"/>
        <v>0</v>
      </c>
      <c r="G476" s="123">
        <f t="shared" si="51"/>
        <v>0</v>
      </c>
    </row>
    <row r="477" spans="1:7" ht="15.9" customHeight="1" x14ac:dyDescent="0.25">
      <c r="A477" s="41" t="s">
        <v>35</v>
      </c>
      <c r="B477" s="75">
        <f>IF(C477=0,0,IFERROR(VLOOKUP($A$468&amp;A477,'[1]Ramos x Años'!$A:$E,4,0),0))</f>
        <v>0</v>
      </c>
      <c r="C477" s="75">
        <f>IFERROR(VLOOKUP($A$468&amp;A477,'[1]Ramos x Años'!$A:$E,5,0),0)</f>
        <v>0</v>
      </c>
      <c r="D477" s="75">
        <f t="shared" si="48"/>
        <v>0</v>
      </c>
      <c r="E477" s="122" t="str">
        <f t="shared" si="49"/>
        <v/>
      </c>
      <c r="F477" s="123">
        <f t="shared" si="50"/>
        <v>0</v>
      </c>
      <c r="G477" s="123">
        <f t="shared" si="51"/>
        <v>0</v>
      </c>
    </row>
    <row r="478" spans="1:7" ht="15.9" customHeight="1" x14ac:dyDescent="0.25">
      <c r="A478" s="41" t="s">
        <v>16</v>
      </c>
      <c r="B478" s="75">
        <f>IF(C478=0,0,IFERROR(VLOOKUP($A$468&amp;A478,'[1]Ramos x Años'!$A:$E,4,0),0))</f>
        <v>0</v>
      </c>
      <c r="C478" s="75">
        <f>IFERROR(VLOOKUP($A$468&amp;A478,'[1]Ramos x Años'!$A:$E,5,0),0)</f>
        <v>0</v>
      </c>
      <c r="D478" s="75">
        <f t="shared" si="48"/>
        <v>0</v>
      </c>
      <c r="E478" s="122" t="str">
        <f t="shared" si="49"/>
        <v/>
      </c>
      <c r="F478" s="123">
        <f t="shared" si="50"/>
        <v>0</v>
      </c>
      <c r="G478" s="123">
        <f t="shared" si="51"/>
        <v>0</v>
      </c>
    </row>
    <row r="479" spans="1:7" ht="15.9" customHeight="1" x14ac:dyDescent="0.25">
      <c r="A479" s="41" t="s">
        <v>67</v>
      </c>
      <c r="B479" s="75">
        <f>IF(C479=0,0,IFERROR(VLOOKUP($A$468&amp;A479,'[1]Ramos x Años'!$A:$E,4,0),0))</f>
        <v>0</v>
      </c>
      <c r="C479" s="75">
        <f>IFERROR(VLOOKUP($A$468&amp;A479,'[1]Ramos x Años'!$A:$E,5,0),0)</f>
        <v>0</v>
      </c>
      <c r="D479" s="75">
        <f t="shared" si="48"/>
        <v>0</v>
      </c>
      <c r="E479" s="122" t="str">
        <f t="shared" si="49"/>
        <v/>
      </c>
      <c r="F479" s="123">
        <f t="shared" si="50"/>
        <v>0</v>
      </c>
      <c r="G479" s="123">
        <f t="shared" si="51"/>
        <v>0</v>
      </c>
    </row>
    <row r="480" spans="1:7" ht="15.9" customHeight="1" x14ac:dyDescent="0.25">
      <c r="A480" s="41" t="s">
        <v>34</v>
      </c>
      <c r="B480" s="75">
        <f>IF(C480=0,0,IFERROR(VLOOKUP($A$468&amp;A480,'[1]Ramos x Años'!$A:$E,4,0),0))</f>
        <v>0</v>
      </c>
      <c r="C480" s="75">
        <f>IFERROR(VLOOKUP($A$468&amp;A480,'[1]Ramos x Años'!$A:$E,5,0),0)</f>
        <v>0</v>
      </c>
      <c r="D480" s="75">
        <f t="shared" si="48"/>
        <v>0</v>
      </c>
      <c r="E480" s="122" t="str">
        <f t="shared" si="49"/>
        <v/>
      </c>
      <c r="F480" s="123">
        <f t="shared" si="50"/>
        <v>0</v>
      </c>
      <c r="G480" s="123">
        <f t="shared" si="51"/>
        <v>0</v>
      </c>
    </row>
    <row r="481" spans="1:7" ht="15.9" customHeight="1" x14ac:dyDescent="0.25">
      <c r="A481" s="41" t="s">
        <v>17</v>
      </c>
      <c r="B481" s="75">
        <f>IF(C481=0,0,IFERROR(VLOOKUP($A$468&amp;A481,'[1]Ramos x Años'!$A:$E,4,0),0))</f>
        <v>0</v>
      </c>
      <c r="C481" s="75">
        <f>IFERROR(VLOOKUP($A$468&amp;A481,'[1]Ramos x Años'!$A:$E,5,0),0)</f>
        <v>0</v>
      </c>
      <c r="D481" s="75">
        <f t="shared" si="48"/>
        <v>0</v>
      </c>
      <c r="E481" s="122" t="str">
        <f t="shared" si="49"/>
        <v/>
      </c>
      <c r="F481" s="123">
        <f t="shared" si="50"/>
        <v>0</v>
      </c>
      <c r="G481" s="123">
        <f t="shared" si="51"/>
        <v>0</v>
      </c>
    </row>
    <row r="482" spans="1:7" ht="15.9" customHeight="1" x14ac:dyDescent="0.25">
      <c r="A482" s="41" t="s">
        <v>18</v>
      </c>
      <c r="B482" s="75">
        <f>IF(C482=0,0,IFERROR(VLOOKUP($A$468&amp;A482,'[1]Ramos x Años'!$A:$E,4,0),0))</f>
        <v>0</v>
      </c>
      <c r="C482" s="75">
        <f>IFERROR(VLOOKUP($A$468&amp;A482,'[1]Ramos x Años'!$A:$E,5,0),0)</f>
        <v>0</v>
      </c>
      <c r="D482" s="75">
        <f t="shared" si="48"/>
        <v>0</v>
      </c>
      <c r="E482" s="122" t="str">
        <f t="shared" si="49"/>
        <v/>
      </c>
      <c r="F482" s="123">
        <f t="shared" si="50"/>
        <v>0</v>
      </c>
      <c r="G482" s="123">
        <f t="shared" si="51"/>
        <v>0</v>
      </c>
    </row>
    <row r="483" spans="1:7" ht="15.9" customHeight="1" x14ac:dyDescent="0.25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0" t="str">
        <f t="shared" si="49"/>
        <v/>
      </c>
      <c r="F483" s="115">
        <f>SUM(F474:F482)</f>
        <v>0</v>
      </c>
      <c r="G483" s="115">
        <f>SUM(G474:G482)</f>
        <v>0</v>
      </c>
    </row>
    <row r="484" spans="1:7" ht="18.75" customHeight="1" x14ac:dyDescent="0.25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99" t="str">
        <f>IFERROR(D484/B484*100,"")</f>
        <v/>
      </c>
      <c r="F484" s="116">
        <f>(F473+F483)</f>
        <v>0</v>
      </c>
      <c r="G484" s="116">
        <f>(G473+G483)</f>
        <v>0</v>
      </c>
    </row>
    <row r="485" spans="1:7" x14ac:dyDescent="0.25">
      <c r="A485" s="52" t="s">
        <v>173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activeCell="B662" sqref="B66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25">
      <c r="A4" s="134" t="str">
        <f>"Comparativo Enero"&amp;'P.N.C. x Comp. x Ramos'!A1&amp;",  2022 - 2023"</f>
        <v>Comparativo Enero - Febrero,  2022 - 2023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8" t="s">
        <v>33</v>
      </c>
      <c r="C7" s="137">
        <v>2022</v>
      </c>
      <c r="D7" s="137"/>
      <c r="E7" s="137" t="s">
        <v>52</v>
      </c>
      <c r="F7" s="137"/>
      <c r="G7" s="137">
        <v>2023</v>
      </c>
      <c r="H7" s="137"/>
      <c r="I7" s="137"/>
      <c r="J7" s="137"/>
      <c r="K7" s="137" t="s">
        <v>29</v>
      </c>
      <c r="L7" s="137"/>
      <c r="M7" s="137" t="s">
        <v>61</v>
      </c>
      <c r="N7" s="137"/>
    </row>
    <row r="8" spans="1:14" ht="32.25" customHeight="1" x14ac:dyDescent="0.25">
      <c r="A8" s="62"/>
      <c r="B8" s="139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f>$C$7</f>
        <v>2022</v>
      </c>
      <c r="N8" s="33">
        <f>$G$7</f>
        <v>2023</v>
      </c>
    </row>
    <row r="9" spans="1:14" ht="15.9" customHeight="1" x14ac:dyDescent="0.25">
      <c r="A9" s="63"/>
      <c r="B9" s="35" t="s">
        <v>84</v>
      </c>
      <c r="C9" s="35">
        <f t="shared" ref="C9:C41" si="0">SUMIF($B$60:$B$1436,$B9,$C$60:$C$1436)</f>
        <v>1594223819.25</v>
      </c>
      <c r="D9" s="35">
        <f t="shared" ref="D9:D41" si="1">SUMIF($B$60:$B$1436,$B9,$D$60:$D$1436)</f>
        <v>1024283003.8200001</v>
      </c>
      <c r="E9" s="34">
        <f t="shared" ref="E9:E41" si="2">IF(F9=0,"ND",RANK(F9,$F$9:$F$41,0))</f>
        <v>1</v>
      </c>
      <c r="F9" s="44">
        <f t="shared" ref="F9:F41" si="3">(C9+D9)</f>
        <v>2618506823.0700002</v>
      </c>
      <c r="G9" s="35">
        <f t="shared" ref="G9:G41" si="4">SUMIF($B$60:$B$1436,$B9,$G$60:$G$1436)</f>
        <v>2320499183.8999996</v>
      </c>
      <c r="H9" s="35">
        <f t="shared" ref="H9:H41" si="5">SUMIF($B$60:$B$1436,$B9,$H$60:$H$1436)</f>
        <v>1097043334.2299998</v>
      </c>
      <c r="I9" s="34">
        <f t="shared" ref="I9:I41" si="6">IF(J9=0,"ND",RANK(J9,$J$9:$J$41,0))</f>
        <v>1</v>
      </c>
      <c r="J9" s="44">
        <f t="shared" ref="J9:J41" si="7">(G9+H9)</f>
        <v>3417542518.1299992</v>
      </c>
      <c r="K9" s="35">
        <f t="shared" ref="K9:K41" si="8">J9-F9</f>
        <v>799035695.05999899</v>
      </c>
      <c r="L9" s="117">
        <f t="shared" ref="L9:L41" si="9">IFERROR(K9/F9*100,0)</f>
        <v>30.51493652871946</v>
      </c>
      <c r="M9" s="117">
        <f t="shared" ref="M9:M41" si="10">IFERROR(F9/$F$43*100,0)</f>
        <v>18.916952254655651</v>
      </c>
      <c r="N9" s="117">
        <f t="shared" ref="N9:N41" si="11">IFERROR(J9/$J$43*100,0)</f>
        <v>21.426574578080213</v>
      </c>
    </row>
    <row r="10" spans="1:14" ht="15.9" customHeight="1" x14ac:dyDescent="0.25">
      <c r="A10" s="64"/>
      <c r="B10" s="37" t="s">
        <v>92</v>
      </c>
      <c r="C10" s="35">
        <f t="shared" si="0"/>
        <v>252340297.47999999</v>
      </c>
      <c r="D10" s="35">
        <f t="shared" si="1"/>
        <v>2155620000.2799997</v>
      </c>
      <c r="E10" s="34">
        <f t="shared" si="2"/>
        <v>2</v>
      </c>
      <c r="F10" s="44">
        <f t="shared" si="3"/>
        <v>2407960297.7599998</v>
      </c>
      <c r="G10" s="35">
        <f t="shared" si="4"/>
        <v>324480258.40999997</v>
      </c>
      <c r="H10" s="35">
        <f t="shared" si="5"/>
        <v>2323375603.3199997</v>
      </c>
      <c r="I10" s="34">
        <f t="shared" si="6"/>
        <v>2</v>
      </c>
      <c r="J10" s="44">
        <f t="shared" si="7"/>
        <v>2647855861.7299995</v>
      </c>
      <c r="K10" s="35">
        <f t="shared" si="8"/>
        <v>239895563.96999979</v>
      </c>
      <c r="L10" s="117">
        <f t="shared" si="9"/>
        <v>9.9626046240530695</v>
      </c>
      <c r="M10" s="117">
        <f t="shared" si="10"/>
        <v>17.395895088952614</v>
      </c>
      <c r="N10" s="117">
        <f t="shared" si="11"/>
        <v>16.6009583764911</v>
      </c>
    </row>
    <row r="11" spans="1:14" ht="15.9" customHeight="1" x14ac:dyDescent="0.25">
      <c r="A11" s="64"/>
      <c r="B11" s="37" t="s">
        <v>93</v>
      </c>
      <c r="C11" s="35">
        <f t="shared" si="0"/>
        <v>1610085768.3499999</v>
      </c>
      <c r="D11" s="35">
        <f t="shared" si="1"/>
        <v>210747080.5</v>
      </c>
      <c r="E11" s="34">
        <f t="shared" si="2"/>
        <v>3</v>
      </c>
      <c r="F11" s="44">
        <f t="shared" si="3"/>
        <v>1820832848.8499999</v>
      </c>
      <c r="G11" s="35">
        <f t="shared" si="4"/>
        <v>1962864494.6199999</v>
      </c>
      <c r="H11" s="35">
        <f t="shared" si="5"/>
        <v>425204188.06999993</v>
      </c>
      <c r="I11" s="34">
        <f t="shared" si="6"/>
        <v>3</v>
      </c>
      <c r="J11" s="44">
        <f t="shared" si="7"/>
        <v>2388068682.6899996</v>
      </c>
      <c r="K11" s="35">
        <f t="shared" si="8"/>
        <v>567235833.83999968</v>
      </c>
      <c r="L11" s="117">
        <f t="shared" si="9"/>
        <v>31.152548362594295</v>
      </c>
      <c r="M11" s="117">
        <f t="shared" si="10"/>
        <v>13.154293799021074</v>
      </c>
      <c r="N11" s="117">
        <f t="shared" si="11"/>
        <v>14.972200479083748</v>
      </c>
    </row>
    <row r="12" spans="1:14" ht="15.9" customHeight="1" x14ac:dyDescent="0.25">
      <c r="A12" s="64"/>
      <c r="B12" s="37" t="s">
        <v>110</v>
      </c>
      <c r="C12" s="35">
        <f t="shared" si="0"/>
        <v>1299656304.6500001</v>
      </c>
      <c r="D12" s="35">
        <f t="shared" si="1"/>
        <v>264413086.35000002</v>
      </c>
      <c r="E12" s="34">
        <f t="shared" si="2"/>
        <v>4</v>
      </c>
      <c r="F12" s="44">
        <f t="shared" si="3"/>
        <v>1564069391</v>
      </c>
      <c r="G12" s="35">
        <f t="shared" si="4"/>
        <v>1183720747.3299999</v>
      </c>
      <c r="H12" s="35">
        <f t="shared" si="5"/>
        <v>324487444.43000007</v>
      </c>
      <c r="I12" s="34">
        <f t="shared" si="6"/>
        <v>4</v>
      </c>
      <c r="J12" s="44">
        <f t="shared" si="7"/>
        <v>1508208191.76</v>
      </c>
      <c r="K12" s="35">
        <f t="shared" si="8"/>
        <v>-55861199.24000001</v>
      </c>
      <c r="L12" s="117">
        <f t="shared" si="9"/>
        <v>-3.5715294705872807</v>
      </c>
      <c r="M12" s="117">
        <f t="shared" si="10"/>
        <v>11.299350351826211</v>
      </c>
      <c r="N12" s="117">
        <f t="shared" si="11"/>
        <v>9.455840016205439</v>
      </c>
    </row>
    <row r="13" spans="1:14" ht="15.9" customHeight="1" x14ac:dyDescent="0.25">
      <c r="A13" s="64"/>
      <c r="B13" s="37" t="s">
        <v>111</v>
      </c>
      <c r="C13" s="35">
        <f t="shared" si="0"/>
        <v>859441628</v>
      </c>
      <c r="D13" s="35">
        <f t="shared" si="1"/>
        <v>217552418.04999998</v>
      </c>
      <c r="E13" s="34">
        <f t="shared" si="2"/>
        <v>6</v>
      </c>
      <c r="F13" s="44">
        <f t="shared" si="3"/>
        <v>1076994046.05</v>
      </c>
      <c r="G13" s="35">
        <f t="shared" si="4"/>
        <v>983639164.58999991</v>
      </c>
      <c r="H13" s="35">
        <f t="shared" si="5"/>
        <v>170069277.15000001</v>
      </c>
      <c r="I13" s="34">
        <f t="shared" si="6"/>
        <v>6</v>
      </c>
      <c r="J13" s="44">
        <f t="shared" si="7"/>
        <v>1153708441.74</v>
      </c>
      <c r="K13" s="35">
        <f t="shared" si="8"/>
        <v>76714395.690000057</v>
      </c>
      <c r="L13" s="117">
        <f t="shared" si="9"/>
        <v>7.1230101941007904</v>
      </c>
      <c r="M13" s="117">
        <f t="shared" si="10"/>
        <v>7.7805582816049119</v>
      </c>
      <c r="N13" s="117">
        <f t="shared" si="11"/>
        <v>7.2332735692865784</v>
      </c>
    </row>
    <row r="14" spans="1:14" ht="15.9" customHeight="1" x14ac:dyDescent="0.25">
      <c r="A14" s="64"/>
      <c r="B14" s="37" t="s">
        <v>112</v>
      </c>
      <c r="C14" s="35">
        <f t="shared" si="0"/>
        <v>1142321011.95</v>
      </c>
      <c r="D14" s="35">
        <f t="shared" si="1"/>
        <v>80099010.409999996</v>
      </c>
      <c r="E14" s="34">
        <f t="shared" si="2"/>
        <v>5</v>
      </c>
      <c r="F14" s="44">
        <f t="shared" si="3"/>
        <v>1222420022.3600001</v>
      </c>
      <c r="G14" s="35">
        <f t="shared" si="4"/>
        <v>1171738457.3899999</v>
      </c>
      <c r="H14" s="35">
        <f t="shared" si="5"/>
        <v>75082922.049999982</v>
      </c>
      <c r="I14" s="34">
        <f t="shared" si="6"/>
        <v>5</v>
      </c>
      <c r="J14" s="44">
        <f t="shared" si="7"/>
        <v>1246821379.4399998</v>
      </c>
      <c r="K14" s="35">
        <f t="shared" si="8"/>
        <v>24401357.079999685</v>
      </c>
      <c r="L14" s="117">
        <f t="shared" si="9"/>
        <v>1.9961516200373179</v>
      </c>
      <c r="M14" s="117">
        <f t="shared" si="10"/>
        <v>8.8311632394402331</v>
      </c>
      <c r="N14" s="117">
        <f t="shared" si="11"/>
        <v>7.8170530813860664</v>
      </c>
    </row>
    <row r="15" spans="1:14" ht="15.9" customHeight="1" x14ac:dyDescent="0.25">
      <c r="A15" s="64"/>
      <c r="B15" s="37" t="s">
        <v>94</v>
      </c>
      <c r="C15" s="35">
        <f t="shared" si="0"/>
        <v>119638241.84999999</v>
      </c>
      <c r="D15" s="35">
        <f t="shared" si="1"/>
        <v>391116095.48000002</v>
      </c>
      <c r="E15" s="34">
        <f t="shared" si="2"/>
        <v>7</v>
      </c>
      <c r="F15" s="44">
        <f t="shared" si="3"/>
        <v>510754337.33000004</v>
      </c>
      <c r="G15" s="35">
        <f t="shared" si="4"/>
        <v>154760412.95999998</v>
      </c>
      <c r="H15" s="35">
        <f t="shared" si="5"/>
        <v>450035344.76999998</v>
      </c>
      <c r="I15" s="34">
        <f t="shared" si="6"/>
        <v>7</v>
      </c>
      <c r="J15" s="44">
        <f t="shared" si="7"/>
        <v>604795757.73000002</v>
      </c>
      <c r="K15" s="35">
        <f t="shared" si="8"/>
        <v>94041420.399999976</v>
      </c>
      <c r="L15" s="117">
        <f t="shared" si="9"/>
        <v>18.412260753693708</v>
      </c>
      <c r="M15" s="117">
        <f t="shared" si="10"/>
        <v>3.6898568787390196</v>
      </c>
      <c r="N15" s="117">
        <f t="shared" si="11"/>
        <v>3.7918186353974268</v>
      </c>
    </row>
    <row r="16" spans="1:14" ht="15.9" customHeight="1" x14ac:dyDescent="0.25">
      <c r="A16" s="64"/>
      <c r="B16" s="37" t="s">
        <v>113</v>
      </c>
      <c r="C16" s="35">
        <f t="shared" si="0"/>
        <v>23248287.760000002</v>
      </c>
      <c r="D16" s="35">
        <f t="shared" si="1"/>
        <v>427162993.76999998</v>
      </c>
      <c r="E16" s="34">
        <f t="shared" si="2"/>
        <v>8</v>
      </c>
      <c r="F16" s="44">
        <f t="shared" si="3"/>
        <v>450411281.52999997</v>
      </c>
      <c r="G16" s="35">
        <f t="shared" si="4"/>
        <v>28037855.16</v>
      </c>
      <c r="H16" s="35">
        <f t="shared" si="5"/>
        <v>548015863.65999997</v>
      </c>
      <c r="I16" s="34">
        <f t="shared" si="6"/>
        <v>8</v>
      </c>
      <c r="J16" s="44">
        <f t="shared" si="7"/>
        <v>576053718.81999993</v>
      </c>
      <c r="K16" s="35">
        <f t="shared" si="8"/>
        <v>125642437.28999996</v>
      </c>
      <c r="L16" s="117">
        <f t="shared" si="9"/>
        <v>27.89504669225996</v>
      </c>
      <c r="M16" s="117">
        <f t="shared" si="10"/>
        <v>3.2539188489383966</v>
      </c>
      <c r="N16" s="117">
        <f t="shared" si="11"/>
        <v>3.6116179687007692</v>
      </c>
    </row>
    <row r="17" spans="1:14" ht="15.9" customHeight="1" x14ac:dyDescent="0.25">
      <c r="A17" s="64"/>
      <c r="B17" s="37" t="s">
        <v>77</v>
      </c>
      <c r="C17" s="35">
        <f t="shared" si="0"/>
        <v>98426411.600000009</v>
      </c>
      <c r="D17" s="35">
        <f t="shared" si="1"/>
        <v>189276508.95999998</v>
      </c>
      <c r="E17" s="34">
        <f t="shared" si="2"/>
        <v>9</v>
      </c>
      <c r="F17" s="44">
        <f t="shared" si="3"/>
        <v>287702920.56</v>
      </c>
      <c r="G17" s="35">
        <f t="shared" si="4"/>
        <v>118808045.41999999</v>
      </c>
      <c r="H17" s="35">
        <f t="shared" si="5"/>
        <v>167837120.12</v>
      </c>
      <c r="I17" s="34">
        <f t="shared" si="6"/>
        <v>9</v>
      </c>
      <c r="J17" s="44">
        <f t="shared" si="7"/>
        <v>286645165.53999996</v>
      </c>
      <c r="K17" s="35">
        <f t="shared" si="8"/>
        <v>-1057755.0200000405</v>
      </c>
      <c r="L17" s="117">
        <f t="shared" si="9"/>
        <v>-0.36765529454521034</v>
      </c>
      <c r="M17" s="117">
        <f t="shared" si="10"/>
        <v>2.0784602750729646</v>
      </c>
      <c r="N17" s="117">
        <f t="shared" si="11"/>
        <v>1.7971463366751685</v>
      </c>
    </row>
    <row r="18" spans="1:14" ht="15.9" customHeight="1" x14ac:dyDescent="0.25">
      <c r="A18" s="64"/>
      <c r="B18" s="37" t="s">
        <v>114</v>
      </c>
      <c r="C18" s="35">
        <f t="shared" si="0"/>
        <v>243223338.28</v>
      </c>
      <c r="D18" s="35">
        <f t="shared" si="1"/>
        <v>4794.83</v>
      </c>
      <c r="E18" s="34">
        <f t="shared" si="2"/>
        <v>10</v>
      </c>
      <c r="F18" s="44">
        <f t="shared" si="3"/>
        <v>243228133.11000001</v>
      </c>
      <c r="G18" s="35">
        <f t="shared" si="4"/>
        <v>264725213.84999999</v>
      </c>
      <c r="H18" s="35">
        <f t="shared" si="5"/>
        <v>50206.74</v>
      </c>
      <c r="I18" s="34">
        <f t="shared" si="6"/>
        <v>10</v>
      </c>
      <c r="J18" s="44">
        <f t="shared" si="7"/>
        <v>264775420.59</v>
      </c>
      <c r="K18" s="35">
        <f t="shared" si="8"/>
        <v>21547287.479999989</v>
      </c>
      <c r="L18" s="117">
        <f t="shared" si="9"/>
        <v>8.8588796059439474</v>
      </c>
      <c r="M18" s="117">
        <f t="shared" si="10"/>
        <v>1.7571598211977995</v>
      </c>
      <c r="N18" s="117">
        <f t="shared" si="11"/>
        <v>1.6600321036586405</v>
      </c>
    </row>
    <row r="19" spans="1:14" ht="15.9" customHeight="1" x14ac:dyDescent="0.25">
      <c r="A19" s="64"/>
      <c r="B19" s="37" t="s">
        <v>85</v>
      </c>
      <c r="C19" s="35">
        <f t="shared" si="0"/>
        <v>215072147.68000001</v>
      </c>
      <c r="D19" s="35">
        <f t="shared" si="1"/>
        <v>1179357.1600000001</v>
      </c>
      <c r="E19" s="34">
        <f t="shared" si="2"/>
        <v>11</v>
      </c>
      <c r="F19" s="44">
        <f t="shared" si="3"/>
        <v>216251504.84</v>
      </c>
      <c r="G19" s="35">
        <f t="shared" si="4"/>
        <v>216003042.34000003</v>
      </c>
      <c r="H19" s="35">
        <f t="shared" si="5"/>
        <v>9106778.7899999991</v>
      </c>
      <c r="I19" s="34">
        <f t="shared" si="6"/>
        <v>11</v>
      </c>
      <c r="J19" s="44">
        <f t="shared" si="7"/>
        <v>225109821.13000003</v>
      </c>
      <c r="K19" s="35">
        <f t="shared" si="8"/>
        <v>8858316.2900000215</v>
      </c>
      <c r="L19" s="117">
        <f t="shared" si="9"/>
        <v>4.0963027270280064</v>
      </c>
      <c r="M19" s="117">
        <f t="shared" si="10"/>
        <v>1.5622718092670618</v>
      </c>
      <c r="N19" s="117">
        <f t="shared" si="11"/>
        <v>1.411345241533223</v>
      </c>
    </row>
    <row r="20" spans="1:14" ht="15.9" customHeight="1" x14ac:dyDescent="0.25">
      <c r="A20" s="64"/>
      <c r="B20" s="37" t="s">
        <v>115</v>
      </c>
      <c r="C20" s="35">
        <f t="shared" si="0"/>
        <v>172355450.52999997</v>
      </c>
      <c r="D20" s="35">
        <f t="shared" si="1"/>
        <v>5870751.7300000004</v>
      </c>
      <c r="E20" s="34">
        <f t="shared" si="2"/>
        <v>12</v>
      </c>
      <c r="F20" s="44">
        <f t="shared" si="3"/>
        <v>178226202.25999996</v>
      </c>
      <c r="G20" s="35">
        <f t="shared" si="4"/>
        <v>191004683.93000001</v>
      </c>
      <c r="H20" s="35">
        <f t="shared" si="5"/>
        <v>0</v>
      </c>
      <c r="I20" s="34">
        <f t="shared" si="6"/>
        <v>12</v>
      </c>
      <c r="J20" s="44">
        <f t="shared" si="7"/>
        <v>191004683.93000001</v>
      </c>
      <c r="K20" s="35">
        <f t="shared" si="8"/>
        <v>12778481.670000046</v>
      </c>
      <c r="L20" s="117">
        <f t="shared" si="9"/>
        <v>7.1698108964688254</v>
      </c>
      <c r="M20" s="117">
        <f t="shared" si="10"/>
        <v>1.2875645497567185</v>
      </c>
      <c r="N20" s="117">
        <f t="shared" si="11"/>
        <v>1.1975201722517701</v>
      </c>
    </row>
    <row r="21" spans="1:14" ht="15.9" customHeight="1" x14ac:dyDescent="0.25">
      <c r="A21" s="64"/>
      <c r="B21" s="37" t="s">
        <v>117</v>
      </c>
      <c r="C21" s="35">
        <f t="shared" si="0"/>
        <v>4619785.2799999993</v>
      </c>
      <c r="D21" s="35">
        <f t="shared" si="1"/>
        <v>123673586.59</v>
      </c>
      <c r="E21" s="34">
        <f t="shared" si="2"/>
        <v>13</v>
      </c>
      <c r="F21" s="44">
        <f t="shared" si="3"/>
        <v>128293371.87</v>
      </c>
      <c r="G21" s="35">
        <f t="shared" si="4"/>
        <v>6570623.3100000005</v>
      </c>
      <c r="H21" s="35">
        <f t="shared" si="5"/>
        <v>153317056.50999999</v>
      </c>
      <c r="I21" s="34">
        <f t="shared" si="6"/>
        <v>13</v>
      </c>
      <c r="J21" s="44">
        <f t="shared" si="7"/>
        <v>159887679.81999999</v>
      </c>
      <c r="K21" s="35">
        <f t="shared" si="8"/>
        <v>31594307.949999988</v>
      </c>
      <c r="L21" s="117">
        <f t="shared" si="9"/>
        <v>24.6266096911184</v>
      </c>
      <c r="M21" s="117">
        <f t="shared" si="10"/>
        <v>0.92683340324780739</v>
      </c>
      <c r="N21" s="117">
        <f t="shared" si="11"/>
        <v>1.0024294584794178</v>
      </c>
    </row>
    <row r="22" spans="1:14" ht="15.9" customHeight="1" x14ac:dyDescent="0.25">
      <c r="A22" s="64"/>
      <c r="B22" s="37" t="s">
        <v>119</v>
      </c>
      <c r="C22" s="35">
        <f t="shared" si="0"/>
        <v>118011990.81999999</v>
      </c>
      <c r="D22" s="35">
        <f t="shared" si="1"/>
        <v>0</v>
      </c>
      <c r="E22" s="34">
        <f t="shared" si="2"/>
        <v>15</v>
      </c>
      <c r="F22" s="44">
        <f t="shared" si="3"/>
        <v>118011990.81999999</v>
      </c>
      <c r="G22" s="35">
        <f t="shared" si="4"/>
        <v>137872008.37</v>
      </c>
      <c r="H22" s="35">
        <f t="shared" si="5"/>
        <v>0</v>
      </c>
      <c r="I22" s="34">
        <f t="shared" si="6"/>
        <v>15</v>
      </c>
      <c r="J22" s="44">
        <f t="shared" si="7"/>
        <v>137872008.37</v>
      </c>
      <c r="K22" s="35">
        <f t="shared" si="8"/>
        <v>19860017.550000012</v>
      </c>
      <c r="L22" s="117">
        <f t="shared" si="9"/>
        <v>16.828813251944776</v>
      </c>
      <c r="M22" s="117">
        <f t="shared" si="10"/>
        <v>0.85255733387833965</v>
      </c>
      <c r="N22" s="117">
        <f t="shared" si="11"/>
        <v>0.86440032681317869</v>
      </c>
    </row>
    <row r="23" spans="1:14" ht="15.9" customHeight="1" x14ac:dyDescent="0.25">
      <c r="A23" s="64"/>
      <c r="B23" s="37" t="s">
        <v>116</v>
      </c>
      <c r="C23" s="35">
        <f t="shared" si="0"/>
        <v>114984576.83</v>
      </c>
      <c r="D23" s="35">
        <f t="shared" si="1"/>
        <v>25899.64</v>
      </c>
      <c r="E23" s="34">
        <f t="shared" si="2"/>
        <v>16</v>
      </c>
      <c r="F23" s="44">
        <f t="shared" si="3"/>
        <v>115010476.47</v>
      </c>
      <c r="G23" s="35">
        <f t="shared" si="4"/>
        <v>138560624.22000003</v>
      </c>
      <c r="H23" s="35">
        <f t="shared" si="5"/>
        <v>0</v>
      </c>
      <c r="I23" s="34">
        <f t="shared" si="6"/>
        <v>14</v>
      </c>
      <c r="J23" s="44">
        <f t="shared" si="7"/>
        <v>138560624.22000003</v>
      </c>
      <c r="K23" s="35">
        <f t="shared" si="8"/>
        <v>23550147.75000003</v>
      </c>
      <c r="L23" s="117">
        <f t="shared" si="9"/>
        <v>20.476523941836714</v>
      </c>
      <c r="M23" s="117">
        <f t="shared" si="10"/>
        <v>0.83087340960884171</v>
      </c>
      <c r="N23" s="117">
        <f t="shared" si="11"/>
        <v>0.86871766267290829</v>
      </c>
    </row>
    <row r="24" spans="1:14" ht="15.9" customHeight="1" x14ac:dyDescent="0.25">
      <c r="A24" s="64"/>
      <c r="B24" s="37" t="s">
        <v>118</v>
      </c>
      <c r="C24" s="35">
        <f t="shared" si="0"/>
        <v>121113548.11000001</v>
      </c>
      <c r="D24" s="35">
        <f t="shared" si="1"/>
        <v>1166405.1000000001</v>
      </c>
      <c r="E24" s="34">
        <f t="shared" si="2"/>
        <v>14</v>
      </c>
      <c r="F24" s="44">
        <f t="shared" si="3"/>
        <v>122279953.21000001</v>
      </c>
      <c r="G24" s="35">
        <f t="shared" si="4"/>
        <v>125183429.34999999</v>
      </c>
      <c r="H24" s="35">
        <f t="shared" si="5"/>
        <v>1260011.57</v>
      </c>
      <c r="I24" s="34">
        <f t="shared" si="6"/>
        <v>16</v>
      </c>
      <c r="J24" s="44">
        <f t="shared" si="7"/>
        <v>126443440.91999999</v>
      </c>
      <c r="K24" s="35">
        <f t="shared" si="8"/>
        <v>4163487.7099999785</v>
      </c>
      <c r="L24" s="117">
        <f t="shared" si="9"/>
        <v>3.4048816676023148</v>
      </c>
      <c r="M24" s="117">
        <f t="shared" si="10"/>
        <v>0.88339049422948912</v>
      </c>
      <c r="N24" s="117">
        <f t="shared" si="11"/>
        <v>0.79274794751168121</v>
      </c>
    </row>
    <row r="25" spans="1:14" ht="15.9" customHeight="1" x14ac:dyDescent="0.25">
      <c r="A25" s="64"/>
      <c r="B25" s="37" t="s">
        <v>80</v>
      </c>
      <c r="C25" s="35">
        <f t="shared" si="0"/>
        <v>93648911.299999997</v>
      </c>
      <c r="D25" s="35">
        <f t="shared" si="1"/>
        <v>0</v>
      </c>
      <c r="E25" s="34">
        <f t="shared" si="2"/>
        <v>17</v>
      </c>
      <c r="F25" s="44">
        <f t="shared" si="3"/>
        <v>93648911.299999997</v>
      </c>
      <c r="G25" s="35">
        <f t="shared" si="4"/>
        <v>104422764.87</v>
      </c>
      <c r="H25" s="35">
        <f t="shared" si="5"/>
        <v>0</v>
      </c>
      <c r="I25" s="34">
        <f t="shared" si="6"/>
        <v>18</v>
      </c>
      <c r="J25" s="44">
        <f t="shared" si="7"/>
        <v>104422764.87</v>
      </c>
      <c r="K25" s="35">
        <f t="shared" si="8"/>
        <v>10773853.570000008</v>
      </c>
      <c r="L25" s="117">
        <f t="shared" si="9"/>
        <v>11.504515557566346</v>
      </c>
      <c r="M25" s="117">
        <f t="shared" si="10"/>
        <v>0.67655045545597314</v>
      </c>
      <c r="N25" s="117">
        <f t="shared" si="11"/>
        <v>0.65468743907849192</v>
      </c>
    </row>
    <row r="26" spans="1:14" ht="15.9" customHeight="1" x14ac:dyDescent="0.25">
      <c r="A26" s="64"/>
      <c r="B26" s="37" t="s">
        <v>120</v>
      </c>
      <c r="C26" s="35">
        <f t="shared" si="0"/>
        <v>84471424.079999983</v>
      </c>
      <c r="D26" s="35">
        <f t="shared" si="1"/>
        <v>99704.97</v>
      </c>
      <c r="E26" s="34">
        <f t="shared" si="2"/>
        <v>19</v>
      </c>
      <c r="F26" s="44">
        <f t="shared" si="3"/>
        <v>84571129.049999982</v>
      </c>
      <c r="G26" s="35">
        <f t="shared" si="4"/>
        <v>111012634.59999999</v>
      </c>
      <c r="H26" s="35">
        <f t="shared" si="5"/>
        <v>120192.09</v>
      </c>
      <c r="I26" s="34">
        <f t="shared" si="6"/>
        <v>17</v>
      </c>
      <c r="J26" s="44">
        <f t="shared" si="7"/>
        <v>111132826.69</v>
      </c>
      <c r="K26" s="35">
        <f t="shared" si="8"/>
        <v>26561697.640000015</v>
      </c>
      <c r="L26" s="117">
        <f t="shared" si="9"/>
        <v>31.407523984096581</v>
      </c>
      <c r="M26" s="117">
        <f t="shared" si="10"/>
        <v>0.61096957864157653</v>
      </c>
      <c r="N26" s="117">
        <f t="shared" si="11"/>
        <v>0.69675674450689318</v>
      </c>
    </row>
    <row r="27" spans="1:14" ht="15.9" customHeight="1" x14ac:dyDescent="0.25">
      <c r="A27" s="64"/>
      <c r="B27" s="37" t="s">
        <v>121</v>
      </c>
      <c r="C27" s="35">
        <f t="shared" si="0"/>
        <v>43259976.560000002</v>
      </c>
      <c r="D27" s="35">
        <f t="shared" si="1"/>
        <v>37513019.479999997</v>
      </c>
      <c r="E27" s="34">
        <f t="shared" si="2"/>
        <v>20</v>
      </c>
      <c r="F27" s="44">
        <f t="shared" si="3"/>
        <v>80772996.039999992</v>
      </c>
      <c r="G27" s="35">
        <f t="shared" si="4"/>
        <v>64519771.140000001</v>
      </c>
      <c r="H27" s="35">
        <f t="shared" si="5"/>
        <v>38344004.600000009</v>
      </c>
      <c r="I27" s="34">
        <f t="shared" si="6"/>
        <v>19</v>
      </c>
      <c r="J27" s="44">
        <f t="shared" si="7"/>
        <v>102863775.74000001</v>
      </c>
      <c r="K27" s="35">
        <f t="shared" si="8"/>
        <v>22090779.700000018</v>
      </c>
      <c r="L27" s="117">
        <f t="shared" si="9"/>
        <v>27.349214196611371</v>
      </c>
      <c r="M27" s="117">
        <f t="shared" si="10"/>
        <v>0.58353061985255039</v>
      </c>
      <c r="N27" s="117">
        <f t="shared" si="11"/>
        <v>0.64491322363474701</v>
      </c>
    </row>
    <row r="28" spans="1:14" ht="15.9" customHeight="1" x14ac:dyDescent="0.25">
      <c r="A28" s="64"/>
      <c r="B28" s="37" t="s">
        <v>122</v>
      </c>
      <c r="C28" s="35">
        <f t="shared" si="0"/>
        <v>91748825.25999999</v>
      </c>
      <c r="D28" s="35">
        <f t="shared" si="1"/>
        <v>0</v>
      </c>
      <c r="E28" s="34">
        <f t="shared" si="2"/>
        <v>18</v>
      </c>
      <c r="F28" s="44">
        <f t="shared" si="3"/>
        <v>91748825.25999999</v>
      </c>
      <c r="G28" s="35">
        <f t="shared" si="4"/>
        <v>94214150.879999995</v>
      </c>
      <c r="H28" s="35">
        <f t="shared" si="5"/>
        <v>0</v>
      </c>
      <c r="I28" s="34">
        <f t="shared" si="6"/>
        <v>20</v>
      </c>
      <c r="J28" s="44">
        <f t="shared" si="7"/>
        <v>94214150.879999995</v>
      </c>
      <c r="K28" s="35">
        <f t="shared" si="8"/>
        <v>2465325.6200000048</v>
      </c>
      <c r="L28" s="117">
        <f t="shared" si="9"/>
        <v>2.6870378045862786</v>
      </c>
      <c r="M28" s="117">
        <f t="shared" si="10"/>
        <v>0.66282361060617578</v>
      </c>
      <c r="N28" s="117">
        <f t="shared" si="11"/>
        <v>0.5906836621436975</v>
      </c>
    </row>
    <row r="29" spans="1:14" ht="15.9" customHeight="1" x14ac:dyDescent="0.25">
      <c r="A29" s="64"/>
      <c r="B29" s="37" t="s">
        <v>78</v>
      </c>
      <c r="C29" s="35">
        <f t="shared" si="0"/>
        <v>71496029.900000006</v>
      </c>
      <c r="D29" s="35">
        <f t="shared" si="1"/>
        <v>565057.6</v>
      </c>
      <c r="E29" s="34">
        <f t="shared" si="2"/>
        <v>21</v>
      </c>
      <c r="F29" s="44">
        <f t="shared" si="3"/>
        <v>72061087.5</v>
      </c>
      <c r="G29" s="35">
        <f t="shared" si="4"/>
        <v>89101926.810000002</v>
      </c>
      <c r="H29" s="35">
        <f t="shared" si="5"/>
        <v>0</v>
      </c>
      <c r="I29" s="34">
        <f t="shared" si="6"/>
        <v>21</v>
      </c>
      <c r="J29" s="44">
        <f t="shared" si="7"/>
        <v>89101926.810000002</v>
      </c>
      <c r="K29" s="35">
        <f t="shared" si="8"/>
        <v>17040839.310000002</v>
      </c>
      <c r="L29" s="117">
        <f t="shared" si="9"/>
        <v>23.647768721225589</v>
      </c>
      <c r="M29" s="117">
        <f t="shared" si="10"/>
        <v>0.52059293473898327</v>
      </c>
      <c r="N29" s="117">
        <f t="shared" si="11"/>
        <v>0.5586321368986954</v>
      </c>
    </row>
    <row r="30" spans="1:14" ht="15.9" customHeight="1" x14ac:dyDescent="0.25">
      <c r="A30" s="64"/>
      <c r="B30" s="37" t="s">
        <v>87</v>
      </c>
      <c r="C30" s="35">
        <f t="shared" si="0"/>
        <v>1198312.6000000001</v>
      </c>
      <c r="D30" s="35">
        <f t="shared" si="1"/>
        <v>62306842.739999995</v>
      </c>
      <c r="E30" s="34">
        <f t="shared" si="2"/>
        <v>23</v>
      </c>
      <c r="F30" s="44">
        <f t="shared" si="3"/>
        <v>63505155.339999996</v>
      </c>
      <c r="G30" s="35">
        <f t="shared" si="4"/>
        <v>1619460.7000000002</v>
      </c>
      <c r="H30" s="35">
        <f t="shared" si="5"/>
        <v>80783543.729999989</v>
      </c>
      <c r="I30" s="34">
        <f t="shared" si="6"/>
        <v>22</v>
      </c>
      <c r="J30" s="44">
        <f t="shared" si="7"/>
        <v>82403004.429999992</v>
      </c>
      <c r="K30" s="35">
        <f t="shared" si="8"/>
        <v>18897849.089999996</v>
      </c>
      <c r="L30" s="117">
        <f t="shared" si="9"/>
        <v>29.757976323060507</v>
      </c>
      <c r="M30" s="117">
        <f t="shared" si="10"/>
        <v>0.45878207416042138</v>
      </c>
      <c r="N30" s="117">
        <f t="shared" si="11"/>
        <v>0.51663267114036449</v>
      </c>
    </row>
    <row r="31" spans="1:14" ht="15.9" customHeight="1" x14ac:dyDescent="0.25">
      <c r="A31" s="64"/>
      <c r="B31" s="37" t="s">
        <v>123</v>
      </c>
      <c r="C31" s="35">
        <f t="shared" si="0"/>
        <v>0</v>
      </c>
      <c r="D31" s="35">
        <f t="shared" si="1"/>
        <v>68820078.900000006</v>
      </c>
      <c r="E31" s="34">
        <f t="shared" si="2"/>
        <v>22</v>
      </c>
      <c r="F31" s="44">
        <f t="shared" si="3"/>
        <v>68820078.900000006</v>
      </c>
      <c r="G31" s="35">
        <f t="shared" si="4"/>
        <v>0</v>
      </c>
      <c r="H31" s="35">
        <f t="shared" si="5"/>
        <v>68613701</v>
      </c>
      <c r="I31" s="34">
        <f t="shared" si="6"/>
        <v>23</v>
      </c>
      <c r="J31" s="44">
        <f t="shared" si="7"/>
        <v>68613701</v>
      </c>
      <c r="K31" s="35">
        <f t="shared" si="8"/>
        <v>-206377.90000000596</v>
      </c>
      <c r="L31" s="117">
        <f t="shared" si="9"/>
        <v>-0.29988035948038699</v>
      </c>
      <c r="M31" s="117">
        <f t="shared" si="10"/>
        <v>0.49717882544472269</v>
      </c>
      <c r="N31" s="117">
        <f t="shared" si="11"/>
        <v>0.43017945607273173</v>
      </c>
    </row>
    <row r="32" spans="1:14" ht="15.9" customHeight="1" x14ac:dyDescent="0.25">
      <c r="A32" s="64"/>
      <c r="B32" s="37" t="s">
        <v>109</v>
      </c>
      <c r="C32" s="35">
        <f t="shared" si="0"/>
        <v>24382432.100000001</v>
      </c>
      <c r="D32" s="35">
        <f t="shared" si="1"/>
        <v>2500000</v>
      </c>
      <c r="E32" s="34">
        <f t="shared" si="2"/>
        <v>27</v>
      </c>
      <c r="F32" s="44">
        <f t="shared" si="3"/>
        <v>26882432.100000001</v>
      </c>
      <c r="G32" s="35">
        <f t="shared" si="4"/>
        <v>42331111.489999995</v>
      </c>
      <c r="H32" s="35">
        <f t="shared" si="5"/>
        <v>2500000</v>
      </c>
      <c r="I32" s="34">
        <f t="shared" si="6"/>
        <v>25</v>
      </c>
      <c r="J32" s="44">
        <f t="shared" si="7"/>
        <v>44831111.489999995</v>
      </c>
      <c r="K32" s="35">
        <f t="shared" si="8"/>
        <v>17948679.389999993</v>
      </c>
      <c r="L32" s="117">
        <f t="shared" si="9"/>
        <v>66.7673197247655</v>
      </c>
      <c r="M32" s="117">
        <f t="shared" si="10"/>
        <v>0.19420750789891217</v>
      </c>
      <c r="N32" s="117">
        <f t="shared" si="11"/>
        <v>0.28107248078491193</v>
      </c>
    </row>
    <row r="33" spans="1:14" ht="15.9" customHeight="1" x14ac:dyDescent="0.25">
      <c r="A33" s="64"/>
      <c r="B33" s="37" t="s">
        <v>126</v>
      </c>
      <c r="C33" s="35">
        <f t="shared" si="0"/>
        <v>36040709.07</v>
      </c>
      <c r="D33" s="35">
        <f t="shared" si="1"/>
        <v>327131.57</v>
      </c>
      <c r="E33" s="34">
        <f t="shared" si="2"/>
        <v>26</v>
      </c>
      <c r="F33" s="44">
        <f t="shared" si="3"/>
        <v>36367840.640000001</v>
      </c>
      <c r="G33" s="35">
        <f t="shared" si="4"/>
        <v>47619422.789999999</v>
      </c>
      <c r="H33" s="35">
        <f t="shared" si="5"/>
        <v>0</v>
      </c>
      <c r="I33" s="34">
        <f t="shared" si="6"/>
        <v>24</v>
      </c>
      <c r="J33" s="44">
        <f t="shared" si="7"/>
        <v>47619422.789999999</v>
      </c>
      <c r="K33" s="35">
        <f t="shared" si="8"/>
        <v>11251582.149999999</v>
      </c>
      <c r="L33" s="117">
        <f t="shared" si="9"/>
        <v>30.938273903523129</v>
      </c>
      <c r="M33" s="117">
        <f t="shared" si="10"/>
        <v>0.2627332107484121</v>
      </c>
      <c r="N33" s="117">
        <f t="shared" si="11"/>
        <v>0.29855403652252549</v>
      </c>
    </row>
    <row r="34" spans="1:14" ht="15.9" customHeight="1" x14ac:dyDescent="0.25">
      <c r="A34" s="64"/>
      <c r="B34" s="37" t="s">
        <v>125</v>
      </c>
      <c r="C34" s="35">
        <f t="shared" si="0"/>
        <v>52899503.86999999</v>
      </c>
      <c r="D34" s="35">
        <f t="shared" si="1"/>
        <v>149734.13</v>
      </c>
      <c r="E34" s="34">
        <f t="shared" si="2"/>
        <v>24</v>
      </c>
      <c r="F34" s="44">
        <f t="shared" si="3"/>
        <v>53049237.999999993</v>
      </c>
      <c r="G34" s="35">
        <f t="shared" si="4"/>
        <v>41501326.519999996</v>
      </c>
      <c r="H34" s="35">
        <f t="shared" si="5"/>
        <v>0</v>
      </c>
      <c r="I34" s="34">
        <f t="shared" si="6"/>
        <v>26</v>
      </c>
      <c r="J34" s="44">
        <f t="shared" si="7"/>
        <v>41501326.519999996</v>
      </c>
      <c r="K34" s="35">
        <f t="shared" si="8"/>
        <v>-11547911.479999997</v>
      </c>
      <c r="L34" s="117">
        <f t="shared" si="9"/>
        <v>-21.768289075141851</v>
      </c>
      <c r="M34" s="117">
        <f t="shared" si="10"/>
        <v>0.38324509737778784</v>
      </c>
      <c r="N34" s="117">
        <f t="shared" si="11"/>
        <v>0.26019610964682455</v>
      </c>
    </row>
    <row r="35" spans="1:14" ht="15.9" customHeight="1" x14ac:dyDescent="0.25">
      <c r="A35" s="64"/>
      <c r="B35" s="37" t="s">
        <v>124</v>
      </c>
      <c r="C35" s="35">
        <f t="shared" si="0"/>
        <v>41086841.270000003</v>
      </c>
      <c r="D35" s="35">
        <f t="shared" si="1"/>
        <v>1138655</v>
      </c>
      <c r="E35" s="34">
        <f t="shared" si="2"/>
        <v>25</v>
      </c>
      <c r="F35" s="44">
        <f t="shared" si="3"/>
        <v>42225496.270000003</v>
      </c>
      <c r="G35" s="35">
        <f t="shared" si="4"/>
        <v>31850344.239999998</v>
      </c>
      <c r="H35" s="35">
        <f t="shared" si="5"/>
        <v>860568.31</v>
      </c>
      <c r="I35" s="34">
        <f t="shared" si="6"/>
        <v>27</v>
      </c>
      <c r="J35" s="44">
        <f t="shared" si="7"/>
        <v>32710912.549999997</v>
      </c>
      <c r="K35" s="35">
        <f t="shared" si="8"/>
        <v>-9514583.7200000063</v>
      </c>
      <c r="L35" s="117">
        <f t="shared" si="9"/>
        <v>-22.532793123759788</v>
      </c>
      <c r="M35" s="117">
        <f t="shared" si="10"/>
        <v>0.30505083654211151</v>
      </c>
      <c r="N35" s="117">
        <f t="shared" si="11"/>
        <v>0.2050838588112554</v>
      </c>
    </row>
    <row r="36" spans="1:14" ht="15.9" customHeight="1" x14ac:dyDescent="0.25">
      <c r="A36" s="64"/>
      <c r="B36" s="37" t="s">
        <v>128</v>
      </c>
      <c r="C36" s="35">
        <f t="shared" si="0"/>
        <v>85449.76</v>
      </c>
      <c r="D36" s="35">
        <f t="shared" si="1"/>
        <v>6014344.5399999991</v>
      </c>
      <c r="E36" s="34">
        <f t="shared" si="2"/>
        <v>31</v>
      </c>
      <c r="F36" s="44">
        <f t="shared" si="3"/>
        <v>6099794.2999999989</v>
      </c>
      <c r="G36" s="35">
        <f t="shared" si="4"/>
        <v>68116.42</v>
      </c>
      <c r="H36" s="35">
        <f t="shared" si="5"/>
        <v>13888233.82</v>
      </c>
      <c r="I36" s="34">
        <f t="shared" si="6"/>
        <v>28</v>
      </c>
      <c r="J36" s="44">
        <f t="shared" si="7"/>
        <v>13956350.24</v>
      </c>
      <c r="K36" s="35">
        <f t="shared" si="8"/>
        <v>7856555.9400000013</v>
      </c>
      <c r="L36" s="117">
        <f t="shared" si="9"/>
        <v>128.80034233285545</v>
      </c>
      <c r="M36" s="117">
        <f t="shared" si="10"/>
        <v>4.4066914976007295E-2</v>
      </c>
      <c r="N36" s="117">
        <f t="shared" si="11"/>
        <v>8.7500529303961308E-2</v>
      </c>
    </row>
    <row r="37" spans="1:14" ht="15.9" customHeight="1" x14ac:dyDescent="0.25">
      <c r="A37" s="64"/>
      <c r="B37" s="37" t="s">
        <v>127</v>
      </c>
      <c r="C37" s="35">
        <f t="shared" si="0"/>
        <v>13763887.82</v>
      </c>
      <c r="D37" s="35">
        <f t="shared" si="1"/>
        <v>0</v>
      </c>
      <c r="E37" s="34">
        <f t="shared" si="2"/>
        <v>28</v>
      </c>
      <c r="F37" s="44">
        <f t="shared" si="3"/>
        <v>13763887.82</v>
      </c>
      <c r="G37" s="35">
        <f t="shared" si="4"/>
        <v>12975208.01</v>
      </c>
      <c r="H37" s="35">
        <f t="shared" si="5"/>
        <v>0</v>
      </c>
      <c r="I37" s="34">
        <f t="shared" si="6"/>
        <v>29</v>
      </c>
      <c r="J37" s="44">
        <f t="shared" si="7"/>
        <v>12975208.01</v>
      </c>
      <c r="K37" s="35">
        <f t="shared" si="8"/>
        <v>-788679.81000000052</v>
      </c>
      <c r="L37" s="117">
        <f t="shared" si="9"/>
        <v>-5.7300656639615113</v>
      </c>
      <c r="M37" s="117">
        <f t="shared" si="10"/>
        <v>9.9434840663929033E-2</v>
      </c>
      <c r="N37" s="117">
        <f t="shared" si="11"/>
        <v>8.1349174331411631E-2</v>
      </c>
    </row>
    <row r="38" spans="1:14" ht="15.9" customHeight="1" x14ac:dyDescent="0.25">
      <c r="A38" s="64"/>
      <c r="B38" s="37" t="s">
        <v>79</v>
      </c>
      <c r="C38" s="35">
        <f t="shared" si="0"/>
        <v>12555493.25</v>
      </c>
      <c r="D38" s="35">
        <f t="shared" si="1"/>
        <v>0</v>
      </c>
      <c r="E38" s="34">
        <f t="shared" si="2"/>
        <v>29</v>
      </c>
      <c r="F38" s="44">
        <f t="shared" si="3"/>
        <v>12555493.25</v>
      </c>
      <c r="G38" s="35">
        <f t="shared" si="4"/>
        <v>10443176</v>
      </c>
      <c r="H38" s="35">
        <f t="shared" si="5"/>
        <v>0</v>
      </c>
      <c r="I38" s="34">
        <f t="shared" si="6"/>
        <v>30</v>
      </c>
      <c r="J38" s="44">
        <f t="shared" si="7"/>
        <v>10443176</v>
      </c>
      <c r="K38" s="35">
        <f t="shared" si="8"/>
        <v>-2112317.25</v>
      </c>
      <c r="L38" s="117">
        <f t="shared" si="9"/>
        <v>-16.823849194455185</v>
      </c>
      <c r="M38" s="117">
        <f t="shared" si="10"/>
        <v>9.0705001893192291E-2</v>
      </c>
      <c r="N38" s="117">
        <f t="shared" si="11"/>
        <v>6.5474383481395448E-2</v>
      </c>
    </row>
    <row r="39" spans="1:14" ht="15.9" customHeight="1" x14ac:dyDescent="0.25">
      <c r="A39" s="64"/>
      <c r="B39" s="37" t="s">
        <v>130</v>
      </c>
      <c r="C39" s="35">
        <f t="shared" si="0"/>
        <v>2536879.9000000004</v>
      </c>
      <c r="D39" s="35">
        <f t="shared" si="1"/>
        <v>0</v>
      </c>
      <c r="E39" s="34">
        <f t="shared" si="2"/>
        <v>32</v>
      </c>
      <c r="F39" s="44">
        <f t="shared" si="3"/>
        <v>2536879.9000000004</v>
      </c>
      <c r="G39" s="35">
        <f t="shared" si="4"/>
        <v>4056948.91</v>
      </c>
      <c r="H39" s="35">
        <f t="shared" si="5"/>
        <v>6166970.3499999996</v>
      </c>
      <c r="I39" s="34">
        <f t="shared" si="6"/>
        <v>31</v>
      </c>
      <c r="J39" s="44">
        <f t="shared" si="7"/>
        <v>10223919.26</v>
      </c>
      <c r="K39" s="35">
        <f t="shared" si="8"/>
        <v>7687039.3599999994</v>
      </c>
      <c r="L39" s="117">
        <f t="shared" si="9"/>
        <v>303.01155998752637</v>
      </c>
      <c r="M39" s="117">
        <f t="shared" si="10"/>
        <v>1.8327252585819478E-2</v>
      </c>
      <c r="N39" s="117">
        <f t="shared" si="11"/>
        <v>6.4099734631692953E-2</v>
      </c>
    </row>
    <row r="40" spans="1:14" ht="15.9" customHeight="1" x14ac:dyDescent="0.25">
      <c r="A40" s="64"/>
      <c r="B40" s="37" t="s">
        <v>131</v>
      </c>
      <c r="C40" s="35">
        <f t="shared" si="0"/>
        <v>2193540.21</v>
      </c>
      <c r="D40" s="35">
        <f t="shared" si="1"/>
        <v>38500</v>
      </c>
      <c r="E40" s="34">
        <f t="shared" si="2"/>
        <v>33</v>
      </c>
      <c r="F40" s="44">
        <f t="shared" si="3"/>
        <v>2232040.21</v>
      </c>
      <c r="G40" s="35">
        <f t="shared" si="4"/>
        <v>7297325.3600000003</v>
      </c>
      <c r="H40" s="35">
        <f t="shared" si="5"/>
        <v>90211.140000000014</v>
      </c>
      <c r="I40" s="34">
        <f t="shared" si="6"/>
        <v>32</v>
      </c>
      <c r="J40" s="44">
        <f t="shared" si="7"/>
        <v>7387536.5</v>
      </c>
      <c r="K40" s="35">
        <f t="shared" si="8"/>
        <v>5155496.29</v>
      </c>
      <c r="L40" s="117">
        <f t="shared" si="9"/>
        <v>230.97685547519774</v>
      </c>
      <c r="M40" s="117">
        <f t="shared" si="10"/>
        <v>1.6124990666832727E-2</v>
      </c>
      <c r="N40" s="117">
        <f t="shared" si="11"/>
        <v>4.6316790771677691E-2</v>
      </c>
    </row>
    <row r="41" spans="1:14" ht="15.9" customHeight="1" x14ac:dyDescent="0.25">
      <c r="A41" s="64"/>
      <c r="B41" s="37" t="s">
        <v>129</v>
      </c>
      <c r="C41" s="35">
        <f t="shared" si="0"/>
        <v>10322954.32</v>
      </c>
      <c r="D41" s="35">
        <f t="shared" si="1"/>
        <v>0</v>
      </c>
      <c r="E41" s="34">
        <f t="shared" si="2"/>
        <v>30</v>
      </c>
      <c r="F41" s="44">
        <f t="shared" si="3"/>
        <v>10322954.32</v>
      </c>
      <c r="G41" s="35">
        <f t="shared" si="4"/>
        <v>2263565</v>
      </c>
      <c r="H41" s="35">
        <f t="shared" si="5"/>
        <v>0</v>
      </c>
      <c r="I41" s="34">
        <f t="shared" si="6"/>
        <v>33</v>
      </c>
      <c r="J41" s="44">
        <f t="shared" si="7"/>
        <v>2263565</v>
      </c>
      <c r="K41" s="35">
        <f t="shared" si="8"/>
        <v>-8059389.3200000003</v>
      </c>
      <c r="L41" s="117">
        <f t="shared" si="9"/>
        <v>-78.072507832234606</v>
      </c>
      <c r="M41" s="117">
        <f t="shared" si="10"/>
        <v>7.4576408309481396E-2</v>
      </c>
      <c r="N41" s="117">
        <f t="shared" si="11"/>
        <v>1.4191614011395086E-2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7"/>
      <c r="M42" s="117"/>
      <c r="N42" s="117"/>
    </row>
    <row r="43" spans="1:14" ht="24" customHeight="1" x14ac:dyDescent="0.25">
      <c r="A43" s="11"/>
      <c r="B43" s="39" t="s">
        <v>21</v>
      </c>
      <c r="C43" s="46">
        <f>SUM(C9:C41)</f>
        <v>8570453779.6899996</v>
      </c>
      <c r="D43" s="46">
        <f>SUM(D9:D41)</f>
        <v>5271664061.5999994</v>
      </c>
      <c r="E43" s="46"/>
      <c r="F43" s="46">
        <f>SUM(F9:F41)</f>
        <v>13842117841.289997</v>
      </c>
      <c r="G43" s="46">
        <f>SUM(G9:G41)</f>
        <v>9993765498.8900013</v>
      </c>
      <c r="H43" s="46">
        <f>SUM(H9:H41)</f>
        <v>5956252576.4499989</v>
      </c>
      <c r="I43" s="46"/>
      <c r="J43" s="46">
        <f>SUM(J9:J41)</f>
        <v>15950018075.339998</v>
      </c>
      <c r="K43" s="46">
        <f t="shared" ref="K43" si="12">J43-F43</f>
        <v>2107900234.0500011</v>
      </c>
      <c r="L43" s="116">
        <f t="shared" ref="L43" si="13">IFERROR(K43/F43*100,0)</f>
        <v>15.228162758174859</v>
      </c>
      <c r="M43" s="120">
        <f>SUM(M9:M41)</f>
        <v>100.00000000000006</v>
      </c>
      <c r="N43" s="120">
        <f>SUM(N9:N41)</f>
        <v>100.00000000000004</v>
      </c>
    </row>
    <row r="44" spans="1:14" x14ac:dyDescent="0.25">
      <c r="A44" s="5"/>
      <c r="B44" s="52" t="s">
        <v>173</v>
      </c>
      <c r="C44" s="5"/>
      <c r="D44" s="5"/>
      <c r="E44" s="5"/>
      <c r="F44" s="5"/>
      <c r="G44" s="23"/>
      <c r="H44" s="23"/>
      <c r="I44" s="5"/>
      <c r="J44" s="5"/>
      <c r="K44" s="121"/>
      <c r="L44" s="5"/>
      <c r="M44" s="5"/>
      <c r="N44" s="5"/>
    </row>
    <row r="45" spans="1:14" x14ac:dyDescent="0.25">
      <c r="B45" s="52" t="s">
        <v>174</v>
      </c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21" x14ac:dyDescent="0.4">
      <c r="A53" s="135" t="s">
        <v>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4" t="s">
        <v>59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x14ac:dyDescent="0.25">
      <c r="A55" s="134" t="s">
        <v>147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x14ac:dyDescent="0.25">
      <c r="A56" s="134" t="s">
        <v>91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x14ac:dyDescent="0.25">
      <c r="A57" s="1"/>
      <c r="B57" s="95" t="s">
        <v>23</v>
      </c>
      <c r="C57" s="95">
        <v>4</v>
      </c>
      <c r="D57" s="95">
        <v>5</v>
      </c>
      <c r="E57" s="95"/>
      <c r="F57" s="95"/>
      <c r="G57" s="95">
        <v>6</v>
      </c>
      <c r="H57" s="95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8" t="s">
        <v>33</v>
      </c>
      <c r="C58" s="137" t="str">
        <f>"Año "&amp;$C$7</f>
        <v>Año 2022</v>
      </c>
      <c r="D58" s="137"/>
      <c r="E58" s="137" t="s">
        <v>52</v>
      </c>
      <c r="F58" s="137"/>
      <c r="G58" s="137" t="str">
        <f>"Año "&amp;$G$7</f>
        <v>Año 2023</v>
      </c>
      <c r="H58" s="137"/>
      <c r="I58" s="137" t="s">
        <v>52</v>
      </c>
      <c r="J58" s="137"/>
      <c r="K58" s="137" t="s">
        <v>29</v>
      </c>
      <c r="L58" s="137"/>
      <c r="M58" s="137" t="s">
        <v>61</v>
      </c>
      <c r="N58" s="137"/>
    </row>
    <row r="59" spans="1:14" ht="31.5" customHeight="1" x14ac:dyDescent="0.25">
      <c r="A59" s="62"/>
      <c r="B59" s="139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129">
        <f>$C$7</f>
        <v>2022</v>
      </c>
      <c r="N59" s="129">
        <f>$G$7</f>
        <v>2023</v>
      </c>
    </row>
    <row r="60" spans="1:14" ht="15.9" customHeight="1" x14ac:dyDescent="0.25">
      <c r="A60" s="95" t="s">
        <v>23</v>
      </c>
      <c r="B60" s="35" t="s">
        <v>84</v>
      </c>
      <c r="C60" s="35">
        <f>IFERROR(IF($J60&gt;0,VLOOKUP($A60&amp;$B60,'PNC AA'!$A:$E,4,0),""),"")</f>
        <v>722974961.87</v>
      </c>
      <c r="D60" s="35">
        <f>IFERROR(IF($J60&gt;0,VLOOKUP($A60&amp;$B60,'PNC AA'!$A:$E,5,0),""),"")</f>
        <v>449155022.14999998</v>
      </c>
      <c r="E60" s="34">
        <f t="shared" ref="E60:E92" si="14">IF(F60=0,"ND",RANK(F60,$F$60:$F$92))</f>
        <v>1</v>
      </c>
      <c r="F60" s="44">
        <f t="shared" ref="F60:F92" si="15">SUM(C60:D60)</f>
        <v>1172129984.02</v>
      </c>
      <c r="G60" s="35">
        <f>IFERROR(VLOOKUP($A60&amp;$B60,'PNC Exon. &amp; no Exon.'!$A:$AJ,3,0),0)</f>
        <v>1025911104.55</v>
      </c>
      <c r="H60" s="35">
        <f>IFERROR(VLOOKUP($A60&amp;$B60,'PNC Exon. &amp; no Exon.'!$A:$AJ,4,0),0)</f>
        <v>536980176.71999991</v>
      </c>
      <c r="I60" s="34">
        <f t="shared" ref="I60:I92" si="16">IF(J60=0,"ND",RANK(J60,$J$60:$J$92))</f>
        <v>1</v>
      </c>
      <c r="J60" s="44">
        <f t="shared" ref="J60:J92" si="17">(G60+H60)</f>
        <v>1562891281.27</v>
      </c>
      <c r="K60" s="35">
        <f t="shared" ref="K60:K93" si="18">J60-F60</f>
        <v>390761297.25</v>
      </c>
      <c r="L60" s="117">
        <f t="shared" ref="L60:L93" si="19">IFERROR(K60/F60*100,0)</f>
        <v>33.337710200862197</v>
      </c>
      <c r="M60" s="117">
        <f t="shared" ref="M60:M92" si="20">IFERROR(F60/$F$93*100,0)</f>
        <v>18.35370681426577</v>
      </c>
      <c r="N60" s="117">
        <f t="shared" ref="N60:N92" si="21">IFERROR(J60/$J$93*100,0)</f>
        <v>20.596629420229089</v>
      </c>
    </row>
    <row r="61" spans="1:14" ht="15.9" customHeight="1" x14ac:dyDescent="0.25">
      <c r="A61" s="95" t="s">
        <v>23</v>
      </c>
      <c r="B61" s="37" t="s">
        <v>92</v>
      </c>
      <c r="C61" s="35">
        <f>IFERROR(IF($J61&gt;0,VLOOKUP($A61&amp;$B61,'PNC AA'!$A:$E,4,0),""),"")</f>
        <v>119152242.25</v>
      </c>
      <c r="D61" s="35">
        <f>IFERROR(IF($J61&gt;0,VLOOKUP($A61&amp;$B61,'PNC AA'!$A:$E,5,0),""),"")</f>
        <v>992379258.2099998</v>
      </c>
      <c r="E61" s="34">
        <f t="shared" si="14"/>
        <v>2</v>
      </c>
      <c r="F61" s="44">
        <f t="shared" si="15"/>
        <v>1111531500.4599998</v>
      </c>
      <c r="G61" s="35">
        <f>IFERROR(VLOOKUP($A61&amp;$B61,'PNC Exon. &amp; no Exon.'!$A:$AJ,3,0),0)</f>
        <v>164184589.20999998</v>
      </c>
      <c r="H61" s="35">
        <f>IFERROR(VLOOKUP($A61&amp;$B61,'PNC Exon. &amp; no Exon.'!$A:$AJ,4,0),0)</f>
        <v>1142710203.46</v>
      </c>
      <c r="I61" s="34">
        <f t="shared" si="16"/>
        <v>2</v>
      </c>
      <c r="J61" s="44">
        <f t="shared" si="17"/>
        <v>1306894792.6700001</v>
      </c>
      <c r="K61" s="35">
        <f t="shared" si="18"/>
        <v>195363292.21000028</v>
      </c>
      <c r="L61" s="117">
        <f t="shared" si="19"/>
        <v>17.576046394470197</v>
      </c>
      <c r="M61" s="117">
        <f t="shared" si="20"/>
        <v>17.40483014033677</v>
      </c>
      <c r="N61" s="117">
        <f t="shared" si="21"/>
        <v>17.222968774883654</v>
      </c>
    </row>
    <row r="62" spans="1:14" ht="15.9" customHeight="1" x14ac:dyDescent="0.25">
      <c r="A62" s="95" t="s">
        <v>23</v>
      </c>
      <c r="B62" s="37" t="s">
        <v>93</v>
      </c>
      <c r="C62" s="35">
        <f>IFERROR(IF($J62&gt;0,VLOOKUP($A62&amp;$B62,'PNC AA'!$A:$E,4,0),""),"")</f>
        <v>657367020.95000005</v>
      </c>
      <c r="D62" s="35">
        <f>IFERROR(IF($J62&gt;0,VLOOKUP($A62&amp;$B62,'PNC AA'!$A:$E,5,0),""),"")</f>
        <v>97544489.5</v>
      </c>
      <c r="E62" s="34">
        <f t="shared" si="14"/>
        <v>3</v>
      </c>
      <c r="F62" s="44">
        <f t="shared" si="15"/>
        <v>754911510.45000005</v>
      </c>
      <c r="G62" s="35">
        <f>IFERROR(VLOOKUP($A62&amp;$B62,'PNC Exon. &amp; no Exon.'!$A:$AJ,3,0),0)</f>
        <v>682329026.80999994</v>
      </c>
      <c r="H62" s="35">
        <f>IFERROR(VLOOKUP($A62&amp;$B62,'PNC Exon. &amp; no Exon.'!$A:$AJ,4,0),0)</f>
        <v>214246569.91999999</v>
      </c>
      <c r="I62" s="34">
        <f t="shared" si="16"/>
        <v>3</v>
      </c>
      <c r="J62" s="44">
        <f t="shared" si="17"/>
        <v>896575596.7299999</v>
      </c>
      <c r="K62" s="35">
        <f t="shared" si="18"/>
        <v>141664086.27999985</v>
      </c>
      <c r="L62" s="117">
        <f t="shared" si="19"/>
        <v>18.765654559374038</v>
      </c>
      <c r="M62" s="117">
        <f t="shared" si="20"/>
        <v>11.82072357367271</v>
      </c>
      <c r="N62" s="117">
        <f t="shared" si="21"/>
        <v>11.815559747740615</v>
      </c>
    </row>
    <row r="63" spans="1:14" ht="15.9" customHeight="1" x14ac:dyDescent="0.25">
      <c r="A63" s="95" t="s">
        <v>23</v>
      </c>
      <c r="B63" s="37" t="s">
        <v>110</v>
      </c>
      <c r="C63" s="35">
        <f>IFERROR(IF($J63&gt;0,VLOOKUP($A63&amp;$B63,'PNC AA'!$A:$E,4,0),""),"")</f>
        <v>616210431.9000001</v>
      </c>
      <c r="D63" s="35">
        <f>IFERROR(IF($J63&gt;0,VLOOKUP($A63&amp;$B63,'PNC AA'!$A:$E,5,0),""),"")</f>
        <v>115216571.16000001</v>
      </c>
      <c r="E63" s="34">
        <f t="shared" si="14"/>
        <v>4</v>
      </c>
      <c r="F63" s="44">
        <f t="shared" si="15"/>
        <v>731427003.06000006</v>
      </c>
      <c r="G63" s="35">
        <f>IFERROR(VLOOKUP($A63&amp;$B63,'PNC Exon. &amp; no Exon.'!$A:$AJ,3,0),0)</f>
        <v>656855798.4799999</v>
      </c>
      <c r="H63" s="35">
        <f>IFERROR(VLOOKUP($A63&amp;$B63,'PNC Exon. &amp; no Exon.'!$A:$AJ,4,0),0)</f>
        <v>177294200.70000002</v>
      </c>
      <c r="I63" s="34">
        <f t="shared" si="16"/>
        <v>4</v>
      </c>
      <c r="J63" s="44">
        <f t="shared" si="17"/>
        <v>834149999.17999995</v>
      </c>
      <c r="K63" s="35">
        <f t="shared" si="18"/>
        <v>102722996.11999989</v>
      </c>
      <c r="L63" s="117">
        <f t="shared" si="19"/>
        <v>14.044189740089944</v>
      </c>
      <c r="M63" s="117">
        <f t="shared" si="20"/>
        <v>11.45299322875376</v>
      </c>
      <c r="N63" s="117">
        <f t="shared" si="21"/>
        <v>10.992881347468966</v>
      </c>
    </row>
    <row r="64" spans="1:14" ht="15.9" customHeight="1" x14ac:dyDescent="0.25">
      <c r="A64" s="95" t="s">
        <v>23</v>
      </c>
      <c r="B64" s="37" t="s">
        <v>111</v>
      </c>
      <c r="C64" s="35">
        <f>IFERROR(IF($J64&gt;0,VLOOKUP($A64&amp;$B64,'PNC AA'!$A:$E,4,0),""),"")</f>
        <v>410245324.10999995</v>
      </c>
      <c r="D64" s="35">
        <f>IFERROR(IF($J64&gt;0,VLOOKUP($A64&amp;$B64,'PNC AA'!$A:$E,5,0),""),"")</f>
        <v>143381226.69999999</v>
      </c>
      <c r="E64" s="34">
        <f t="shared" si="14"/>
        <v>5</v>
      </c>
      <c r="F64" s="44">
        <f t="shared" si="15"/>
        <v>553626550.80999994</v>
      </c>
      <c r="G64" s="35">
        <f>IFERROR(VLOOKUP($A64&amp;$B64,'PNC Exon. &amp; no Exon.'!$A:$AJ,3,0),0)</f>
        <v>475202455.76999998</v>
      </c>
      <c r="H64" s="35">
        <f>IFERROR(VLOOKUP($A64&amp;$B64,'PNC Exon. &amp; no Exon.'!$A:$AJ,4,0),0)</f>
        <v>97908093.340000004</v>
      </c>
      <c r="I64" s="34">
        <f t="shared" si="16"/>
        <v>5</v>
      </c>
      <c r="J64" s="44">
        <f t="shared" si="17"/>
        <v>573110549.11000001</v>
      </c>
      <c r="K64" s="35">
        <f t="shared" si="18"/>
        <v>19483998.300000072</v>
      </c>
      <c r="L64" s="117">
        <f t="shared" si="19"/>
        <v>3.5193395749342984</v>
      </c>
      <c r="M64" s="117">
        <f t="shared" si="20"/>
        <v>8.668918581291555</v>
      </c>
      <c r="N64" s="117">
        <f t="shared" si="21"/>
        <v>7.5527618192678547</v>
      </c>
    </row>
    <row r="65" spans="1:14" ht="15.9" customHeight="1" x14ac:dyDescent="0.25">
      <c r="A65" s="95" t="s">
        <v>23</v>
      </c>
      <c r="B65" s="37" t="s">
        <v>112</v>
      </c>
      <c r="C65" s="35">
        <f>IFERROR(IF($J65&gt;0,VLOOKUP($A65&amp;$B65,'PNC AA'!$A:$E,4,0),""),"")</f>
        <v>491533342.74999994</v>
      </c>
      <c r="D65" s="35">
        <f>IFERROR(IF($J65&gt;0,VLOOKUP($A65&amp;$B65,'PNC AA'!$A:$E,5,0),""),"")</f>
        <v>31527525.529999997</v>
      </c>
      <c r="E65" s="34">
        <f t="shared" si="14"/>
        <v>6</v>
      </c>
      <c r="F65" s="44">
        <f t="shared" si="15"/>
        <v>523060868.27999991</v>
      </c>
      <c r="G65" s="35">
        <f>IFERROR(VLOOKUP($A65&amp;$B65,'PNC Exon. &amp; no Exon.'!$A:$AJ,3,0),0)</f>
        <v>497656442.60000002</v>
      </c>
      <c r="H65" s="35">
        <f>IFERROR(VLOOKUP($A65&amp;$B65,'PNC Exon. &amp; no Exon.'!$A:$AJ,4,0),0)</f>
        <v>27062707.329999998</v>
      </c>
      <c r="I65" s="34">
        <f t="shared" si="16"/>
        <v>6</v>
      </c>
      <c r="J65" s="44">
        <f t="shared" si="17"/>
        <v>524719149.93000001</v>
      </c>
      <c r="K65" s="35">
        <f t="shared" si="18"/>
        <v>1658281.6500000954</v>
      </c>
      <c r="L65" s="117">
        <f t="shared" si="19"/>
        <v>0.31703416381597871</v>
      </c>
      <c r="M65" s="117">
        <f t="shared" si="20"/>
        <v>8.1903082024242444</v>
      </c>
      <c r="N65" s="117">
        <f t="shared" si="21"/>
        <v>6.9150337008878457</v>
      </c>
    </row>
    <row r="66" spans="1:14" ht="15.9" customHeight="1" x14ac:dyDescent="0.25">
      <c r="A66" s="95" t="s">
        <v>23</v>
      </c>
      <c r="B66" s="37" t="s">
        <v>94</v>
      </c>
      <c r="C66" s="35">
        <f>IFERROR(IF($J66&gt;0,VLOOKUP($A66&amp;$B66,'PNC AA'!$A:$E,4,0),""),"")</f>
        <v>54111897.489999995</v>
      </c>
      <c r="D66" s="35">
        <f>IFERROR(IF($J66&gt;0,VLOOKUP($A66&amp;$B66,'PNC AA'!$A:$E,5,0),""),"")</f>
        <v>177031133.89999998</v>
      </c>
      <c r="E66" s="34">
        <f t="shared" si="14"/>
        <v>8</v>
      </c>
      <c r="F66" s="44">
        <f t="shared" si="15"/>
        <v>231143031.38999999</v>
      </c>
      <c r="G66" s="35">
        <f>IFERROR(VLOOKUP($A66&amp;$B66,'PNC Exon. &amp; no Exon.'!$A:$AJ,3,0),0)</f>
        <v>81537272.039999992</v>
      </c>
      <c r="H66" s="35">
        <f>IFERROR(VLOOKUP($A66&amp;$B66,'PNC Exon. &amp; no Exon.'!$A:$AJ,4,0),0)</f>
        <v>218690480.99000001</v>
      </c>
      <c r="I66" s="34">
        <f t="shared" si="16"/>
        <v>7</v>
      </c>
      <c r="J66" s="44">
        <f t="shared" si="17"/>
        <v>300227753.02999997</v>
      </c>
      <c r="K66" s="35">
        <f t="shared" si="18"/>
        <v>69084721.639999986</v>
      </c>
      <c r="L66" s="117">
        <f t="shared" si="19"/>
        <v>29.888299562635577</v>
      </c>
      <c r="M66" s="117">
        <f t="shared" si="20"/>
        <v>3.6193353025088242</v>
      </c>
      <c r="N66" s="117">
        <f t="shared" si="21"/>
        <v>3.9565642504590168</v>
      </c>
    </row>
    <row r="67" spans="1:14" ht="15.9" customHeight="1" x14ac:dyDescent="0.25">
      <c r="A67" s="95" t="s">
        <v>23</v>
      </c>
      <c r="B67" s="37" t="s">
        <v>113</v>
      </c>
      <c r="C67" s="35">
        <f>IFERROR(IF($J67&gt;0,VLOOKUP($A67&amp;$B67,'PNC AA'!$A:$E,4,0),""),"")</f>
        <v>7371699.9300000006</v>
      </c>
      <c r="D67" s="35">
        <f>IFERROR(IF($J67&gt;0,VLOOKUP($A67&amp;$B67,'PNC AA'!$A:$E,5,0),""),"")</f>
        <v>229301536.27000001</v>
      </c>
      <c r="E67" s="34">
        <f t="shared" si="14"/>
        <v>7</v>
      </c>
      <c r="F67" s="44">
        <f t="shared" si="15"/>
        <v>236673236.20000002</v>
      </c>
      <c r="G67" s="35">
        <f>IFERROR(VLOOKUP($A67&amp;$B67,'PNC Exon. &amp; no Exon.'!$A:$AJ,3,0),0)</f>
        <v>13699973.460000001</v>
      </c>
      <c r="H67" s="35">
        <f>IFERROR(VLOOKUP($A67&amp;$B67,'PNC Exon. &amp; no Exon.'!$A:$AJ,4,0),0)</f>
        <v>278329609.84999996</v>
      </c>
      <c r="I67" s="34">
        <f t="shared" si="16"/>
        <v>8</v>
      </c>
      <c r="J67" s="44">
        <f t="shared" si="17"/>
        <v>292029583.30999994</v>
      </c>
      <c r="K67" s="35">
        <f t="shared" si="18"/>
        <v>55356347.109999925</v>
      </c>
      <c r="L67" s="117">
        <f t="shared" si="19"/>
        <v>23.389356565531223</v>
      </c>
      <c r="M67" s="117">
        <f t="shared" si="20"/>
        <v>3.7059295873486962</v>
      </c>
      <c r="N67" s="117">
        <f t="shared" si="21"/>
        <v>3.8485243210854438</v>
      </c>
    </row>
    <row r="68" spans="1:14" ht="15.9" customHeight="1" x14ac:dyDescent="0.25">
      <c r="A68" s="95" t="s">
        <v>23</v>
      </c>
      <c r="B68" s="37" t="s">
        <v>77</v>
      </c>
      <c r="C68" s="35">
        <f>IFERROR(IF($J68&gt;0,VLOOKUP($A68&amp;$B68,'PNC AA'!$A:$E,4,0),""),"")</f>
        <v>50509112.830000013</v>
      </c>
      <c r="D68" s="35">
        <f>IFERROR(IF($J68&gt;0,VLOOKUP($A68&amp;$B68,'PNC AA'!$A:$E,5,0),""),"")</f>
        <v>94392799.879999995</v>
      </c>
      <c r="E68" s="34">
        <f t="shared" si="14"/>
        <v>9</v>
      </c>
      <c r="F68" s="44">
        <f t="shared" si="15"/>
        <v>144901912.71000001</v>
      </c>
      <c r="G68" s="35">
        <f>IFERROR(VLOOKUP($A68&amp;$B68,'PNC Exon. &amp; no Exon.'!$A:$AJ,3,0),0)</f>
        <v>74993048.799999997</v>
      </c>
      <c r="H68" s="35">
        <f>IFERROR(VLOOKUP($A68&amp;$B68,'PNC Exon. &amp; no Exon.'!$A:$AJ,4,0),0)</f>
        <v>122636706.36000001</v>
      </c>
      <c r="I68" s="34">
        <f t="shared" si="16"/>
        <v>9</v>
      </c>
      <c r="J68" s="44">
        <f t="shared" si="17"/>
        <v>197629755.16000003</v>
      </c>
      <c r="K68" s="35">
        <f t="shared" si="18"/>
        <v>52727842.450000018</v>
      </c>
      <c r="L68" s="117">
        <f t="shared" si="19"/>
        <v>36.38864488664624</v>
      </c>
      <c r="M68" s="117">
        <f t="shared" si="20"/>
        <v>2.2689354073040184</v>
      </c>
      <c r="N68" s="117">
        <f t="shared" si="21"/>
        <v>2.6044721588909554</v>
      </c>
    </row>
    <row r="69" spans="1:14" ht="15.9" customHeight="1" x14ac:dyDescent="0.25">
      <c r="A69" s="95" t="s">
        <v>23</v>
      </c>
      <c r="B69" s="37" t="s">
        <v>114</v>
      </c>
      <c r="C69" s="35">
        <f>IFERROR(IF($J69&gt;0,VLOOKUP($A69&amp;$B69,'PNC AA'!$A:$E,4,0),""),"")</f>
        <v>124309870.29000001</v>
      </c>
      <c r="D69" s="35">
        <f>IFERROR(IF($J69&gt;0,VLOOKUP($A69&amp;$B69,'PNC AA'!$A:$E,5,0),""),"")</f>
        <v>1893.37</v>
      </c>
      <c r="E69" s="34">
        <f t="shared" si="14"/>
        <v>10</v>
      </c>
      <c r="F69" s="44">
        <f t="shared" si="15"/>
        <v>124311763.66000001</v>
      </c>
      <c r="G69" s="35">
        <f>IFERROR(VLOOKUP($A69&amp;$B69,'PNC Exon. &amp; no Exon.'!$A:$AJ,3,0),0)</f>
        <v>140461157.73999998</v>
      </c>
      <c r="H69" s="35">
        <f>IFERROR(VLOOKUP($A69&amp;$B69,'PNC Exon. &amp; no Exon.'!$A:$AJ,4,0),0)</f>
        <v>0</v>
      </c>
      <c r="I69" s="34">
        <f t="shared" si="16"/>
        <v>10</v>
      </c>
      <c r="J69" s="44">
        <f t="shared" si="17"/>
        <v>140461157.73999998</v>
      </c>
      <c r="K69" s="35">
        <f t="shared" si="18"/>
        <v>16149394.079999968</v>
      </c>
      <c r="L69" s="117">
        <f t="shared" si="19"/>
        <v>12.991042524478628</v>
      </c>
      <c r="M69" s="117">
        <f t="shared" si="20"/>
        <v>1.9465261488789007</v>
      </c>
      <c r="N69" s="117">
        <f t="shared" si="21"/>
        <v>1.8510733590862822</v>
      </c>
    </row>
    <row r="70" spans="1:14" ht="15.9" customHeight="1" x14ac:dyDescent="0.25">
      <c r="A70" s="95" t="s">
        <v>23</v>
      </c>
      <c r="B70" s="37" t="s">
        <v>85</v>
      </c>
      <c r="C70" s="35">
        <f>IFERROR(IF($J70&gt;0,VLOOKUP($A70&amp;$B70,'PNC AA'!$A:$E,4,0),""),"")</f>
        <v>109610713.66</v>
      </c>
      <c r="D70" s="35">
        <f>IFERROR(IF($J70&gt;0,VLOOKUP($A70&amp;$B70,'PNC AA'!$A:$E,5,0),""),"")</f>
        <v>2625.54</v>
      </c>
      <c r="E70" s="34">
        <f t="shared" si="14"/>
        <v>11</v>
      </c>
      <c r="F70" s="44">
        <f t="shared" si="15"/>
        <v>109613339.2</v>
      </c>
      <c r="G70" s="35">
        <f>IFERROR(VLOOKUP($A70&amp;$B70,'PNC Exon. &amp; no Exon.'!$A:$AJ,3,0),0)</f>
        <v>113681793.40000001</v>
      </c>
      <c r="H70" s="35">
        <f>IFERROR(VLOOKUP($A70&amp;$B70,'PNC Exon. &amp; no Exon.'!$A:$AJ,4,0),0)</f>
        <v>9086049.5999999996</v>
      </c>
      <c r="I70" s="34">
        <f t="shared" si="16"/>
        <v>11</v>
      </c>
      <c r="J70" s="44">
        <f t="shared" si="17"/>
        <v>122767843</v>
      </c>
      <c r="K70" s="35">
        <f t="shared" si="18"/>
        <v>13154503.799999997</v>
      </c>
      <c r="L70" s="117">
        <f t="shared" si="19"/>
        <v>12.000823892426403</v>
      </c>
      <c r="M70" s="117">
        <f t="shared" si="20"/>
        <v>1.7163720048433961</v>
      </c>
      <c r="N70" s="117">
        <f t="shared" si="21"/>
        <v>1.617901256021552</v>
      </c>
    </row>
    <row r="71" spans="1:14" ht="15.9" customHeight="1" x14ac:dyDescent="0.25">
      <c r="A71" s="95" t="s">
        <v>23</v>
      </c>
      <c r="B71" s="37" t="s">
        <v>115</v>
      </c>
      <c r="C71" s="35">
        <f>IFERROR(IF($J71&gt;0,VLOOKUP($A71&amp;$B71,'PNC AA'!$A:$E,4,0),""),"")</f>
        <v>96348872.069999993</v>
      </c>
      <c r="D71" s="35">
        <f>IFERROR(IF($J71&gt;0,VLOOKUP($A71&amp;$B71,'PNC AA'!$A:$E,5,0),""),"")</f>
        <v>2964242.74</v>
      </c>
      <c r="E71" s="34">
        <f t="shared" si="14"/>
        <v>12</v>
      </c>
      <c r="F71" s="44">
        <f t="shared" si="15"/>
        <v>99313114.809999987</v>
      </c>
      <c r="G71" s="35">
        <f>IFERROR(VLOOKUP($A71&amp;$B71,'PNC Exon. &amp; no Exon.'!$A:$AJ,3,0),0)</f>
        <v>106570915.74000001</v>
      </c>
      <c r="H71" s="35">
        <f>IFERROR(VLOOKUP($A71&amp;$B71,'PNC Exon. &amp; no Exon.'!$A:$AJ,4,0),0)</f>
        <v>0</v>
      </c>
      <c r="I71" s="34">
        <f t="shared" si="16"/>
        <v>12</v>
      </c>
      <c r="J71" s="44">
        <f t="shared" si="17"/>
        <v>106570915.74000001</v>
      </c>
      <c r="K71" s="35">
        <f t="shared" si="18"/>
        <v>7257800.9300000221</v>
      </c>
      <c r="L71" s="117">
        <f t="shared" si="19"/>
        <v>7.3079984893085062</v>
      </c>
      <c r="M71" s="117">
        <f t="shared" si="20"/>
        <v>1.5550867368675332</v>
      </c>
      <c r="N71" s="117">
        <f t="shared" si="21"/>
        <v>1.4044493591950866</v>
      </c>
    </row>
    <row r="72" spans="1:14" ht="15.9" customHeight="1" x14ac:dyDescent="0.25">
      <c r="A72" s="95" t="s">
        <v>23</v>
      </c>
      <c r="B72" s="37" t="s">
        <v>117</v>
      </c>
      <c r="C72" s="35">
        <f>IFERROR(IF($J72&gt;0,VLOOKUP($A72&amp;$B72,'PNC AA'!$A:$E,4,0),""),"")</f>
        <v>2779214.3299999996</v>
      </c>
      <c r="D72" s="35">
        <f>IFERROR(IF($J72&gt;0,VLOOKUP($A72&amp;$B72,'PNC AA'!$A:$E,5,0),""),"")</f>
        <v>51151066.210000001</v>
      </c>
      <c r="E72" s="34">
        <f t="shared" si="14"/>
        <v>16</v>
      </c>
      <c r="F72" s="44">
        <f t="shared" si="15"/>
        <v>53930280.539999999</v>
      </c>
      <c r="G72" s="35">
        <f>IFERROR(VLOOKUP($A72&amp;$B72,'PNC Exon. &amp; no Exon.'!$A:$AJ,3,0),0)</f>
        <v>4776673.33</v>
      </c>
      <c r="H72" s="35">
        <f>IFERROR(VLOOKUP($A72&amp;$B72,'PNC Exon. &amp; no Exon.'!$A:$AJ,4,0),0)</f>
        <v>75897286.840000004</v>
      </c>
      <c r="I72" s="34">
        <f t="shared" si="16"/>
        <v>13</v>
      </c>
      <c r="J72" s="44">
        <f t="shared" si="17"/>
        <v>80673960.170000002</v>
      </c>
      <c r="K72" s="35">
        <f t="shared" si="18"/>
        <v>26743679.630000003</v>
      </c>
      <c r="L72" s="117">
        <f t="shared" si="19"/>
        <v>49.589357522745061</v>
      </c>
      <c r="M72" s="117">
        <f t="shared" si="20"/>
        <v>0.84446313202186063</v>
      </c>
      <c r="N72" s="117">
        <f t="shared" si="21"/>
        <v>1.063165225500261</v>
      </c>
    </row>
    <row r="73" spans="1:14" ht="15.9" customHeight="1" x14ac:dyDescent="0.25">
      <c r="A73" s="95" t="s">
        <v>23</v>
      </c>
      <c r="B73" s="37" t="s">
        <v>119</v>
      </c>
      <c r="C73" s="35">
        <f>IFERROR(IF($J73&gt;0,VLOOKUP($A73&amp;$B73,'PNC AA'!$A:$E,4,0),""),"")</f>
        <v>58711453.159999996</v>
      </c>
      <c r="D73" s="35">
        <f>IFERROR(IF($J73&gt;0,VLOOKUP($A73&amp;$B73,'PNC AA'!$A:$E,5,0),""),"")</f>
        <v>0</v>
      </c>
      <c r="E73" s="34">
        <f t="shared" si="14"/>
        <v>15</v>
      </c>
      <c r="F73" s="44">
        <f t="shared" si="15"/>
        <v>58711453.159999996</v>
      </c>
      <c r="G73" s="35">
        <f>IFERROR(VLOOKUP($A73&amp;$B73,'PNC Exon. &amp; no Exon.'!$A:$AJ,3,0),0)</f>
        <v>71873922.899999991</v>
      </c>
      <c r="H73" s="35">
        <f>IFERROR(VLOOKUP($A73&amp;$B73,'PNC Exon. &amp; no Exon.'!$A:$AJ,4,0),0)</f>
        <v>0</v>
      </c>
      <c r="I73" s="34">
        <f t="shared" si="16"/>
        <v>14</v>
      </c>
      <c r="J73" s="44">
        <f t="shared" si="17"/>
        <v>71873922.899999991</v>
      </c>
      <c r="K73" s="35">
        <f t="shared" si="18"/>
        <v>13162469.739999995</v>
      </c>
      <c r="L73" s="117">
        <f t="shared" si="19"/>
        <v>22.418913229978713</v>
      </c>
      <c r="M73" s="117">
        <f t="shared" si="20"/>
        <v>0.91932875417318138</v>
      </c>
      <c r="N73" s="117">
        <f t="shared" si="21"/>
        <v>0.94719355894447199</v>
      </c>
    </row>
    <row r="74" spans="1:14" ht="15.9" customHeight="1" x14ac:dyDescent="0.25">
      <c r="A74" s="95" t="s">
        <v>23</v>
      </c>
      <c r="B74" s="37" t="s">
        <v>116</v>
      </c>
      <c r="C74" s="35">
        <f>IFERROR(IF($J74&gt;0,VLOOKUP($A74&amp;$B74,'PNC AA'!$A:$E,4,0),""),"")</f>
        <v>59275909.289999999</v>
      </c>
      <c r="D74" s="35">
        <f>IFERROR(IF($J74&gt;0,VLOOKUP($A74&amp;$B74,'PNC AA'!$A:$E,5,0),""),"")</f>
        <v>2500</v>
      </c>
      <c r="E74" s="34">
        <f t="shared" si="14"/>
        <v>14</v>
      </c>
      <c r="F74" s="44">
        <f t="shared" si="15"/>
        <v>59278409.289999999</v>
      </c>
      <c r="G74" s="35">
        <f>IFERROR(VLOOKUP($A74&amp;$B74,'PNC Exon. &amp; no Exon.'!$A:$AJ,3,0),0)</f>
        <v>71713525.690000013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71713525.690000013</v>
      </c>
      <c r="K74" s="35">
        <f t="shared" si="18"/>
        <v>12435116.400000013</v>
      </c>
      <c r="L74" s="117">
        <f t="shared" si="19"/>
        <v>20.977479910375667</v>
      </c>
      <c r="M74" s="117">
        <f t="shared" si="20"/>
        <v>0.92820639294058394</v>
      </c>
      <c r="N74" s="117">
        <f t="shared" si="21"/>
        <v>0.94507975747024286</v>
      </c>
    </row>
    <row r="75" spans="1:14" ht="15.9" customHeight="1" x14ac:dyDescent="0.25">
      <c r="A75" s="95" t="s">
        <v>23</v>
      </c>
      <c r="B75" s="37" t="s">
        <v>118</v>
      </c>
      <c r="C75" s="35">
        <f>IFERROR(IF($J75&gt;0,VLOOKUP($A75&amp;$B75,'PNC AA'!$A:$E,4,0),""),"")</f>
        <v>61349047.899999999</v>
      </c>
      <c r="D75" s="35">
        <f>IFERROR(IF($J75&gt;0,VLOOKUP($A75&amp;$B75,'PNC AA'!$A:$E,5,0),""),"")</f>
        <v>376498.85</v>
      </c>
      <c r="E75" s="34">
        <f t="shared" si="14"/>
        <v>13</v>
      </c>
      <c r="F75" s="44">
        <f t="shared" si="15"/>
        <v>61725546.75</v>
      </c>
      <c r="G75" s="35">
        <f>IFERROR(VLOOKUP($A75&amp;$B75,'PNC Exon. &amp; no Exon.'!$A:$AJ,3,0),0)</f>
        <v>60466048.639999993</v>
      </c>
      <c r="H75" s="35">
        <f>IFERROR(VLOOKUP($A75&amp;$B75,'PNC Exon. &amp; no Exon.'!$A:$AJ,4,0),0)</f>
        <v>5560.96</v>
      </c>
      <c r="I75" s="34">
        <f t="shared" si="16"/>
        <v>16</v>
      </c>
      <c r="J75" s="44">
        <f t="shared" si="17"/>
        <v>60471609.599999994</v>
      </c>
      <c r="K75" s="35">
        <f t="shared" si="18"/>
        <v>-1253937.150000006</v>
      </c>
      <c r="L75" s="117">
        <f t="shared" si="19"/>
        <v>-2.0314719204978222</v>
      </c>
      <c r="M75" s="117">
        <f t="shared" si="20"/>
        <v>0.96652470583025785</v>
      </c>
      <c r="N75" s="117">
        <f t="shared" si="21"/>
        <v>0.79692768671911041</v>
      </c>
    </row>
    <row r="76" spans="1:14" ht="15.9" customHeight="1" x14ac:dyDescent="0.25">
      <c r="A76" s="95" t="s">
        <v>23</v>
      </c>
      <c r="B76" s="37" t="s">
        <v>80</v>
      </c>
      <c r="C76" s="35">
        <f>IFERROR(IF($J76&gt;0,VLOOKUP($A76&amp;$B76,'PNC AA'!$A:$E,4,0),""),"")</f>
        <v>48014595.689999998</v>
      </c>
      <c r="D76" s="35">
        <f>IFERROR(IF($J76&gt;0,VLOOKUP($A76&amp;$B76,'PNC AA'!$A:$E,5,0),""),"")</f>
        <v>0</v>
      </c>
      <c r="E76" s="34">
        <f t="shared" si="14"/>
        <v>17</v>
      </c>
      <c r="F76" s="44">
        <f t="shared" si="15"/>
        <v>48014595.689999998</v>
      </c>
      <c r="G76" s="35">
        <f>IFERROR(VLOOKUP($A76&amp;$B76,'PNC Exon. &amp; no Exon.'!$A:$AJ,3,0),0)</f>
        <v>53803196.170000002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53803196.170000002</v>
      </c>
      <c r="K76" s="35">
        <f t="shared" si="18"/>
        <v>5788600.4800000042</v>
      </c>
      <c r="L76" s="117">
        <f t="shared" si="19"/>
        <v>12.055918407338783</v>
      </c>
      <c r="M76" s="117">
        <f t="shared" si="20"/>
        <v>0.75183283775183429</v>
      </c>
      <c r="N76" s="117">
        <f t="shared" si="21"/>
        <v>0.70904771586983861</v>
      </c>
    </row>
    <row r="77" spans="1:14" ht="15.9" customHeight="1" x14ac:dyDescent="0.25">
      <c r="A77" s="95" t="s">
        <v>23</v>
      </c>
      <c r="B77" s="37" t="s">
        <v>120</v>
      </c>
      <c r="C77" s="35">
        <f>IFERROR(IF($J77&gt;0,VLOOKUP($A77&amp;$B77,'PNC AA'!$A:$E,4,0),""),"")</f>
        <v>41939177.849999994</v>
      </c>
      <c r="D77" s="35">
        <f>IFERROR(IF($J77&gt;0,VLOOKUP($A77&amp;$B77,'PNC AA'!$A:$E,5,0),""),"")</f>
        <v>37466</v>
      </c>
      <c r="E77" s="34">
        <f t="shared" si="14"/>
        <v>18</v>
      </c>
      <c r="F77" s="44">
        <f t="shared" si="15"/>
        <v>41976643.849999994</v>
      </c>
      <c r="G77" s="35">
        <f>IFERROR(VLOOKUP($A77&amp;$B77,'PNC Exon. &amp; no Exon.'!$A:$AJ,3,0),0)</f>
        <v>53158707.370000005</v>
      </c>
      <c r="H77" s="35">
        <f>IFERROR(VLOOKUP($A77&amp;$B77,'PNC Exon. &amp; no Exon.'!$A:$AJ,4,0),0)</f>
        <v>80949.84</v>
      </c>
      <c r="I77" s="34">
        <f t="shared" si="16"/>
        <v>18</v>
      </c>
      <c r="J77" s="44">
        <f t="shared" si="17"/>
        <v>53239657.210000008</v>
      </c>
      <c r="K77" s="35">
        <f t="shared" si="18"/>
        <v>11263013.360000014</v>
      </c>
      <c r="L77" s="117">
        <f t="shared" si="19"/>
        <v>26.831619507856431</v>
      </c>
      <c r="M77" s="117">
        <f t="shared" si="20"/>
        <v>0.65728803526333679</v>
      </c>
      <c r="N77" s="117">
        <f t="shared" si="21"/>
        <v>0.70162109364596303</v>
      </c>
    </row>
    <row r="78" spans="1:14" ht="15.9" customHeight="1" x14ac:dyDescent="0.25">
      <c r="A78" s="95" t="s">
        <v>23</v>
      </c>
      <c r="B78" s="37" t="s">
        <v>121</v>
      </c>
      <c r="C78" s="35">
        <f>IFERROR(IF($J78&gt;0,VLOOKUP($A78&amp;$B78,'PNC AA'!$A:$E,4,0),""),"")</f>
        <v>22014706.630000006</v>
      </c>
      <c r="D78" s="35">
        <f>IFERROR(IF($J78&gt;0,VLOOKUP($A78&amp;$B78,'PNC AA'!$A:$E,5,0),""),"")</f>
        <v>19417199.899999999</v>
      </c>
      <c r="E78" s="34">
        <f t="shared" si="14"/>
        <v>19</v>
      </c>
      <c r="F78" s="44">
        <f t="shared" si="15"/>
        <v>41431906.530000001</v>
      </c>
      <c r="G78" s="35">
        <f>IFERROR(VLOOKUP($A78&amp;$B78,'PNC Exon. &amp; no Exon.'!$A:$AJ,3,0),0)</f>
        <v>33209276.539999999</v>
      </c>
      <c r="H78" s="35">
        <f>IFERROR(VLOOKUP($A78&amp;$B78,'PNC Exon. &amp; no Exon.'!$A:$AJ,4,0),0)</f>
        <v>19885376.900000002</v>
      </c>
      <c r="I78" s="34">
        <f t="shared" si="16"/>
        <v>19</v>
      </c>
      <c r="J78" s="44">
        <f t="shared" si="17"/>
        <v>53094653.439999998</v>
      </c>
      <c r="K78" s="35">
        <f t="shared" si="18"/>
        <v>11662746.909999996</v>
      </c>
      <c r="L78" s="117">
        <f t="shared" si="19"/>
        <v>28.149191979749322</v>
      </c>
      <c r="M78" s="117">
        <f t="shared" si="20"/>
        <v>0.64875830801604029</v>
      </c>
      <c r="N78" s="117">
        <f t="shared" si="21"/>
        <v>0.69971015527742897</v>
      </c>
    </row>
    <row r="79" spans="1:14" ht="15.9" customHeight="1" x14ac:dyDescent="0.25">
      <c r="A79" s="95" t="s">
        <v>23</v>
      </c>
      <c r="B79" s="37" t="s">
        <v>122</v>
      </c>
      <c r="C79" s="35">
        <f>IFERROR(IF($J79&gt;0,VLOOKUP($A79&amp;$B79,'PNC AA'!$A:$E,4,0),""),"")</f>
        <v>36519666.299999997</v>
      </c>
      <c r="D79" s="35">
        <f>IFERROR(IF($J79&gt;0,VLOOKUP($A79&amp;$B79,'PNC AA'!$A:$E,5,0),""),"")</f>
        <v>0</v>
      </c>
      <c r="E79" s="34">
        <f t="shared" si="14"/>
        <v>21</v>
      </c>
      <c r="F79" s="44">
        <f t="shared" si="15"/>
        <v>36519666.299999997</v>
      </c>
      <c r="G79" s="35">
        <f>IFERROR(VLOOKUP($A79&amp;$B79,'PNC Exon. &amp; no Exon.'!$A:$AJ,3,0),0)</f>
        <v>48729543.140000001</v>
      </c>
      <c r="H79" s="35">
        <f>IFERROR(VLOOKUP($A79&amp;$B79,'PNC Exon. &amp; no Exon.'!$A:$AJ,4,0),0)</f>
        <v>0</v>
      </c>
      <c r="I79" s="34">
        <f t="shared" si="16"/>
        <v>20</v>
      </c>
      <c r="J79" s="44">
        <f t="shared" si="17"/>
        <v>48729543.140000001</v>
      </c>
      <c r="K79" s="35">
        <f t="shared" si="18"/>
        <v>12209876.840000004</v>
      </c>
      <c r="L79" s="117">
        <f t="shared" si="19"/>
        <v>33.433703198980233</v>
      </c>
      <c r="M79" s="117">
        <f t="shared" si="20"/>
        <v>0.57184037381777719</v>
      </c>
      <c r="N79" s="117">
        <f t="shared" si="21"/>
        <v>0.64218436298145598</v>
      </c>
    </row>
    <row r="80" spans="1:14" ht="15.9" customHeight="1" x14ac:dyDescent="0.25">
      <c r="A80" s="95" t="s">
        <v>23</v>
      </c>
      <c r="B80" s="37" t="s">
        <v>78</v>
      </c>
      <c r="C80" s="35">
        <f>IFERROR(IF($J80&gt;0,VLOOKUP($A80&amp;$B80,'PNC AA'!$A:$E,4,0),""),"")</f>
        <v>38754924.980000012</v>
      </c>
      <c r="D80" s="35">
        <f>IFERROR(IF($J80&gt;0,VLOOKUP($A80&amp;$B80,'PNC AA'!$A:$E,5,0),""),"")</f>
        <v>282528.67</v>
      </c>
      <c r="E80" s="34">
        <f t="shared" si="14"/>
        <v>20</v>
      </c>
      <c r="F80" s="44">
        <f t="shared" si="15"/>
        <v>39037453.650000013</v>
      </c>
      <c r="G80" s="35">
        <f>IFERROR(VLOOKUP($A80&amp;$B80,'PNC Exon. &amp; no Exon.'!$A:$AJ,3,0),0)</f>
        <v>48046913.210000001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48046913.210000001</v>
      </c>
      <c r="K80" s="35">
        <f t="shared" si="18"/>
        <v>9009459.5599999875</v>
      </c>
      <c r="L80" s="117">
        <f t="shared" si="19"/>
        <v>23.079014427468898</v>
      </c>
      <c r="M80" s="117">
        <f t="shared" si="20"/>
        <v>0.61126495255270608</v>
      </c>
      <c r="N80" s="117">
        <f t="shared" si="21"/>
        <v>0.63318829532923782</v>
      </c>
    </row>
    <row r="81" spans="1:14" ht="15.9" customHeight="1" x14ac:dyDescent="0.25">
      <c r="A81" s="95" t="s">
        <v>23</v>
      </c>
      <c r="B81" s="37" t="s">
        <v>87</v>
      </c>
      <c r="C81" s="35">
        <f>IFERROR(IF($J81&gt;0,VLOOKUP($A81&amp;$B81,'PNC AA'!$A:$E,4,0),""),"")</f>
        <v>523668.22</v>
      </c>
      <c r="D81" s="35">
        <f>IFERROR(IF($J81&gt;0,VLOOKUP($A81&amp;$B81,'PNC AA'!$A:$E,5,0),""),"")</f>
        <v>26623984.41</v>
      </c>
      <c r="E81" s="34">
        <f t="shared" si="14"/>
        <v>24</v>
      </c>
      <c r="F81" s="44">
        <f t="shared" si="15"/>
        <v>27147652.629999999</v>
      </c>
      <c r="G81" s="35">
        <f>IFERROR(VLOOKUP($A81&amp;$B81,'PNC Exon. &amp; no Exon.'!$A:$AJ,3,0),0)</f>
        <v>278196.86</v>
      </c>
      <c r="H81" s="35">
        <f>IFERROR(VLOOKUP($A81&amp;$B81,'PNC Exon. &amp; no Exon.'!$A:$AJ,4,0),0)</f>
        <v>43210603.659999996</v>
      </c>
      <c r="I81" s="34">
        <f t="shared" si="16"/>
        <v>22</v>
      </c>
      <c r="J81" s="44">
        <f t="shared" si="17"/>
        <v>43488800.519999996</v>
      </c>
      <c r="K81" s="35">
        <f t="shared" si="18"/>
        <v>16341147.889999997</v>
      </c>
      <c r="L81" s="117">
        <f t="shared" si="19"/>
        <v>60.193594314456192</v>
      </c>
      <c r="M81" s="117">
        <f t="shared" si="20"/>
        <v>0.42508942170192732</v>
      </c>
      <c r="N81" s="117">
        <f t="shared" si="21"/>
        <v>0.57311901280352961</v>
      </c>
    </row>
    <row r="82" spans="1:14" ht="15.9" customHeight="1" x14ac:dyDescent="0.25">
      <c r="A82" s="95" t="s">
        <v>23</v>
      </c>
      <c r="B82" s="37" t="s">
        <v>123</v>
      </c>
      <c r="C82" s="35">
        <f>IFERROR(IF($J82&gt;0,VLOOKUP($A82&amp;$B82,'PNC AA'!$A:$E,4,0),""),"")</f>
        <v>0</v>
      </c>
      <c r="D82" s="35">
        <f>IFERROR(IF($J82&gt;0,VLOOKUP($A82&amp;$B82,'PNC AA'!$A:$E,5,0),""),"")</f>
        <v>32914827.539999999</v>
      </c>
      <c r="E82" s="34">
        <f t="shared" si="14"/>
        <v>22</v>
      </c>
      <c r="F82" s="44">
        <f t="shared" si="15"/>
        <v>32914827.539999999</v>
      </c>
      <c r="G82" s="35">
        <f>IFERROR(VLOOKUP($A82&amp;$B82,'PNC Exon. &amp; no Exon.'!$A:$AJ,3,0),0)</f>
        <v>0</v>
      </c>
      <c r="H82" s="35">
        <f>IFERROR(VLOOKUP($A82&amp;$B82,'PNC Exon. &amp; no Exon.'!$A:$AJ,4,0),0)</f>
        <v>28898228.460000001</v>
      </c>
      <c r="I82" s="34">
        <f t="shared" si="16"/>
        <v>23</v>
      </c>
      <c r="J82" s="44">
        <f t="shared" si="17"/>
        <v>28898228.460000001</v>
      </c>
      <c r="K82" s="35">
        <f t="shared" si="18"/>
        <v>-4016599.0799999982</v>
      </c>
      <c r="L82" s="117">
        <f t="shared" si="19"/>
        <v>-12.203008127928957</v>
      </c>
      <c r="M82" s="117">
        <f t="shared" si="20"/>
        <v>0.51539428454802905</v>
      </c>
      <c r="N82" s="117">
        <f t="shared" si="21"/>
        <v>0.38083653650436589</v>
      </c>
    </row>
    <row r="83" spans="1:14" ht="15.9" customHeight="1" x14ac:dyDescent="0.25">
      <c r="A83" s="95" t="s">
        <v>23</v>
      </c>
      <c r="B83" s="37" t="s">
        <v>109</v>
      </c>
      <c r="C83" s="35">
        <f>IFERROR(IF($J83&gt;0,VLOOKUP($A83&amp;$B83,'PNC AA'!$A:$E,4,0),""),"")</f>
        <v>8447734.25</v>
      </c>
      <c r="D83" s="35">
        <f>IFERROR(IF($J83&gt;0,VLOOKUP($A83&amp;$B83,'PNC AA'!$A:$E,5,0),""),"")</f>
        <v>0</v>
      </c>
      <c r="E83" s="34">
        <f t="shared" si="14"/>
        <v>27</v>
      </c>
      <c r="F83" s="44">
        <f t="shared" si="15"/>
        <v>8447734.25</v>
      </c>
      <c r="G83" s="35">
        <f>IFERROR(VLOOKUP($A83&amp;$B83,'PNC Exon. &amp; no Exon.'!$A:$AJ,3,0),0)</f>
        <v>23187886.210000001</v>
      </c>
      <c r="H83" s="35">
        <f>IFERROR(VLOOKUP($A83&amp;$B83,'PNC Exon. &amp; no Exon.'!$A:$AJ,4,0),0)</f>
        <v>2500000</v>
      </c>
      <c r="I83" s="34">
        <f t="shared" si="16"/>
        <v>24</v>
      </c>
      <c r="J83" s="44">
        <f t="shared" si="17"/>
        <v>25687886.210000001</v>
      </c>
      <c r="K83" s="35">
        <f t="shared" si="18"/>
        <v>17240151.960000001</v>
      </c>
      <c r="L83" s="117">
        <f t="shared" si="19"/>
        <v>204.0801882469255</v>
      </c>
      <c r="M83" s="117">
        <f t="shared" si="20"/>
        <v>0.13227819421321602</v>
      </c>
      <c r="N83" s="117">
        <f t="shared" si="21"/>
        <v>0.33852890421555837</v>
      </c>
    </row>
    <row r="84" spans="1:14" ht="15.9" customHeight="1" x14ac:dyDescent="0.25">
      <c r="A84" s="95" t="s">
        <v>23</v>
      </c>
      <c r="B84" s="37" t="s">
        <v>126</v>
      </c>
      <c r="C84" s="35">
        <f>IFERROR(IF($J84&gt;0,VLOOKUP($A84&amp;$B84,'PNC AA'!$A:$E,4,0),""),"")</f>
        <v>16240339.210000001</v>
      </c>
      <c r="D84" s="35">
        <f>IFERROR(IF($J84&gt;0,VLOOKUP($A84&amp;$B84,'PNC AA'!$A:$E,5,0),""),"")</f>
        <v>162755.09</v>
      </c>
      <c r="E84" s="34">
        <f t="shared" si="14"/>
        <v>26</v>
      </c>
      <c r="F84" s="44">
        <f t="shared" si="15"/>
        <v>16403094.300000001</v>
      </c>
      <c r="G84" s="35">
        <f>IFERROR(VLOOKUP($A84&amp;$B84,'PNC Exon. &amp; no Exon.'!$A:$AJ,3,0),0)</f>
        <v>24287653.279999997</v>
      </c>
      <c r="H84" s="35">
        <f>IFERROR(VLOOKUP($A84&amp;$B84,'PNC Exon. &amp; no Exon.'!$A:$AJ,4,0),0)</f>
        <v>0</v>
      </c>
      <c r="I84" s="34">
        <f t="shared" si="16"/>
        <v>25</v>
      </c>
      <c r="J84" s="44">
        <f t="shared" si="17"/>
        <v>24287653.279999997</v>
      </c>
      <c r="K84" s="35">
        <f t="shared" si="18"/>
        <v>7884558.9799999967</v>
      </c>
      <c r="L84" s="117">
        <f t="shared" si="19"/>
        <v>48.067509920978729</v>
      </c>
      <c r="M84" s="117">
        <f t="shared" si="20"/>
        <v>0.25684658504889601</v>
      </c>
      <c r="N84" s="117">
        <f t="shared" si="21"/>
        <v>0.32007587481624128</v>
      </c>
    </row>
    <row r="85" spans="1:14" ht="15.9" customHeight="1" x14ac:dyDescent="0.25">
      <c r="A85" s="95" t="s">
        <v>23</v>
      </c>
      <c r="B85" s="37" t="s">
        <v>125</v>
      </c>
      <c r="C85" s="35">
        <f>IFERROR(IF($J85&gt;0,VLOOKUP($A85&amp;$B85,'PNC AA'!$A:$E,4,0),""),"")</f>
        <v>29836884.039999995</v>
      </c>
      <c r="D85" s="35">
        <f>IFERROR(IF($J85&gt;0,VLOOKUP($A85&amp;$B85,'PNC AA'!$A:$E,5,0),""),"")</f>
        <v>0</v>
      </c>
      <c r="E85" s="34">
        <f t="shared" si="14"/>
        <v>23</v>
      </c>
      <c r="F85" s="44">
        <f t="shared" si="15"/>
        <v>29836884.039999995</v>
      </c>
      <c r="G85" s="35">
        <f>IFERROR(VLOOKUP($A85&amp;$B85,'PNC Exon. &amp; no Exon.'!$A:$AJ,3,0),0)</f>
        <v>22140257</v>
      </c>
      <c r="H85" s="35">
        <f>IFERROR(VLOOKUP($A85&amp;$B85,'PNC Exon. &amp; no Exon.'!$A:$AJ,4,0),0)</f>
        <v>0</v>
      </c>
      <c r="I85" s="34">
        <f t="shared" si="16"/>
        <v>26</v>
      </c>
      <c r="J85" s="44">
        <f t="shared" si="17"/>
        <v>22140257</v>
      </c>
      <c r="K85" s="35">
        <f t="shared" si="18"/>
        <v>-7696627.0399999954</v>
      </c>
      <c r="L85" s="117">
        <f t="shared" si="19"/>
        <v>-25.795679701947847</v>
      </c>
      <c r="M85" s="117">
        <f t="shared" si="20"/>
        <v>0.46719854400726735</v>
      </c>
      <c r="N85" s="117">
        <f t="shared" si="21"/>
        <v>0.29177632133636133</v>
      </c>
    </row>
    <row r="86" spans="1:14" ht="15.9" customHeight="1" x14ac:dyDescent="0.25">
      <c r="A86" s="95" t="s">
        <v>23</v>
      </c>
      <c r="B86" s="37" t="s">
        <v>124</v>
      </c>
      <c r="C86" s="35">
        <f>IFERROR(IF($J86&gt;0,VLOOKUP($A86&amp;$B86,'PNC AA'!$A:$E,4,0),""),"")</f>
        <v>18522146.75</v>
      </c>
      <c r="D86" s="35">
        <f>IFERROR(IF($J86&gt;0,VLOOKUP($A86&amp;$B86,'PNC AA'!$A:$E,5,0),""),"")</f>
        <v>447910</v>
      </c>
      <c r="E86" s="34">
        <f t="shared" si="14"/>
        <v>25</v>
      </c>
      <c r="F86" s="44">
        <f t="shared" si="15"/>
        <v>18970056.75</v>
      </c>
      <c r="G86" s="35">
        <f>IFERROR(VLOOKUP($A86&amp;$B86,'PNC Exon. &amp; no Exon.'!$A:$AJ,3,0),0)</f>
        <v>14339023.359999999</v>
      </c>
      <c r="H86" s="35">
        <f>IFERROR(VLOOKUP($A86&amp;$B86,'PNC Exon. &amp; no Exon.'!$A:$AJ,4,0),0)</f>
        <v>528516</v>
      </c>
      <c r="I86" s="34">
        <f t="shared" si="16"/>
        <v>27</v>
      </c>
      <c r="J86" s="44">
        <f t="shared" si="17"/>
        <v>14867539.359999999</v>
      </c>
      <c r="K86" s="35">
        <f t="shared" si="18"/>
        <v>-4102517.3900000006</v>
      </c>
      <c r="L86" s="117">
        <f t="shared" si="19"/>
        <v>-21.626278951432237</v>
      </c>
      <c r="M86" s="117">
        <f t="shared" si="20"/>
        <v>0.29704116828867211</v>
      </c>
      <c r="N86" s="117">
        <f t="shared" si="21"/>
        <v>0.19593250167711965</v>
      </c>
    </row>
    <row r="87" spans="1:14" ht="15.9" customHeight="1" x14ac:dyDescent="0.25">
      <c r="A87" s="95" t="s">
        <v>23</v>
      </c>
      <c r="B87" s="37" t="s">
        <v>128</v>
      </c>
      <c r="C87" s="35">
        <f>IFERROR(IF($J87&gt;0,VLOOKUP($A87&amp;$B87,'PNC AA'!$A:$E,4,0),""),"")</f>
        <v>52093.119999999995</v>
      </c>
      <c r="D87" s="35">
        <f>IFERROR(IF($J87&gt;0,VLOOKUP($A87&amp;$B87,'PNC AA'!$A:$E,5,0),""),"")</f>
        <v>4389411.5199999996</v>
      </c>
      <c r="E87" s="34">
        <f t="shared" si="14"/>
        <v>30</v>
      </c>
      <c r="F87" s="44">
        <f t="shared" si="15"/>
        <v>4441504.6399999997</v>
      </c>
      <c r="G87" s="35">
        <f>IFERROR(VLOOKUP($A87&amp;$B87,'PNC Exon. &amp; no Exon.'!$A:$AJ,3,0),0)</f>
        <v>17314.900000000001</v>
      </c>
      <c r="H87" s="35">
        <f>IFERROR(VLOOKUP($A87&amp;$B87,'PNC Exon. &amp; no Exon.'!$A:$AJ,4,0),0)</f>
        <v>7132887.1200000001</v>
      </c>
      <c r="I87" s="34">
        <f t="shared" si="16"/>
        <v>28</v>
      </c>
      <c r="J87" s="44">
        <f t="shared" si="17"/>
        <v>7150202.0200000005</v>
      </c>
      <c r="K87" s="35">
        <f t="shared" si="18"/>
        <v>2708697.3800000008</v>
      </c>
      <c r="L87" s="117">
        <f t="shared" si="19"/>
        <v>60.986030625873688</v>
      </c>
      <c r="M87" s="117">
        <f t="shared" si="20"/>
        <v>6.9546957323949915E-2</v>
      </c>
      <c r="N87" s="117">
        <f t="shared" si="21"/>
        <v>9.422924233478501E-2</v>
      </c>
    </row>
    <row r="88" spans="1:14" ht="15.9" customHeight="1" x14ac:dyDescent="0.25">
      <c r="A88" s="95" t="s">
        <v>23</v>
      </c>
      <c r="B88" s="37" t="s">
        <v>127</v>
      </c>
      <c r="C88" s="35">
        <f>IFERROR(IF($J88&gt;0,VLOOKUP($A88&amp;$B88,'PNC AA'!$A:$E,4,0),""),"")</f>
        <v>6216867.3999999994</v>
      </c>
      <c r="D88" s="35">
        <f>IFERROR(IF($J88&gt;0,VLOOKUP($A88&amp;$B88,'PNC AA'!$A:$E,5,0),""),"")</f>
        <v>0</v>
      </c>
      <c r="E88" s="34">
        <f t="shared" si="14"/>
        <v>29</v>
      </c>
      <c r="F88" s="44">
        <f t="shared" si="15"/>
        <v>6216867.3999999994</v>
      </c>
      <c r="G88" s="35">
        <f>IFERROR(VLOOKUP($A88&amp;$B88,'PNC Exon. &amp; no Exon.'!$A:$AJ,3,0),0)</f>
        <v>6730317.5299999993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6730317.5299999993</v>
      </c>
      <c r="K88" s="35">
        <f t="shared" si="18"/>
        <v>513450.12999999989</v>
      </c>
      <c r="L88" s="117">
        <f t="shared" si="19"/>
        <v>8.2589847420583542</v>
      </c>
      <c r="M88" s="117">
        <f t="shared" si="20"/>
        <v>9.7346337964527144E-2</v>
      </c>
      <c r="N88" s="117">
        <f t="shared" si="21"/>
        <v>8.8695776671834731E-2</v>
      </c>
    </row>
    <row r="89" spans="1:14" ht="15.9" customHeight="1" x14ac:dyDescent="0.25">
      <c r="A89" s="95" t="s">
        <v>23</v>
      </c>
      <c r="B89" s="37" t="s">
        <v>79</v>
      </c>
      <c r="C89" s="35">
        <f>IFERROR(IF($J89&gt;0,VLOOKUP($A89&amp;$B89,'PNC AA'!$A:$E,4,0),""),"")</f>
        <v>6784950.0800000001</v>
      </c>
      <c r="D89" s="35">
        <f>IFERROR(IF($J89&gt;0,VLOOKUP($A89&amp;$B89,'PNC AA'!$A:$E,5,0),""),"")</f>
        <v>0</v>
      </c>
      <c r="E89" s="34">
        <f t="shared" si="14"/>
        <v>28</v>
      </c>
      <c r="F89" s="44">
        <f t="shared" si="15"/>
        <v>6784950.0800000001</v>
      </c>
      <c r="G89" s="35">
        <f>IFERROR(VLOOKUP($A89&amp;$B89,'PNC Exon. &amp; no Exon.'!$A:$AJ,3,0),0)</f>
        <v>5624740.7699999996</v>
      </c>
      <c r="H89" s="35">
        <f>IFERROR(VLOOKUP($A89&amp;$B89,'PNC Exon. &amp; no Exon.'!$A:$AJ,4,0),0)</f>
        <v>0</v>
      </c>
      <c r="I89" s="34">
        <f t="shared" si="16"/>
        <v>30</v>
      </c>
      <c r="J89" s="44">
        <f t="shared" si="17"/>
        <v>5624740.7699999996</v>
      </c>
      <c r="K89" s="35">
        <f t="shared" si="18"/>
        <v>-1160209.3100000005</v>
      </c>
      <c r="L89" s="117">
        <f t="shared" si="19"/>
        <v>-17.099747180453839</v>
      </c>
      <c r="M89" s="117">
        <f t="shared" si="20"/>
        <v>0.10624161672808487</v>
      </c>
      <c r="N89" s="117">
        <f t="shared" si="21"/>
        <v>7.4125886178342565E-2</v>
      </c>
    </row>
    <row r="90" spans="1:14" ht="15.9" customHeight="1" x14ac:dyDescent="0.25">
      <c r="A90" s="95" t="s">
        <v>23</v>
      </c>
      <c r="B90" s="37" t="s">
        <v>130</v>
      </c>
      <c r="C90" s="35">
        <f>IFERROR(IF($J90&gt;0,VLOOKUP($A90&amp;$B90,'PNC AA'!$A:$E,4,0),""),"")</f>
        <v>144281.45000000001</v>
      </c>
      <c r="D90" s="35">
        <f>IFERROR(IF($J90&gt;0,VLOOKUP($A90&amp;$B90,'PNC AA'!$A:$E,5,0),""),"")</f>
        <v>0</v>
      </c>
      <c r="E90" s="34">
        <f t="shared" si="14"/>
        <v>33</v>
      </c>
      <c r="F90" s="44">
        <f t="shared" si="15"/>
        <v>144281.45000000001</v>
      </c>
      <c r="G90" s="35">
        <f>IFERROR(VLOOKUP($A90&amp;$B90,'PNC Exon. &amp; no Exon.'!$A:$AJ,3,0),0)</f>
        <v>1693902.17</v>
      </c>
      <c r="H90" s="35">
        <f>IFERROR(VLOOKUP($A90&amp;$B90,'PNC Exon. &amp; no Exon.'!$A:$AJ,4,0),0)</f>
        <v>2943347.03</v>
      </c>
      <c r="I90" s="34">
        <f t="shared" si="16"/>
        <v>31</v>
      </c>
      <c r="J90" s="44">
        <f t="shared" si="17"/>
        <v>4637249.1999999993</v>
      </c>
      <c r="K90" s="35">
        <f t="shared" si="18"/>
        <v>4492967.7499999991</v>
      </c>
      <c r="L90" s="117">
        <f t="shared" si="19"/>
        <v>3114.0300780176512</v>
      </c>
      <c r="M90" s="117">
        <f t="shared" si="20"/>
        <v>2.2592199398867711E-3</v>
      </c>
      <c r="N90" s="117">
        <f t="shared" si="21"/>
        <v>6.1112186398558255E-2</v>
      </c>
    </row>
    <row r="91" spans="1:14" ht="15.9" customHeight="1" x14ac:dyDescent="0.25">
      <c r="A91" s="95" t="s">
        <v>23</v>
      </c>
      <c r="B91" s="37" t="s">
        <v>131</v>
      </c>
      <c r="C91" s="35">
        <f>IFERROR(IF($J91&gt;0,VLOOKUP($A91&amp;$B91,'PNC AA'!$A:$E,4,0),""),"")</f>
        <v>993567.03</v>
      </c>
      <c r="D91" s="35">
        <f>IFERROR(IF($J91&gt;0,VLOOKUP($A91&amp;$B91,'PNC AA'!$A:$E,5,0),""),"")</f>
        <v>17785</v>
      </c>
      <c r="E91" s="34">
        <f t="shared" si="14"/>
        <v>31</v>
      </c>
      <c r="F91" s="44">
        <f t="shared" si="15"/>
        <v>1011352.03</v>
      </c>
      <c r="G91" s="35">
        <f>IFERROR(VLOOKUP($A91&amp;$B91,'PNC Exon. &amp; no Exon.'!$A:$AJ,3,0),0)</f>
        <v>3747898.99</v>
      </c>
      <c r="H91" s="35">
        <f>IFERROR(VLOOKUP($A91&amp;$B91,'PNC Exon. &amp; no Exon.'!$A:$AJ,4,0),0)</f>
        <v>41337.760000000002</v>
      </c>
      <c r="I91" s="34">
        <f t="shared" si="16"/>
        <v>32</v>
      </c>
      <c r="J91" s="44">
        <f t="shared" si="17"/>
        <v>3789236.75</v>
      </c>
      <c r="K91" s="35">
        <f t="shared" si="18"/>
        <v>2777884.7199999997</v>
      </c>
      <c r="L91" s="117">
        <f t="shared" si="19"/>
        <v>274.67040531870981</v>
      </c>
      <c r="M91" s="117">
        <f t="shared" si="20"/>
        <v>1.5836177640444864E-2</v>
      </c>
      <c r="N91" s="117">
        <f t="shared" si="21"/>
        <v>4.9936618151611767E-2</v>
      </c>
    </row>
    <row r="92" spans="1:14" ht="15.9" customHeight="1" x14ac:dyDescent="0.25">
      <c r="A92" s="95" t="s">
        <v>23</v>
      </c>
      <c r="B92" s="37" t="s">
        <v>129</v>
      </c>
      <c r="C92" s="35">
        <f>IFERROR(IF($J92&gt;0,VLOOKUP($A92&amp;$B92,'PNC AA'!$A:$E,4,0),""),"")</f>
        <v>750284.49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750284.49</v>
      </c>
      <c r="G92" s="35">
        <f>IFERROR(VLOOKUP($A92&amp;$B92,'PNC Exon. &amp; no Exon.'!$A:$AJ,3,0),0)</f>
        <v>1114977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1114977</v>
      </c>
      <c r="K92" s="35">
        <f t="shared" si="18"/>
        <v>364692.51</v>
      </c>
      <c r="L92" s="117">
        <f t="shared" si="19"/>
        <v>48.607230305400556</v>
      </c>
      <c r="M92" s="117">
        <f t="shared" si="20"/>
        <v>1.1748271731367938E-2</v>
      </c>
      <c r="N92" s="117">
        <f t="shared" si="21"/>
        <v>1.4693771957328777E-2</v>
      </c>
    </row>
    <row r="93" spans="1:14" ht="20.25" customHeight="1" x14ac:dyDescent="0.25">
      <c r="A93" s="11"/>
      <c r="B93" s="39" t="s">
        <v>21</v>
      </c>
      <c r="C93" s="46">
        <f>SUM(C60:C92)</f>
        <v>3917617002.2699995</v>
      </c>
      <c r="D93" s="46">
        <f>SUM(D60:D92)</f>
        <v>2468722258.1399994</v>
      </c>
      <c r="E93" s="46"/>
      <c r="F93" s="46">
        <f>SUM(F60:F92)</f>
        <v>6386339260.4099979</v>
      </c>
      <c r="G93" s="46">
        <f>SUM(G60:G92)</f>
        <v>4582023553.6599979</v>
      </c>
      <c r="H93" s="46">
        <f>SUM(H60:H92)</f>
        <v>3006068892.8400006</v>
      </c>
      <c r="I93" s="46"/>
      <c r="J93" s="46">
        <f>SUM(J60:J92)</f>
        <v>7588092446.499999</v>
      </c>
      <c r="K93" s="46">
        <f t="shared" si="18"/>
        <v>1201753186.0900011</v>
      </c>
      <c r="L93" s="116">
        <f t="shared" si="19"/>
        <v>18.81755943565155</v>
      </c>
      <c r="M93" s="120">
        <f>SUM(M60:M92)</f>
        <v>99.999999999999986</v>
      </c>
      <c r="N93" s="120">
        <f>SUM(N60:N92)</f>
        <v>100.00000000000001</v>
      </c>
    </row>
    <row r="94" spans="1:14" x14ac:dyDescent="0.25">
      <c r="A94" s="5"/>
      <c r="B94" s="52" t="s">
        <v>173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 t="s">
        <v>175</v>
      </c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35" t="s">
        <v>42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x14ac:dyDescent="0.25">
      <c r="A100" s="134" t="s">
        <v>59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x14ac:dyDescent="0.25">
      <c r="A101" s="134" t="s">
        <v>136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x14ac:dyDescent="0.25">
      <c r="A102" s="134" t="s">
        <v>91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x14ac:dyDescent="0.25">
      <c r="A103" s="1"/>
      <c r="B103" s="95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8" t="s">
        <v>33</v>
      </c>
      <c r="C104" s="137" t="str">
        <f>"Año "&amp;$C$7</f>
        <v>Año 2022</v>
      </c>
      <c r="D104" s="137"/>
      <c r="E104" s="137" t="s">
        <v>52</v>
      </c>
      <c r="F104" s="137"/>
      <c r="G104" s="137" t="str">
        <f>"Año "&amp;$G$7</f>
        <v>Año 2023</v>
      </c>
      <c r="H104" s="137"/>
      <c r="I104" s="137" t="s">
        <v>52</v>
      </c>
      <c r="J104" s="137"/>
      <c r="K104" s="137" t="s">
        <v>29</v>
      </c>
      <c r="L104" s="137"/>
      <c r="M104" s="137" t="s">
        <v>61</v>
      </c>
      <c r="N104" s="137"/>
    </row>
    <row r="105" spans="1:14" ht="31.5" customHeight="1" x14ac:dyDescent="0.25">
      <c r="A105" s="62"/>
      <c r="B105" s="139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129">
        <f>$C$7</f>
        <v>2022</v>
      </c>
      <c r="N105" s="129">
        <f>$G$7</f>
        <v>2023</v>
      </c>
    </row>
    <row r="106" spans="1:14" ht="15.9" customHeight="1" x14ac:dyDescent="0.25">
      <c r="A106" s="95" t="s">
        <v>1</v>
      </c>
      <c r="B106" s="35" t="s">
        <v>84</v>
      </c>
      <c r="C106" s="35">
        <f>IFERROR(IF($J106&gt;0,VLOOKUP($A106&amp;$B106,'PNC AA'!$A:$E,4,0),""),"")</f>
        <v>871248857.38000011</v>
      </c>
      <c r="D106" s="35">
        <f>IFERROR(IF($J106&gt;0,VLOOKUP($A106&amp;$B106,'PNC AA'!$A:$E,5,0),""),"")</f>
        <v>575127981.67000008</v>
      </c>
      <c r="E106" s="34">
        <f t="shared" ref="E106:E138" si="22">IF(F106=0,"ND",RANK(F106,$F$106:$F$138))</f>
        <v>1</v>
      </c>
      <c r="F106" s="44">
        <f t="shared" ref="F106:F138" si="23">SUM(C106:D106)</f>
        <v>1446376839.0500002</v>
      </c>
      <c r="G106" s="35">
        <f>IFERROR(VLOOKUP($A106&amp;$B106,'PNC Exon. &amp; no Exon.'!$A:$AJ,3,0),0)</f>
        <v>1294588079.3499999</v>
      </c>
      <c r="H106" s="35">
        <f>IFERROR(VLOOKUP($A106&amp;$B106,'PNC Exon. &amp; no Exon.'!$A:$AJ,4,0),0)</f>
        <v>560063157.50999987</v>
      </c>
      <c r="I106" s="34">
        <f t="shared" ref="I106:I138" si="24">IF(J106=0,"ND",RANK(J106,$J$106:$J$138))</f>
        <v>1</v>
      </c>
      <c r="J106" s="115">
        <f t="shared" ref="J106:J138" si="25">(G106+H106)</f>
        <v>1854651236.8599997</v>
      </c>
      <c r="K106" s="35">
        <f t="shared" ref="K106:K138" si="26">J106-F106</f>
        <v>408274397.80999947</v>
      </c>
      <c r="L106" s="117">
        <f t="shared" ref="L106:L138" si="27">IFERROR(K106/F106*100,0)</f>
        <v>28.227387689515243</v>
      </c>
      <c r="M106" s="117">
        <f t="shared" ref="M106:M138" si="28">IFERROR(F106/$F$139*100,0)</f>
        <v>19.399407095580422</v>
      </c>
      <c r="N106" s="117">
        <f t="shared" ref="N106:N138" si="29">IFERROR(J106/$J$139*100,0)</f>
        <v>22.179714567938401</v>
      </c>
    </row>
    <row r="107" spans="1:14" ht="15.9" customHeight="1" x14ac:dyDescent="0.25">
      <c r="A107" s="95" t="s">
        <v>1</v>
      </c>
      <c r="B107" s="37" t="s">
        <v>93</v>
      </c>
      <c r="C107" s="35">
        <f>IFERROR(IF($J107&gt;0,VLOOKUP($A107&amp;$B107,'PNC AA'!$A:$E,4,0),""),"")</f>
        <v>952718747.39999998</v>
      </c>
      <c r="D107" s="35">
        <f>IFERROR(IF($J107&gt;0,VLOOKUP($A107&amp;$B107,'PNC AA'!$A:$E,5,0),""),"")</f>
        <v>113202591</v>
      </c>
      <c r="E107" s="34">
        <f t="shared" si="22"/>
        <v>3</v>
      </c>
      <c r="F107" s="44">
        <f t="shared" si="23"/>
        <v>1065921338.4</v>
      </c>
      <c r="G107" s="35">
        <f>IFERROR(VLOOKUP($A107&amp;$B107,'PNC Exon. &amp; no Exon.'!$A:$AJ,3,0),0)</f>
        <v>1280535467.8099999</v>
      </c>
      <c r="H107" s="35">
        <f>IFERROR(VLOOKUP($A107&amp;$B107,'PNC Exon. &amp; no Exon.'!$A:$AJ,4,0),0)</f>
        <v>210957618.14999995</v>
      </c>
      <c r="I107" s="34">
        <f t="shared" si="24"/>
        <v>2</v>
      </c>
      <c r="J107" s="115">
        <f t="shared" si="25"/>
        <v>1491493085.9599998</v>
      </c>
      <c r="K107" s="35">
        <f t="shared" si="26"/>
        <v>425571747.55999982</v>
      </c>
      <c r="L107" s="117">
        <f t="shared" si="27"/>
        <v>39.925248911782155</v>
      </c>
      <c r="M107" s="117">
        <f t="shared" si="28"/>
        <v>14.29657985194874</v>
      </c>
      <c r="N107" s="117">
        <f t="shared" si="29"/>
        <v>17.836717906410104</v>
      </c>
    </row>
    <row r="108" spans="1:14" ht="15.9" customHeight="1" x14ac:dyDescent="0.25">
      <c r="A108" s="95" t="s">
        <v>1</v>
      </c>
      <c r="B108" s="37" t="s">
        <v>92</v>
      </c>
      <c r="C108" s="35">
        <f>IFERROR(IF($J108&gt;0,VLOOKUP($A108&amp;$B108,'PNC AA'!$A:$E,4,0),""),"")</f>
        <v>133188055.22999999</v>
      </c>
      <c r="D108" s="35">
        <f>IFERROR(IF($J108&gt;0,VLOOKUP($A108&amp;$B108,'PNC AA'!$A:$E,5,0),""),"")</f>
        <v>1163240742.0700002</v>
      </c>
      <c r="E108" s="34">
        <f t="shared" si="22"/>
        <v>2</v>
      </c>
      <c r="F108" s="44">
        <f t="shared" si="23"/>
        <v>1296428797.3000002</v>
      </c>
      <c r="G108" s="35">
        <f>IFERROR(VLOOKUP($A108&amp;$B108,'PNC Exon. &amp; no Exon.'!$A:$AJ,3,0),0)</f>
        <v>160295669.19999999</v>
      </c>
      <c r="H108" s="35">
        <f>IFERROR(VLOOKUP($A108&amp;$B108,'PNC Exon. &amp; no Exon.'!$A:$AJ,4,0),0)</f>
        <v>1180665399.8599999</v>
      </c>
      <c r="I108" s="34">
        <f t="shared" si="24"/>
        <v>3</v>
      </c>
      <c r="J108" s="115">
        <f t="shared" si="25"/>
        <v>1340961069.0599999</v>
      </c>
      <c r="K108" s="35">
        <f t="shared" si="26"/>
        <v>44532271.759999752</v>
      </c>
      <c r="L108" s="117">
        <f t="shared" si="27"/>
        <v>3.4349955703502286</v>
      </c>
      <c r="M108" s="117">
        <f t="shared" si="28"/>
        <v>17.388241660295972</v>
      </c>
      <c r="N108" s="117">
        <f t="shared" si="29"/>
        <v>16.036510351575846</v>
      </c>
    </row>
    <row r="109" spans="1:14" ht="15.9" customHeight="1" x14ac:dyDescent="0.25">
      <c r="A109" s="95" t="s">
        <v>1</v>
      </c>
      <c r="B109" s="37" t="s">
        <v>112</v>
      </c>
      <c r="C109" s="35">
        <f>IFERROR(IF($J109&gt;0,VLOOKUP($A109&amp;$B109,'PNC AA'!$A:$E,4,0),""),"")</f>
        <v>650787669.20000005</v>
      </c>
      <c r="D109" s="35">
        <f>IFERROR(IF($J109&gt;0,VLOOKUP($A109&amp;$B109,'PNC AA'!$A:$E,5,0),""),"")</f>
        <v>48571484.880000003</v>
      </c>
      <c r="E109" s="34">
        <f t="shared" si="22"/>
        <v>5</v>
      </c>
      <c r="F109" s="44">
        <f t="shared" si="23"/>
        <v>699359154.08000004</v>
      </c>
      <c r="G109" s="35">
        <f>IFERROR(VLOOKUP($A109&amp;$B109,'PNC Exon. &amp; no Exon.'!$A:$AJ,3,0),0)</f>
        <v>674082014.78999996</v>
      </c>
      <c r="H109" s="35">
        <f>IFERROR(VLOOKUP($A109&amp;$B109,'PNC Exon. &amp; no Exon.'!$A:$AJ,4,0),0)</f>
        <v>48020214.719999984</v>
      </c>
      <c r="I109" s="34">
        <f t="shared" si="24"/>
        <v>4</v>
      </c>
      <c r="J109" s="115">
        <f t="shared" si="25"/>
        <v>722102229.50999999</v>
      </c>
      <c r="K109" s="35">
        <f t="shared" si="26"/>
        <v>22743075.429999948</v>
      </c>
      <c r="L109" s="117">
        <f t="shared" si="27"/>
        <v>3.2519879517296424</v>
      </c>
      <c r="M109" s="117">
        <f t="shared" si="28"/>
        <v>9.3800955392301244</v>
      </c>
      <c r="N109" s="117">
        <f t="shared" si="29"/>
        <v>8.6355973679016458</v>
      </c>
    </row>
    <row r="110" spans="1:14" ht="15.9" customHeight="1" x14ac:dyDescent="0.25">
      <c r="A110" s="95" t="s">
        <v>1</v>
      </c>
      <c r="B110" s="37" t="s">
        <v>110</v>
      </c>
      <c r="C110" s="35">
        <f>IFERROR(IF($J110&gt;0,VLOOKUP($A110&amp;$B110,'PNC AA'!$A:$E,4,0),""),"")</f>
        <v>683445872.75</v>
      </c>
      <c r="D110" s="35">
        <f>IFERROR(IF($J110&gt;0,VLOOKUP($A110&amp;$B110,'PNC AA'!$A:$E,5,0),""),"")</f>
        <v>149196515.19</v>
      </c>
      <c r="E110" s="34">
        <f t="shared" si="22"/>
        <v>4</v>
      </c>
      <c r="F110" s="44">
        <f t="shared" si="23"/>
        <v>832642387.94000006</v>
      </c>
      <c r="G110" s="35">
        <f>IFERROR(VLOOKUP($A110&amp;$B110,'PNC Exon. &amp; no Exon.'!$A:$AJ,3,0),0)</f>
        <v>526864948.85000002</v>
      </c>
      <c r="H110" s="35">
        <f>IFERROR(VLOOKUP($A110&amp;$B110,'PNC Exon. &amp; no Exon.'!$A:$AJ,4,0),0)</f>
        <v>147193243.73000002</v>
      </c>
      <c r="I110" s="34">
        <f t="shared" si="24"/>
        <v>5</v>
      </c>
      <c r="J110" s="115">
        <f t="shared" si="25"/>
        <v>674058192.58000004</v>
      </c>
      <c r="K110" s="35">
        <f t="shared" si="26"/>
        <v>-158584195.36000001</v>
      </c>
      <c r="L110" s="117">
        <f t="shared" si="27"/>
        <v>-19.045895051337158</v>
      </c>
      <c r="M110" s="117">
        <f t="shared" si="28"/>
        <v>11.167745647319421</v>
      </c>
      <c r="N110" s="117">
        <f t="shared" si="29"/>
        <v>8.0610402734891125</v>
      </c>
    </row>
    <row r="111" spans="1:14" ht="15.9" customHeight="1" x14ac:dyDescent="0.25">
      <c r="A111" s="95" t="s">
        <v>1</v>
      </c>
      <c r="B111" s="37" t="s">
        <v>111</v>
      </c>
      <c r="C111" s="35">
        <f>IFERROR(IF($J111&gt;0,VLOOKUP($A111&amp;$B111,'PNC AA'!$A:$E,4,0),""),"")</f>
        <v>449196303.88999999</v>
      </c>
      <c r="D111" s="35">
        <f>IFERROR(IF($J111&gt;0,VLOOKUP($A111&amp;$B111,'PNC AA'!$A:$E,5,0),""),"")</f>
        <v>74171191.349999994</v>
      </c>
      <c r="E111" s="34">
        <f t="shared" si="22"/>
        <v>6</v>
      </c>
      <c r="F111" s="44">
        <f t="shared" si="23"/>
        <v>523367495.24000001</v>
      </c>
      <c r="G111" s="35">
        <f>IFERROR(VLOOKUP($A111&amp;$B111,'PNC Exon. &amp; no Exon.'!$A:$AJ,3,0),0)</f>
        <v>508436708.81999999</v>
      </c>
      <c r="H111" s="35">
        <f>IFERROR(VLOOKUP($A111&amp;$B111,'PNC Exon. &amp; no Exon.'!$A:$AJ,4,0),0)</f>
        <v>72161183.810000002</v>
      </c>
      <c r="I111" s="34">
        <f t="shared" si="24"/>
        <v>6</v>
      </c>
      <c r="J111" s="115">
        <f t="shared" si="25"/>
        <v>580597892.63</v>
      </c>
      <c r="K111" s="35">
        <f t="shared" si="26"/>
        <v>57230397.389999986</v>
      </c>
      <c r="L111" s="117">
        <f t="shared" si="27"/>
        <v>10.93503091241001</v>
      </c>
      <c r="M111" s="117">
        <f t="shared" si="28"/>
        <v>7.0196222911199602</v>
      </c>
      <c r="N111" s="117">
        <f t="shared" si="29"/>
        <v>6.9433515484464188</v>
      </c>
    </row>
    <row r="112" spans="1:14" ht="15.9" customHeight="1" x14ac:dyDescent="0.25">
      <c r="A112" s="95" t="s">
        <v>1</v>
      </c>
      <c r="B112" s="37" t="s">
        <v>94</v>
      </c>
      <c r="C112" s="35">
        <f>IFERROR(IF($J112&gt;0,VLOOKUP($A112&amp;$B112,'PNC AA'!$A:$E,4,0),""),"")</f>
        <v>65526344.359999999</v>
      </c>
      <c r="D112" s="35">
        <f>IFERROR(IF($J112&gt;0,VLOOKUP($A112&amp;$B112,'PNC AA'!$A:$E,5,0),""),"")</f>
        <v>214084961.58000001</v>
      </c>
      <c r="E112" s="34">
        <f t="shared" si="22"/>
        <v>7</v>
      </c>
      <c r="F112" s="44">
        <f t="shared" si="23"/>
        <v>279611305.94</v>
      </c>
      <c r="G112" s="35">
        <f>IFERROR(VLOOKUP($A112&amp;$B112,'PNC Exon. &amp; no Exon.'!$A:$AJ,3,0),0)</f>
        <v>73223140.919999987</v>
      </c>
      <c r="H112" s="35">
        <f>IFERROR(VLOOKUP($A112&amp;$B112,'PNC Exon. &amp; no Exon.'!$A:$AJ,4,0),0)</f>
        <v>231344863.78</v>
      </c>
      <c r="I112" s="34">
        <f t="shared" si="24"/>
        <v>7</v>
      </c>
      <c r="J112" s="115">
        <f t="shared" si="25"/>
        <v>304568004.69999999</v>
      </c>
      <c r="K112" s="35">
        <f t="shared" si="26"/>
        <v>24956698.75999999</v>
      </c>
      <c r="L112" s="117">
        <f t="shared" si="27"/>
        <v>8.9254970131126559</v>
      </c>
      <c r="M112" s="117">
        <f t="shared" si="28"/>
        <v>3.7502630061607549</v>
      </c>
      <c r="N112" s="117">
        <f t="shared" si="29"/>
        <v>3.6423189851097848</v>
      </c>
    </row>
    <row r="113" spans="1:14" ht="15.9" customHeight="1" x14ac:dyDescent="0.25">
      <c r="A113" s="95" t="s">
        <v>1</v>
      </c>
      <c r="B113" s="37" t="s">
        <v>113</v>
      </c>
      <c r="C113" s="35">
        <f>IFERROR(IF($J113&gt;0,VLOOKUP($A113&amp;$B113,'PNC AA'!$A:$E,4,0),""),"")</f>
        <v>15876587.83</v>
      </c>
      <c r="D113" s="35">
        <f>IFERROR(IF($J113&gt;0,VLOOKUP($A113&amp;$B113,'PNC AA'!$A:$E,5,0),""),"")</f>
        <v>197861457.5</v>
      </c>
      <c r="E113" s="34">
        <f t="shared" si="22"/>
        <v>8</v>
      </c>
      <c r="F113" s="44">
        <f t="shared" si="23"/>
        <v>213738045.33000001</v>
      </c>
      <c r="G113" s="35">
        <f>IFERROR(VLOOKUP($A113&amp;$B113,'PNC Exon. &amp; no Exon.'!$A:$AJ,3,0),0)</f>
        <v>14337881.699999999</v>
      </c>
      <c r="H113" s="35">
        <f>IFERROR(VLOOKUP($A113&amp;$B113,'PNC Exon. &amp; no Exon.'!$A:$AJ,4,0),0)</f>
        <v>269686253.81</v>
      </c>
      <c r="I113" s="34">
        <f t="shared" si="24"/>
        <v>8</v>
      </c>
      <c r="J113" s="115">
        <f t="shared" si="25"/>
        <v>284024135.50999999</v>
      </c>
      <c r="K113" s="35">
        <f t="shared" si="26"/>
        <v>70286090.179999977</v>
      </c>
      <c r="L113" s="117">
        <f t="shared" si="27"/>
        <v>32.884220528676607</v>
      </c>
      <c r="M113" s="117">
        <f t="shared" si="28"/>
        <v>2.8667434663111018</v>
      </c>
      <c r="N113" s="117">
        <f t="shared" si="29"/>
        <v>3.3966355133608266</v>
      </c>
    </row>
    <row r="114" spans="1:14" ht="15.9" customHeight="1" x14ac:dyDescent="0.25">
      <c r="A114" s="95" t="s">
        <v>1</v>
      </c>
      <c r="B114" s="37" t="s">
        <v>114</v>
      </c>
      <c r="C114" s="35">
        <f>IFERROR(IF($J114&gt;0,VLOOKUP($A114&amp;$B114,'PNC AA'!$A:$E,4,0),""),"")</f>
        <v>118913467.98999999</v>
      </c>
      <c r="D114" s="35">
        <f>IFERROR(IF($J114&gt;0,VLOOKUP($A114&amp;$B114,'PNC AA'!$A:$E,5,0),""),"")</f>
        <v>2901.46</v>
      </c>
      <c r="E114" s="34">
        <f t="shared" si="22"/>
        <v>10</v>
      </c>
      <c r="F114" s="44">
        <f t="shared" si="23"/>
        <v>118916369.44999999</v>
      </c>
      <c r="G114" s="35">
        <f>IFERROR(VLOOKUP($A114&amp;$B114,'PNC Exon. &amp; no Exon.'!$A:$AJ,3,0),0)</f>
        <v>124264056.11000001</v>
      </c>
      <c r="H114" s="35">
        <f>IFERROR(VLOOKUP($A114&amp;$B114,'PNC Exon. &amp; no Exon.'!$A:$AJ,4,0),0)</f>
        <v>50206.74</v>
      </c>
      <c r="I114" s="34">
        <f t="shared" si="24"/>
        <v>9</v>
      </c>
      <c r="J114" s="115">
        <f t="shared" si="25"/>
        <v>124314262.85000001</v>
      </c>
      <c r="K114" s="35">
        <f t="shared" si="26"/>
        <v>5397893.4000000209</v>
      </c>
      <c r="L114" s="117">
        <f t="shared" si="27"/>
        <v>4.5392349471866771</v>
      </c>
      <c r="M114" s="117">
        <f t="shared" si="28"/>
        <v>1.5949557535809271</v>
      </c>
      <c r="N114" s="117">
        <f t="shared" si="29"/>
        <v>1.4866702762966981</v>
      </c>
    </row>
    <row r="115" spans="1:14" ht="15.9" customHeight="1" x14ac:dyDescent="0.25">
      <c r="A115" s="95" t="s">
        <v>1</v>
      </c>
      <c r="B115" s="37" t="s">
        <v>85</v>
      </c>
      <c r="C115" s="35">
        <f>IFERROR(IF($J115&gt;0,VLOOKUP($A115&amp;$B115,'PNC AA'!$A:$E,4,0),""),"")</f>
        <v>105461434.02</v>
      </c>
      <c r="D115" s="35">
        <f>IFERROR(IF($J115&gt;0,VLOOKUP($A115&amp;$B115,'PNC AA'!$A:$E,5,0),""),"")</f>
        <v>1176731.6200000001</v>
      </c>
      <c r="E115" s="34">
        <f t="shared" si="22"/>
        <v>11</v>
      </c>
      <c r="F115" s="44">
        <f t="shared" si="23"/>
        <v>106638165.64</v>
      </c>
      <c r="G115" s="35">
        <f>IFERROR(VLOOKUP($A115&amp;$B115,'PNC Exon. &amp; no Exon.'!$A:$AJ,3,0),0)</f>
        <v>102321248.94000001</v>
      </c>
      <c r="H115" s="35">
        <f>IFERROR(VLOOKUP($A115&amp;$B115,'PNC Exon. &amp; no Exon.'!$A:$AJ,4,0),0)</f>
        <v>20729.189999999999</v>
      </c>
      <c r="I115" s="34">
        <f t="shared" si="24"/>
        <v>10</v>
      </c>
      <c r="J115" s="44">
        <f t="shared" si="25"/>
        <v>102341978.13000001</v>
      </c>
      <c r="K115" s="35">
        <f t="shared" si="26"/>
        <v>-4296187.5099999905</v>
      </c>
      <c r="L115" s="117">
        <f t="shared" si="27"/>
        <v>-4.0287522616466402</v>
      </c>
      <c r="M115" s="117">
        <f t="shared" si="28"/>
        <v>1.4302753828214352</v>
      </c>
      <c r="N115" s="117">
        <f t="shared" si="29"/>
        <v>1.2239044291069272</v>
      </c>
    </row>
    <row r="116" spans="1:14" ht="15.9" customHeight="1" x14ac:dyDescent="0.25">
      <c r="A116" s="95" t="s">
        <v>1</v>
      </c>
      <c r="B116" s="37" t="s">
        <v>77</v>
      </c>
      <c r="C116" s="35">
        <f>IFERROR(IF($J116&gt;0,VLOOKUP($A116&amp;$B116,'PNC AA'!$A:$E,4,0),""),"")</f>
        <v>47917298.769999996</v>
      </c>
      <c r="D116" s="35">
        <f>IFERROR(IF($J116&gt;0,VLOOKUP($A116&amp;$B116,'PNC AA'!$A:$E,5,0),""),"")</f>
        <v>94883709.079999998</v>
      </c>
      <c r="E116" s="34">
        <f t="shared" si="22"/>
        <v>9</v>
      </c>
      <c r="F116" s="44">
        <f t="shared" si="23"/>
        <v>142801007.84999999</v>
      </c>
      <c r="G116" s="35">
        <f>IFERROR(VLOOKUP($A116&amp;$B116,'PNC Exon. &amp; no Exon.'!$A:$AJ,3,0),0)</f>
        <v>43814996.619999997</v>
      </c>
      <c r="H116" s="35">
        <f>IFERROR(VLOOKUP($A116&amp;$B116,'PNC Exon. &amp; no Exon.'!$A:$AJ,4,0),0)</f>
        <v>45200413.760000005</v>
      </c>
      <c r="I116" s="34">
        <f t="shared" si="24"/>
        <v>11</v>
      </c>
      <c r="J116" s="115">
        <f t="shared" si="25"/>
        <v>89015410.379999995</v>
      </c>
      <c r="K116" s="35">
        <f t="shared" si="26"/>
        <v>-53785597.469999999</v>
      </c>
      <c r="L116" s="117">
        <f t="shared" si="27"/>
        <v>-37.664718393652429</v>
      </c>
      <c r="M116" s="117">
        <f t="shared" si="28"/>
        <v>1.9153064472194301</v>
      </c>
      <c r="N116" s="117">
        <f t="shared" si="29"/>
        <v>1.064532433450363</v>
      </c>
    </row>
    <row r="117" spans="1:14" ht="15.9" customHeight="1" x14ac:dyDescent="0.25">
      <c r="A117" s="95" t="s">
        <v>1</v>
      </c>
      <c r="B117" s="37" t="s">
        <v>115</v>
      </c>
      <c r="C117" s="35">
        <f>IFERROR(IF($J117&gt;0,VLOOKUP($A117&amp;$B117,'PNC AA'!$A:$E,4,0),""),"")</f>
        <v>76006578.459999993</v>
      </c>
      <c r="D117" s="35">
        <f>IFERROR(IF($J117&gt;0,VLOOKUP($A117&amp;$B117,'PNC AA'!$A:$E,5,0),""),"")</f>
        <v>2906508.99</v>
      </c>
      <c r="E117" s="34">
        <f t="shared" si="22"/>
        <v>12</v>
      </c>
      <c r="F117" s="44">
        <f t="shared" si="23"/>
        <v>78913087.449999988</v>
      </c>
      <c r="G117" s="35">
        <f>IFERROR(VLOOKUP($A117&amp;$B117,'PNC Exon. &amp; no Exon.'!$A:$AJ,3,0),0)</f>
        <v>84433768.189999998</v>
      </c>
      <c r="H117" s="35">
        <f>IFERROR(VLOOKUP($A117&amp;$B117,'PNC Exon. &amp; no Exon.'!$A:$AJ,4,0),0)</f>
        <v>0</v>
      </c>
      <c r="I117" s="34">
        <f t="shared" si="24"/>
        <v>12</v>
      </c>
      <c r="J117" s="44">
        <f t="shared" si="25"/>
        <v>84433768.189999998</v>
      </c>
      <c r="K117" s="35">
        <f t="shared" si="26"/>
        <v>5520680.7400000095</v>
      </c>
      <c r="L117" s="117">
        <f t="shared" si="27"/>
        <v>6.9959000698052272</v>
      </c>
      <c r="M117" s="117">
        <f t="shared" si="28"/>
        <v>1.0584151151211618</v>
      </c>
      <c r="N117" s="117">
        <f t="shared" si="29"/>
        <v>1.0097407216681142</v>
      </c>
    </row>
    <row r="118" spans="1:14" ht="15.9" customHeight="1" x14ac:dyDescent="0.25">
      <c r="A118" s="95" t="s">
        <v>1</v>
      </c>
      <c r="B118" s="37" t="s">
        <v>117</v>
      </c>
      <c r="C118" s="35">
        <f>IFERROR(IF($J118&gt;0,VLOOKUP($A118&amp;$B118,'PNC AA'!$A:$E,4,0),""),"")</f>
        <v>1840570.95</v>
      </c>
      <c r="D118" s="35">
        <f>IFERROR(IF($J118&gt;0,VLOOKUP($A118&amp;$B118,'PNC AA'!$A:$E,5,0),""),"")</f>
        <v>72522520.379999995</v>
      </c>
      <c r="E118" s="34">
        <f t="shared" si="22"/>
        <v>13</v>
      </c>
      <c r="F118" s="44">
        <f t="shared" si="23"/>
        <v>74363091.329999998</v>
      </c>
      <c r="G118" s="35">
        <f>IFERROR(VLOOKUP($A118&amp;$B118,'PNC Exon. &amp; no Exon.'!$A:$AJ,3,0),0)</f>
        <v>1793949.98</v>
      </c>
      <c r="H118" s="35">
        <f>IFERROR(VLOOKUP($A118&amp;$B118,'PNC Exon. &amp; no Exon.'!$A:$AJ,4,0),0)</f>
        <v>77419769.670000002</v>
      </c>
      <c r="I118" s="34">
        <f t="shared" si="24"/>
        <v>13</v>
      </c>
      <c r="J118" s="44">
        <f t="shared" si="25"/>
        <v>79213719.650000006</v>
      </c>
      <c r="K118" s="35">
        <f t="shared" si="26"/>
        <v>4850628.3200000077</v>
      </c>
      <c r="L118" s="117">
        <f t="shared" si="27"/>
        <v>6.5228976273652286</v>
      </c>
      <c r="M118" s="117">
        <f t="shared" si="28"/>
        <v>0.99738867676007303</v>
      </c>
      <c r="N118" s="117">
        <f t="shared" si="29"/>
        <v>0.94731432885260991</v>
      </c>
    </row>
    <row r="119" spans="1:14" ht="15.9" customHeight="1" x14ac:dyDescent="0.25">
      <c r="A119" s="95" t="s">
        <v>1</v>
      </c>
      <c r="B119" s="37" t="s">
        <v>116</v>
      </c>
      <c r="C119" s="35">
        <f>IFERROR(IF($J119&gt;0,VLOOKUP($A119&amp;$B119,'PNC AA'!$A:$E,4,0),""),"")</f>
        <v>55708667.539999999</v>
      </c>
      <c r="D119" s="35">
        <f>IFERROR(IF($J119&gt;0,VLOOKUP($A119&amp;$B119,'PNC AA'!$A:$E,5,0),""),"")</f>
        <v>23399.64</v>
      </c>
      <c r="E119" s="34">
        <f t="shared" si="22"/>
        <v>16</v>
      </c>
      <c r="F119" s="44">
        <f t="shared" si="23"/>
        <v>55732067.18</v>
      </c>
      <c r="G119" s="35">
        <f>IFERROR(VLOOKUP($A119&amp;$B119,'PNC Exon. &amp; no Exon.'!$A:$AJ,3,0),0)</f>
        <v>66847098.530000001</v>
      </c>
      <c r="H119" s="35">
        <f>IFERROR(VLOOKUP($A119&amp;$B119,'PNC Exon. &amp; no Exon.'!$A:$AJ,4,0),0)</f>
        <v>0</v>
      </c>
      <c r="I119" s="34">
        <f t="shared" si="24"/>
        <v>14</v>
      </c>
      <c r="J119" s="44">
        <f t="shared" si="25"/>
        <v>66847098.530000001</v>
      </c>
      <c r="K119" s="35">
        <f t="shared" si="26"/>
        <v>11115031.350000001</v>
      </c>
      <c r="L119" s="117">
        <f t="shared" si="27"/>
        <v>19.943691150197886</v>
      </c>
      <c r="M119" s="117">
        <f t="shared" si="28"/>
        <v>0.74750164017641707</v>
      </c>
      <c r="N119" s="117">
        <f t="shared" si="29"/>
        <v>0.79942230410955362</v>
      </c>
    </row>
    <row r="120" spans="1:14" ht="15.9" customHeight="1" x14ac:dyDescent="0.25">
      <c r="A120" s="95" t="s">
        <v>1</v>
      </c>
      <c r="B120" s="37" t="s">
        <v>119</v>
      </c>
      <c r="C120" s="35">
        <f>IFERROR(IF($J120&gt;0,VLOOKUP($A120&amp;$B120,'PNC AA'!$A:$E,4,0),""),"")</f>
        <v>59300537.659999996</v>
      </c>
      <c r="D120" s="35">
        <f>IFERROR(IF($J120&gt;0,VLOOKUP($A120&amp;$B120,'PNC AA'!$A:$E,5,0),""),"")</f>
        <v>0</v>
      </c>
      <c r="E120" s="34">
        <f t="shared" si="22"/>
        <v>15</v>
      </c>
      <c r="F120" s="44">
        <f t="shared" si="23"/>
        <v>59300537.659999996</v>
      </c>
      <c r="G120" s="35">
        <f>IFERROR(VLOOKUP($A120&amp;$B120,'PNC Exon. &amp; no Exon.'!$A:$AJ,3,0),0)</f>
        <v>65998085.470000006</v>
      </c>
      <c r="H120" s="35">
        <f>IFERROR(VLOOKUP($A120&amp;$B120,'PNC Exon. &amp; no Exon.'!$A:$AJ,4,0),0)</f>
        <v>0</v>
      </c>
      <c r="I120" s="34">
        <f t="shared" si="24"/>
        <v>15</v>
      </c>
      <c r="J120" s="44">
        <f t="shared" si="25"/>
        <v>65998085.470000006</v>
      </c>
      <c r="K120" s="35">
        <f t="shared" si="26"/>
        <v>6697547.8100000098</v>
      </c>
      <c r="L120" s="117">
        <f t="shared" si="27"/>
        <v>11.294244663345959</v>
      </c>
      <c r="M120" s="117">
        <f t="shared" si="28"/>
        <v>0.79536344885661536</v>
      </c>
      <c r="N120" s="117">
        <f t="shared" si="29"/>
        <v>0.78926898419635372</v>
      </c>
    </row>
    <row r="121" spans="1:14" ht="15.9" customHeight="1" x14ac:dyDescent="0.25">
      <c r="A121" s="95" t="s">
        <v>1</v>
      </c>
      <c r="B121" s="37" t="s">
        <v>118</v>
      </c>
      <c r="C121" s="35">
        <f>IFERROR(IF($J121&gt;0,VLOOKUP($A121&amp;$B121,'PNC AA'!$A:$E,4,0),""),"")</f>
        <v>59764500.210000008</v>
      </c>
      <c r="D121" s="35">
        <f>IFERROR(IF($J121&gt;0,VLOOKUP($A121&amp;$B121,'PNC AA'!$A:$E,5,0),""),"")</f>
        <v>789906.25</v>
      </c>
      <c r="E121" s="34">
        <f t="shared" si="22"/>
        <v>14</v>
      </c>
      <c r="F121" s="44">
        <f t="shared" si="23"/>
        <v>60554406.460000008</v>
      </c>
      <c r="G121" s="35">
        <f>IFERROR(VLOOKUP($A121&amp;$B121,'PNC Exon. &amp; no Exon.'!$A:$AJ,3,0),0)</f>
        <v>64717380.710000001</v>
      </c>
      <c r="H121" s="35">
        <f>IFERROR(VLOOKUP($A121&amp;$B121,'PNC Exon. &amp; no Exon.'!$A:$AJ,4,0),0)</f>
        <v>1254450.6100000001</v>
      </c>
      <c r="I121" s="34">
        <f t="shared" si="24"/>
        <v>16</v>
      </c>
      <c r="J121" s="44">
        <f t="shared" si="25"/>
        <v>65971831.32</v>
      </c>
      <c r="K121" s="35">
        <f t="shared" si="26"/>
        <v>5417424.859999992</v>
      </c>
      <c r="L121" s="117">
        <f t="shared" si="27"/>
        <v>8.9463759562708987</v>
      </c>
      <c r="M121" s="117">
        <f t="shared" si="28"/>
        <v>0.81218085815060248</v>
      </c>
      <c r="N121" s="117">
        <f t="shared" si="29"/>
        <v>0.78895501165981896</v>
      </c>
    </row>
    <row r="122" spans="1:14" ht="15.9" customHeight="1" x14ac:dyDescent="0.25">
      <c r="A122" s="95" t="s">
        <v>1</v>
      </c>
      <c r="B122" s="37" t="s">
        <v>120</v>
      </c>
      <c r="C122" s="35">
        <f>IFERROR(IF($J122&gt;0,VLOOKUP($A122&amp;$B122,'PNC AA'!$A:$E,4,0),""),"")</f>
        <v>42532246.229999997</v>
      </c>
      <c r="D122" s="35">
        <f>IFERROR(IF($J122&gt;0,VLOOKUP($A122&amp;$B122,'PNC AA'!$A:$E,5,0),""),"")</f>
        <v>62238.97</v>
      </c>
      <c r="E122" s="34">
        <f t="shared" si="22"/>
        <v>19</v>
      </c>
      <c r="F122" s="44">
        <f t="shared" si="23"/>
        <v>42594485.199999996</v>
      </c>
      <c r="G122" s="35">
        <f>IFERROR(VLOOKUP($A122&amp;$B122,'PNC Exon. &amp; no Exon.'!$A:$AJ,3,0),0)</f>
        <v>57853927.229999989</v>
      </c>
      <c r="H122" s="35">
        <f>IFERROR(VLOOKUP($A122&amp;$B122,'PNC Exon. &amp; no Exon.'!$A:$AJ,4,0),0)</f>
        <v>39242.25</v>
      </c>
      <c r="I122" s="34">
        <f t="shared" si="24"/>
        <v>17</v>
      </c>
      <c r="J122" s="44">
        <f t="shared" si="25"/>
        <v>57893169.479999989</v>
      </c>
      <c r="K122" s="35">
        <f t="shared" si="26"/>
        <v>15298684.279999994</v>
      </c>
      <c r="L122" s="117">
        <f t="shared" si="27"/>
        <v>35.917054069713224</v>
      </c>
      <c r="M122" s="117">
        <f t="shared" si="28"/>
        <v>0.57129493235262618</v>
      </c>
      <c r="N122" s="117">
        <f t="shared" si="29"/>
        <v>0.69234255421177648</v>
      </c>
    </row>
    <row r="123" spans="1:14" ht="15.9" customHeight="1" x14ac:dyDescent="0.25">
      <c r="A123" s="95" t="s">
        <v>1</v>
      </c>
      <c r="B123" s="37" t="s">
        <v>80</v>
      </c>
      <c r="C123" s="35">
        <f>IFERROR(IF($J123&gt;0,VLOOKUP($A123&amp;$B123,'PNC AA'!$A:$E,4,0),""),"")</f>
        <v>45634315.609999999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45634315.609999999</v>
      </c>
      <c r="G123" s="35">
        <f>IFERROR(VLOOKUP($A123&amp;$B123,'PNC Exon. &amp; no Exon.'!$A:$AJ,3,0),0)</f>
        <v>50619568.700000003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50619568.700000003</v>
      </c>
      <c r="K123" s="35">
        <f t="shared" si="26"/>
        <v>4985253.0900000036</v>
      </c>
      <c r="L123" s="117">
        <f t="shared" si="27"/>
        <v>10.924351605500069</v>
      </c>
      <c r="M123" s="117">
        <f t="shared" si="28"/>
        <v>0.61206640077841223</v>
      </c>
      <c r="N123" s="117">
        <f t="shared" si="29"/>
        <v>0.60535779612072638</v>
      </c>
    </row>
    <row r="124" spans="1:14" ht="15.9" customHeight="1" x14ac:dyDescent="0.25">
      <c r="A124" s="95" t="s">
        <v>1</v>
      </c>
      <c r="B124" s="37" t="s">
        <v>121</v>
      </c>
      <c r="C124" s="35">
        <f>IFERROR(IF($J124&gt;0,VLOOKUP($A124&amp;$B124,'PNC AA'!$A:$E,4,0),""),"")</f>
        <v>21245269.929999996</v>
      </c>
      <c r="D124" s="35">
        <f>IFERROR(IF($J124&gt;0,VLOOKUP($A124&amp;$B124,'PNC AA'!$A:$E,5,0),""),"")</f>
        <v>18095819.579999998</v>
      </c>
      <c r="E124" s="34">
        <f t="shared" si="22"/>
        <v>20</v>
      </c>
      <c r="F124" s="44">
        <f t="shared" si="23"/>
        <v>39341089.50999999</v>
      </c>
      <c r="G124" s="35">
        <f>IFERROR(VLOOKUP($A124&amp;$B124,'PNC Exon. &amp; no Exon.'!$A:$AJ,3,0),0)</f>
        <v>31310494.600000001</v>
      </c>
      <c r="H124" s="35">
        <f>IFERROR(VLOOKUP($A124&amp;$B124,'PNC Exon. &amp; no Exon.'!$A:$AJ,4,0),0)</f>
        <v>18458627.700000003</v>
      </c>
      <c r="I124" s="34">
        <f t="shared" si="24"/>
        <v>19</v>
      </c>
      <c r="J124" s="44">
        <f t="shared" si="25"/>
        <v>49769122.300000004</v>
      </c>
      <c r="K124" s="35">
        <f t="shared" si="26"/>
        <v>10428032.790000014</v>
      </c>
      <c r="L124" s="117">
        <f t="shared" si="27"/>
        <v>26.506720886185281</v>
      </c>
      <c r="M124" s="117">
        <f t="shared" si="28"/>
        <v>0.52765903766091438</v>
      </c>
      <c r="N124" s="117">
        <f t="shared" si="29"/>
        <v>0.5951873349405068</v>
      </c>
    </row>
    <row r="125" spans="1:14" ht="15.9" customHeight="1" x14ac:dyDescent="0.25">
      <c r="A125" s="95" t="s">
        <v>1</v>
      </c>
      <c r="B125" s="37" t="s">
        <v>122</v>
      </c>
      <c r="C125" s="35">
        <f>IFERROR(IF($J125&gt;0,VLOOKUP($A125&amp;$B125,'PNC AA'!$A:$E,4,0),""),"")</f>
        <v>55229158.960000001</v>
      </c>
      <c r="D125" s="35">
        <f>IFERROR(IF($J125&gt;0,VLOOKUP($A125&amp;$B125,'PNC AA'!$A:$E,5,0),""),"")</f>
        <v>0</v>
      </c>
      <c r="E125" s="34">
        <f t="shared" si="22"/>
        <v>17</v>
      </c>
      <c r="F125" s="44">
        <f t="shared" si="23"/>
        <v>55229158.960000001</v>
      </c>
      <c r="G125" s="35">
        <f>IFERROR(VLOOKUP($A125&amp;$B125,'PNC Exon. &amp; no Exon.'!$A:$AJ,3,0),0)</f>
        <v>45484607.740000002</v>
      </c>
      <c r="H125" s="35">
        <f>IFERROR(VLOOKUP($A125&amp;$B125,'PNC Exon. &amp; no Exon.'!$A:$AJ,4,0),0)</f>
        <v>0</v>
      </c>
      <c r="I125" s="34">
        <f t="shared" si="24"/>
        <v>20</v>
      </c>
      <c r="J125" s="44">
        <f t="shared" si="25"/>
        <v>45484607.740000002</v>
      </c>
      <c r="K125" s="35">
        <f t="shared" si="26"/>
        <v>-9744551.2199999988</v>
      </c>
      <c r="L125" s="117">
        <f t="shared" si="27"/>
        <v>-17.643852275674774</v>
      </c>
      <c r="M125" s="117">
        <f t="shared" si="28"/>
        <v>0.74075642618508852</v>
      </c>
      <c r="N125" s="117">
        <f t="shared" si="29"/>
        <v>0.54394896294132455</v>
      </c>
    </row>
    <row r="126" spans="1:14" ht="15.9" customHeight="1" x14ac:dyDescent="0.25">
      <c r="A126" s="95" t="s">
        <v>1</v>
      </c>
      <c r="B126" s="37" t="s">
        <v>78</v>
      </c>
      <c r="C126" s="35">
        <f>IFERROR(IF($J126&gt;0,VLOOKUP($A126&amp;$B126,'PNC AA'!$A:$E,4,0),""),"")</f>
        <v>32741104.919999998</v>
      </c>
      <c r="D126" s="35">
        <f>IFERROR(IF($J126&gt;0,VLOOKUP($A126&amp;$B126,'PNC AA'!$A:$E,5,0),""),"")</f>
        <v>282528.93</v>
      </c>
      <c r="E126" s="34">
        <f t="shared" si="22"/>
        <v>23</v>
      </c>
      <c r="F126" s="44">
        <f t="shared" si="23"/>
        <v>33023633.849999998</v>
      </c>
      <c r="G126" s="35">
        <f>IFERROR(VLOOKUP($A126&amp;$B126,'PNC Exon. &amp; no Exon.'!$A:$AJ,3,0),0)</f>
        <v>41055013.600000009</v>
      </c>
      <c r="H126" s="35">
        <f>IFERROR(VLOOKUP($A126&amp;$B126,'PNC Exon. &amp; no Exon.'!$A:$AJ,4,0),0)</f>
        <v>0</v>
      </c>
      <c r="I126" s="34">
        <f t="shared" si="24"/>
        <v>21</v>
      </c>
      <c r="J126" s="44">
        <f t="shared" si="25"/>
        <v>41055013.600000009</v>
      </c>
      <c r="K126" s="35">
        <f t="shared" si="26"/>
        <v>8031379.7500000112</v>
      </c>
      <c r="L126" s="117">
        <f t="shared" si="27"/>
        <v>24.320096893273941</v>
      </c>
      <c r="M126" s="117">
        <f t="shared" si="28"/>
        <v>0.44292669761797343</v>
      </c>
      <c r="N126" s="117">
        <f t="shared" si="29"/>
        <v>0.49097558890505621</v>
      </c>
    </row>
    <row r="127" spans="1:14" ht="15.9" customHeight="1" x14ac:dyDescent="0.25">
      <c r="A127" s="95" t="s">
        <v>1</v>
      </c>
      <c r="B127" s="37" t="s">
        <v>123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35905251.359999999</v>
      </c>
      <c r="E127" s="34">
        <f t="shared" si="22"/>
        <v>22</v>
      </c>
      <c r="F127" s="44">
        <f t="shared" si="23"/>
        <v>35905251.359999999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39715472.539999999</v>
      </c>
      <c r="I127" s="34">
        <f t="shared" si="24"/>
        <v>22</v>
      </c>
      <c r="J127" s="44">
        <f t="shared" si="25"/>
        <v>39715472.539999999</v>
      </c>
      <c r="K127" s="35">
        <f t="shared" si="26"/>
        <v>3810221.1799999997</v>
      </c>
      <c r="L127" s="117">
        <f t="shared" si="27"/>
        <v>10.611877192551145</v>
      </c>
      <c r="M127" s="117">
        <f t="shared" si="28"/>
        <v>0.48157614889580214</v>
      </c>
      <c r="N127" s="117">
        <f t="shared" si="29"/>
        <v>0.47495606039621641</v>
      </c>
    </row>
    <row r="128" spans="1:14" ht="15.9" customHeight="1" x14ac:dyDescent="0.25">
      <c r="A128" s="95" t="s">
        <v>1</v>
      </c>
      <c r="B128" s="37" t="s">
        <v>87</v>
      </c>
      <c r="C128" s="35">
        <f>IFERROR(IF($J128&gt;0,VLOOKUP($A128&amp;$B128,'PNC AA'!$A:$E,4,0),""),"")</f>
        <v>674644.38</v>
      </c>
      <c r="D128" s="35">
        <f>IFERROR(IF($J128&gt;0,VLOOKUP($A128&amp;$B128,'PNC AA'!$A:$E,5,0),""),"")</f>
        <v>35682858.329999998</v>
      </c>
      <c r="E128" s="34">
        <f t="shared" si="22"/>
        <v>21</v>
      </c>
      <c r="F128" s="44">
        <f t="shared" si="23"/>
        <v>36357502.710000001</v>
      </c>
      <c r="G128" s="35">
        <f>IFERROR(VLOOKUP($A128&amp;$B128,'PNC Exon. &amp; no Exon.'!$A:$AJ,3,0),0)</f>
        <v>1341263.8400000001</v>
      </c>
      <c r="H128" s="35">
        <f>IFERROR(VLOOKUP($A128&amp;$B128,'PNC Exon. &amp; no Exon.'!$A:$AJ,4,0),0)</f>
        <v>37572940.07</v>
      </c>
      <c r="I128" s="34">
        <f t="shared" si="24"/>
        <v>23</v>
      </c>
      <c r="J128" s="44">
        <f t="shared" si="25"/>
        <v>38914203.910000004</v>
      </c>
      <c r="K128" s="35">
        <f t="shared" si="26"/>
        <v>2556701.200000003</v>
      </c>
      <c r="L128" s="117">
        <f t="shared" si="27"/>
        <v>7.0321144452443143</v>
      </c>
      <c r="M128" s="117">
        <f t="shared" si="28"/>
        <v>0.48764193190013894</v>
      </c>
      <c r="N128" s="117">
        <f t="shared" si="29"/>
        <v>0.46537371458777671</v>
      </c>
    </row>
    <row r="129" spans="1:14" ht="15.9" customHeight="1" x14ac:dyDescent="0.25">
      <c r="A129" s="95" t="s">
        <v>1</v>
      </c>
      <c r="B129" s="37" t="s">
        <v>126</v>
      </c>
      <c r="C129" s="35">
        <f>IFERROR(IF($J129&gt;0,VLOOKUP($A129&amp;$B129,'PNC AA'!$A:$E,4,0),""),"")</f>
        <v>19800369.859999999</v>
      </c>
      <c r="D129" s="35">
        <f>IFERROR(IF($J129&gt;0,VLOOKUP($A129&amp;$B129,'PNC AA'!$A:$E,5,0),""),"")</f>
        <v>164376.48000000001</v>
      </c>
      <c r="E129" s="34">
        <f t="shared" si="22"/>
        <v>26</v>
      </c>
      <c r="F129" s="44">
        <f t="shared" si="23"/>
        <v>19964746.34</v>
      </c>
      <c r="G129" s="35">
        <f>IFERROR(VLOOKUP($A129&amp;$B129,'PNC Exon. &amp; no Exon.'!$A:$AJ,3,0),0)</f>
        <v>23331769.510000002</v>
      </c>
      <c r="H129" s="35">
        <f>IFERROR(VLOOKUP($A129&amp;$B129,'PNC Exon. &amp; no Exon.'!$A:$AJ,4,0),0)</f>
        <v>0</v>
      </c>
      <c r="I129" s="34">
        <f t="shared" si="24"/>
        <v>24</v>
      </c>
      <c r="J129" s="44">
        <f t="shared" si="25"/>
        <v>23331769.510000002</v>
      </c>
      <c r="K129" s="35">
        <f t="shared" si="26"/>
        <v>3367023.1700000018</v>
      </c>
      <c r="L129" s="117">
        <f t="shared" si="27"/>
        <v>16.864843222445881</v>
      </c>
      <c r="M129" s="117">
        <f t="shared" si="28"/>
        <v>0.26777547272123486</v>
      </c>
      <c r="N129" s="117">
        <f t="shared" si="29"/>
        <v>0.27902388212506363</v>
      </c>
    </row>
    <row r="130" spans="1:14" ht="15.9" customHeight="1" x14ac:dyDescent="0.25">
      <c r="A130" s="95" t="s">
        <v>1</v>
      </c>
      <c r="B130" s="37" t="s">
        <v>125</v>
      </c>
      <c r="C130" s="35">
        <f>IFERROR(IF($J130&gt;0,VLOOKUP($A130&amp;$B130,'PNC AA'!$A:$E,4,0),""),"")</f>
        <v>23062619.829999998</v>
      </c>
      <c r="D130" s="35">
        <f>IFERROR(IF($J130&gt;0,VLOOKUP($A130&amp;$B130,'PNC AA'!$A:$E,5,0),""),"")</f>
        <v>149734.13</v>
      </c>
      <c r="E130" s="34">
        <f t="shared" si="22"/>
        <v>25</v>
      </c>
      <c r="F130" s="44">
        <f t="shared" si="23"/>
        <v>23212353.959999997</v>
      </c>
      <c r="G130" s="35">
        <f>IFERROR(VLOOKUP($A130&amp;$B130,'PNC Exon. &amp; no Exon.'!$A:$AJ,3,0),0)</f>
        <v>19361069.52</v>
      </c>
      <c r="H130" s="35">
        <f>IFERROR(VLOOKUP($A130&amp;$B130,'PNC Exon. &amp; no Exon.'!$A:$AJ,4,0),0)</f>
        <v>0</v>
      </c>
      <c r="I130" s="34">
        <f t="shared" si="24"/>
        <v>25</v>
      </c>
      <c r="J130" s="44">
        <f t="shared" si="25"/>
        <v>19361069.52</v>
      </c>
      <c r="K130" s="35">
        <f t="shared" si="26"/>
        <v>-3851284.4399999976</v>
      </c>
      <c r="L130" s="117">
        <f t="shared" si="27"/>
        <v>-16.591529004928194</v>
      </c>
      <c r="M130" s="117">
        <f t="shared" si="28"/>
        <v>0.31133373541332093</v>
      </c>
      <c r="N130" s="117">
        <f t="shared" si="29"/>
        <v>0.23153840848840279</v>
      </c>
    </row>
    <row r="131" spans="1:14" ht="15.9" customHeight="1" x14ac:dyDescent="0.25">
      <c r="A131" s="95" t="s">
        <v>1</v>
      </c>
      <c r="B131" s="37" t="s">
        <v>109</v>
      </c>
      <c r="C131" s="35">
        <f>IFERROR(IF($J131&gt;0,VLOOKUP($A131&amp;$B131,'PNC AA'!$A:$E,4,0),""),"")</f>
        <v>15934697.850000001</v>
      </c>
      <c r="D131" s="35">
        <f>IFERROR(IF($J131&gt;0,VLOOKUP($A131&amp;$B131,'PNC AA'!$A:$E,5,0),""),"")</f>
        <v>2500000</v>
      </c>
      <c r="E131" s="34">
        <f t="shared" si="22"/>
        <v>27</v>
      </c>
      <c r="F131" s="44">
        <f t="shared" si="23"/>
        <v>18434697.850000001</v>
      </c>
      <c r="G131" s="35">
        <f>IFERROR(VLOOKUP($A131&amp;$B131,'PNC Exon. &amp; no Exon.'!$A:$AJ,3,0),0)</f>
        <v>19143225.279999997</v>
      </c>
      <c r="H131" s="35">
        <f>IFERROR(VLOOKUP($A131&amp;$B131,'PNC Exon. &amp; no Exon.'!$A:$AJ,4,0),0)</f>
        <v>0</v>
      </c>
      <c r="I131" s="34">
        <f t="shared" si="24"/>
        <v>26</v>
      </c>
      <c r="J131" s="44">
        <f t="shared" si="25"/>
        <v>19143225.279999997</v>
      </c>
      <c r="K131" s="35">
        <f t="shared" si="26"/>
        <v>708527.42999999598</v>
      </c>
      <c r="L131" s="117">
        <f t="shared" si="27"/>
        <v>3.8434447679325316</v>
      </c>
      <c r="M131" s="117">
        <f t="shared" si="28"/>
        <v>0.24725382667981757</v>
      </c>
      <c r="N131" s="117">
        <f t="shared" si="29"/>
        <v>0.2289332162196667</v>
      </c>
    </row>
    <row r="132" spans="1:14" ht="15.9" customHeight="1" x14ac:dyDescent="0.25">
      <c r="A132" s="95" t="s">
        <v>1</v>
      </c>
      <c r="B132" s="37" t="s">
        <v>124</v>
      </c>
      <c r="C132" s="35">
        <f>IFERROR(IF($J132&gt;0,VLOOKUP($A132&amp;$B132,'PNC AA'!$A:$E,4,0),""),"")</f>
        <v>22564694.520000003</v>
      </c>
      <c r="D132" s="35">
        <f>IFERROR(IF($J132&gt;0,VLOOKUP($A132&amp;$B132,'PNC AA'!$A:$E,5,0),""),"")</f>
        <v>690745</v>
      </c>
      <c r="E132" s="34">
        <f t="shared" si="22"/>
        <v>24</v>
      </c>
      <c r="F132" s="44">
        <f t="shared" si="23"/>
        <v>23255439.520000003</v>
      </c>
      <c r="G132" s="35">
        <f>IFERROR(VLOOKUP($A132&amp;$B132,'PNC Exon. &amp; no Exon.'!$A:$AJ,3,0),0)</f>
        <v>17511320.879999999</v>
      </c>
      <c r="H132" s="35">
        <f>IFERROR(VLOOKUP($A132&amp;$B132,'PNC Exon. &amp; no Exon.'!$A:$AJ,4,0),0)</f>
        <v>332052.31</v>
      </c>
      <c r="I132" s="34">
        <f t="shared" si="24"/>
        <v>27</v>
      </c>
      <c r="J132" s="44">
        <f t="shared" si="25"/>
        <v>17843373.189999998</v>
      </c>
      <c r="K132" s="35">
        <f t="shared" si="26"/>
        <v>-5412066.3300000057</v>
      </c>
      <c r="L132" s="117">
        <f t="shared" si="27"/>
        <v>-23.272259917278937</v>
      </c>
      <c r="M132" s="117">
        <f t="shared" si="28"/>
        <v>0.31191161684491947</v>
      </c>
      <c r="N132" s="117">
        <f t="shared" si="29"/>
        <v>0.21338832682819861</v>
      </c>
    </row>
    <row r="133" spans="1:14" ht="15.9" customHeight="1" x14ac:dyDescent="0.25">
      <c r="A133" s="95" t="s">
        <v>1</v>
      </c>
      <c r="B133" s="37" t="s">
        <v>128</v>
      </c>
      <c r="C133" s="35">
        <f>IFERROR(IF($J133&gt;0,VLOOKUP($A133&amp;$B133,'PNC AA'!$A:$E,4,0),""),"")</f>
        <v>33356.639999999999</v>
      </c>
      <c r="D133" s="35">
        <f>IFERROR(IF($J133&gt;0,VLOOKUP($A133&amp;$B133,'PNC AA'!$A:$E,5,0),""),"")</f>
        <v>1624933.02</v>
      </c>
      <c r="E133" s="34">
        <f t="shared" si="22"/>
        <v>32</v>
      </c>
      <c r="F133" s="44">
        <f t="shared" si="23"/>
        <v>1658289.66</v>
      </c>
      <c r="G133" s="35">
        <f>IFERROR(VLOOKUP($A133&amp;$B133,'PNC Exon. &amp; no Exon.'!$A:$AJ,3,0),0)</f>
        <v>50801.52</v>
      </c>
      <c r="H133" s="35">
        <f>IFERROR(VLOOKUP($A133&amp;$B133,'PNC Exon. &amp; no Exon.'!$A:$AJ,4,0),0)</f>
        <v>6755346.7000000002</v>
      </c>
      <c r="I133" s="34">
        <f t="shared" si="24"/>
        <v>28</v>
      </c>
      <c r="J133" s="44">
        <f t="shared" si="25"/>
        <v>6806148.2199999997</v>
      </c>
      <c r="K133" s="35">
        <f t="shared" si="26"/>
        <v>5147858.5599999996</v>
      </c>
      <c r="L133" s="117">
        <f t="shared" si="27"/>
        <v>310.43180719103077</v>
      </c>
      <c r="M133" s="117">
        <f t="shared" si="28"/>
        <v>2.2241669894175867E-2</v>
      </c>
      <c r="N133" s="117">
        <f t="shared" si="29"/>
        <v>8.1394507941159211E-2</v>
      </c>
    </row>
    <row r="134" spans="1:14" ht="15.9" customHeight="1" x14ac:dyDescent="0.25">
      <c r="A134" s="95" t="s">
        <v>1</v>
      </c>
      <c r="B134" s="37" t="s">
        <v>127</v>
      </c>
      <c r="C134" s="35">
        <f>IFERROR(IF($J134&gt;0,VLOOKUP($A134&amp;$B134,'PNC AA'!$A:$E,4,0),""),"")</f>
        <v>7547020.4200000009</v>
      </c>
      <c r="D134" s="35">
        <f>IFERROR(IF($J134&gt;0,VLOOKUP($A134&amp;$B134,'PNC AA'!$A:$E,5,0),""),"")</f>
        <v>0</v>
      </c>
      <c r="E134" s="34">
        <f t="shared" si="22"/>
        <v>29</v>
      </c>
      <c r="F134" s="44">
        <f t="shared" si="23"/>
        <v>7547020.4200000009</v>
      </c>
      <c r="G134" s="35">
        <f>IFERROR(VLOOKUP($A134&amp;$B134,'PNC Exon. &amp; no Exon.'!$A:$AJ,3,0),0)</f>
        <v>6244890.4800000004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6244890.4800000004</v>
      </c>
      <c r="K134" s="35">
        <f t="shared" si="26"/>
        <v>-1302129.9400000004</v>
      </c>
      <c r="L134" s="117">
        <f t="shared" si="27"/>
        <v>-17.253563228069289</v>
      </c>
      <c r="M134" s="117">
        <f t="shared" si="28"/>
        <v>0.10122377345478024</v>
      </c>
      <c r="N134" s="117">
        <f t="shared" si="29"/>
        <v>7.4682444656785571E-2</v>
      </c>
    </row>
    <row r="135" spans="1:14" ht="15.9" customHeight="1" x14ac:dyDescent="0.25">
      <c r="A135" s="95" t="s">
        <v>1</v>
      </c>
      <c r="B135" s="37" t="s">
        <v>130</v>
      </c>
      <c r="C135" s="35">
        <f>IFERROR(IF($J135&gt;0,VLOOKUP($A135&amp;$B135,'PNC AA'!$A:$E,4,0),""),"")</f>
        <v>2392598.4500000002</v>
      </c>
      <c r="D135" s="35">
        <f>IFERROR(IF($J135&gt;0,VLOOKUP($A135&amp;$B135,'PNC AA'!$A:$E,5,0),""),"")</f>
        <v>0</v>
      </c>
      <c r="E135" s="34">
        <f t="shared" si="22"/>
        <v>31</v>
      </c>
      <c r="F135" s="44">
        <f t="shared" si="23"/>
        <v>2392598.4500000002</v>
      </c>
      <c r="G135" s="35">
        <f>IFERROR(VLOOKUP($A135&amp;$B135,'PNC Exon. &amp; no Exon.'!$A:$AJ,3,0),0)</f>
        <v>2363046.7400000002</v>
      </c>
      <c r="H135" s="35">
        <f>IFERROR(VLOOKUP($A135&amp;$B135,'PNC Exon. &amp; no Exon.'!$A:$AJ,4,0),0)</f>
        <v>3223623.32</v>
      </c>
      <c r="I135" s="34">
        <f t="shared" si="24"/>
        <v>30</v>
      </c>
      <c r="J135" s="44">
        <f t="shared" si="25"/>
        <v>5586670.0600000005</v>
      </c>
      <c r="K135" s="35">
        <f t="shared" si="26"/>
        <v>3194071.6100000003</v>
      </c>
      <c r="L135" s="117">
        <f t="shared" si="27"/>
        <v>133.49802220259735</v>
      </c>
      <c r="M135" s="117">
        <f t="shared" si="28"/>
        <v>3.2090524470988292E-2</v>
      </c>
      <c r="N135" s="117">
        <f t="shared" si="29"/>
        <v>6.6810807796852015E-2</v>
      </c>
    </row>
    <row r="136" spans="1:14" ht="15.9" customHeight="1" x14ac:dyDescent="0.25">
      <c r="A136" s="95" t="s">
        <v>1</v>
      </c>
      <c r="B136" s="37" t="s">
        <v>79</v>
      </c>
      <c r="C136" s="35">
        <f>IFERROR(IF($J136&gt;0,VLOOKUP($A136&amp;$B136,'PNC AA'!$A:$E,4,0),""),"")</f>
        <v>5770543.1699999999</v>
      </c>
      <c r="D136" s="35">
        <f>IFERROR(IF($J136&gt;0,VLOOKUP($A136&amp;$B136,'PNC AA'!$A:$E,5,0),""),"")</f>
        <v>0</v>
      </c>
      <c r="E136" s="34">
        <f t="shared" si="22"/>
        <v>30</v>
      </c>
      <c r="F136" s="44">
        <f t="shared" si="23"/>
        <v>5770543.1699999999</v>
      </c>
      <c r="G136" s="35">
        <f>IFERROR(VLOOKUP($A136&amp;$B136,'PNC Exon. &amp; no Exon.'!$A:$AJ,3,0),0)</f>
        <v>4818435.2300000004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4818435.2300000004</v>
      </c>
      <c r="K136" s="35">
        <f t="shared" si="26"/>
        <v>-952107.93999999948</v>
      </c>
      <c r="L136" s="117">
        <f t="shared" si="27"/>
        <v>-16.499450952032294</v>
      </c>
      <c r="M136" s="117">
        <f t="shared" si="28"/>
        <v>7.7396922499794865E-2</v>
      </c>
      <c r="N136" s="117">
        <f t="shared" si="29"/>
        <v>5.7623512141526112E-2</v>
      </c>
    </row>
    <row r="137" spans="1:14" ht="15.9" customHeight="1" x14ac:dyDescent="0.25">
      <c r="A137" s="95" t="s">
        <v>1</v>
      </c>
      <c r="B137" s="37" t="s">
        <v>131</v>
      </c>
      <c r="C137" s="35">
        <f>IFERROR(IF($J137&gt;0,VLOOKUP($A137&amp;$B137,'PNC AA'!$A:$E,4,0),""),"")</f>
        <v>1199973.18</v>
      </c>
      <c r="D137" s="35">
        <f>IFERROR(IF($J137&gt;0,VLOOKUP($A137&amp;$B137,'PNC AA'!$A:$E,5,0),""),"")</f>
        <v>20715</v>
      </c>
      <c r="E137" s="34">
        <f t="shared" si="22"/>
        <v>33</v>
      </c>
      <c r="F137" s="44">
        <f t="shared" si="23"/>
        <v>1220688.18</v>
      </c>
      <c r="G137" s="35">
        <f>IFERROR(VLOOKUP($A137&amp;$B137,'PNC Exon. &amp; no Exon.'!$A:$AJ,3,0),0)</f>
        <v>3549426.37</v>
      </c>
      <c r="H137" s="35">
        <f>IFERROR(VLOOKUP($A137&amp;$B137,'PNC Exon. &amp; no Exon.'!$A:$AJ,4,0),0)</f>
        <v>48873.380000000005</v>
      </c>
      <c r="I137" s="34">
        <f t="shared" si="24"/>
        <v>32</v>
      </c>
      <c r="J137" s="44">
        <f t="shared" si="25"/>
        <v>3598299.75</v>
      </c>
      <c r="K137" s="35">
        <f t="shared" si="26"/>
        <v>2377611.5700000003</v>
      </c>
      <c r="L137" s="117">
        <f t="shared" si="27"/>
        <v>194.7763244500328</v>
      </c>
      <c r="M137" s="117">
        <f t="shared" si="28"/>
        <v>1.6372377032901678E-2</v>
      </c>
      <c r="N137" s="117">
        <f t="shared" si="29"/>
        <v>4.3031951128452831E-2</v>
      </c>
    </row>
    <row r="138" spans="1:14" ht="15.9" customHeight="1" x14ac:dyDescent="0.25">
      <c r="A138" s="95" t="s">
        <v>1</v>
      </c>
      <c r="B138" s="37" t="s">
        <v>129</v>
      </c>
      <c r="C138" s="35">
        <f>IFERROR(IF($J138&gt;0,VLOOKUP($A138&amp;$B138,'PNC AA'!$A:$E,4,0),""),"")</f>
        <v>9572669.8300000001</v>
      </c>
      <c r="D138" s="35">
        <f>IFERROR(IF($J138&gt;0,VLOOKUP($A138&amp;$B138,'PNC AA'!$A:$E,5,0),""),"")</f>
        <v>0</v>
      </c>
      <c r="E138" s="34">
        <f t="shared" si="22"/>
        <v>28</v>
      </c>
      <c r="F138" s="44">
        <f t="shared" si="23"/>
        <v>9572669.8300000001</v>
      </c>
      <c r="G138" s="35">
        <f>IFERROR(VLOOKUP($A138&amp;$B138,'PNC Exon. &amp; no Exon.'!$A:$AJ,3,0),0)</f>
        <v>1148588</v>
      </c>
      <c r="H138" s="35">
        <f>IFERROR(VLOOKUP($A138&amp;$B138,'PNC Exon. &amp; no Exon.'!$A:$AJ,4,0),0)</f>
        <v>0</v>
      </c>
      <c r="I138" s="34">
        <f t="shared" si="24"/>
        <v>33</v>
      </c>
      <c r="J138" s="44">
        <f t="shared" si="25"/>
        <v>1148588</v>
      </c>
      <c r="K138" s="35">
        <f t="shared" si="26"/>
        <v>-8424081.8300000001</v>
      </c>
      <c r="L138" s="117">
        <f t="shared" si="27"/>
        <v>-88.001382891109287</v>
      </c>
      <c r="M138" s="117">
        <f t="shared" si="28"/>
        <v>0.12839262494394171</v>
      </c>
      <c r="N138" s="117">
        <f t="shared" si="29"/>
        <v>1.373592699794601E-2</v>
      </c>
    </row>
    <row r="139" spans="1:14" ht="21" customHeight="1" x14ac:dyDescent="0.25">
      <c r="A139" s="7"/>
      <c r="B139" s="39" t="s">
        <v>21</v>
      </c>
      <c r="C139" s="46">
        <f>SUM(C106:C138)</f>
        <v>4652836777.4200001</v>
      </c>
      <c r="D139" s="46">
        <f>SUM(D106:D138)</f>
        <v>2802941803.4599996</v>
      </c>
      <c r="E139" s="46"/>
      <c r="F139" s="46">
        <f>SUM(F106:F138)</f>
        <v>7455778580.8800011</v>
      </c>
      <c r="G139" s="46">
        <f>SUM(G106:G138)</f>
        <v>5411741945.2299976</v>
      </c>
      <c r="H139" s="46">
        <f>SUM(H106:H138)</f>
        <v>2950183683.6100001</v>
      </c>
      <c r="I139" s="46"/>
      <c r="J139" s="46">
        <f>SUM(J106:J138)</f>
        <v>8361925628.8399982</v>
      </c>
      <c r="K139" s="46">
        <f t="shared" ref="K139" si="30">J139-F139</f>
        <v>906147047.95999718</v>
      </c>
      <c r="L139" s="116">
        <f t="shared" ref="L139" si="31">IFERROR(K139/F139*100,0)</f>
        <v>12.153620686694872</v>
      </c>
      <c r="M139" s="120">
        <f>SUM(M106:M138)</f>
        <v>100.00000000000004</v>
      </c>
      <c r="N139" s="120">
        <f>SUM(N106:N138)</f>
        <v>100</v>
      </c>
    </row>
    <row r="140" spans="1:14" x14ac:dyDescent="0.25">
      <c r="B140" s="52" t="s">
        <v>173</v>
      </c>
    </row>
    <row r="141" spans="1:14" x14ac:dyDescent="0.25">
      <c r="B141" s="52" t="s">
        <v>176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35" t="s">
        <v>42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134" t="s">
        <v>59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x14ac:dyDescent="0.25">
      <c r="A148" s="134" t="s">
        <v>137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x14ac:dyDescent="0.25">
      <c r="A149" s="134" t="s">
        <v>91</v>
      </c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1:14" x14ac:dyDescent="0.25">
      <c r="A150" s="1"/>
      <c r="B150" s="95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8" t="s">
        <v>33</v>
      </c>
      <c r="C151" s="137" t="str">
        <f>"Año "&amp;$C$7</f>
        <v>Año 2022</v>
      </c>
      <c r="D151" s="137"/>
      <c r="E151" s="137" t="s">
        <v>52</v>
      </c>
      <c r="F151" s="137"/>
      <c r="G151" s="137" t="str">
        <f>"Año "&amp;$G$7</f>
        <v>Año 2023</v>
      </c>
      <c r="H151" s="137"/>
      <c r="I151" s="137" t="s">
        <v>52</v>
      </c>
      <c r="J151" s="137"/>
      <c r="K151" s="137" t="s">
        <v>29</v>
      </c>
      <c r="L151" s="137"/>
      <c r="M151" s="137" t="s">
        <v>61</v>
      </c>
      <c r="N151" s="137"/>
    </row>
    <row r="152" spans="1:14" ht="34.5" customHeight="1" x14ac:dyDescent="0.25">
      <c r="A152" s="62"/>
      <c r="B152" s="139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129">
        <f>$C$7</f>
        <v>2022</v>
      </c>
      <c r="N152" s="129">
        <f>$G$7</f>
        <v>2023</v>
      </c>
    </row>
    <row r="153" spans="1:14" ht="15.9" customHeight="1" x14ac:dyDescent="0.25">
      <c r="A153" s="95" t="s">
        <v>2</v>
      </c>
      <c r="B153" s="35" t="s">
        <v>84</v>
      </c>
      <c r="C153" s="35" t="str">
        <f>IFERROR(IF($J153&gt;0,VLOOKUP($A153&amp;$B153,'PNC AA'!$A:$E,4,0),""),"")</f>
        <v/>
      </c>
      <c r="D153" s="35" t="str">
        <f>IFERROR(IF($J153&gt;0,VLOOKUP($A153&amp;$B153,'PNC AA'!$A:$E,5,0),""),"")</f>
        <v/>
      </c>
      <c r="E153" s="34" t="str">
        <f t="shared" ref="E153:E185" si="32">IF(F153=0,"ND",RANK(F153,$F$153:$F$185))</f>
        <v>ND</v>
      </c>
      <c r="F153" s="44">
        <f t="shared" ref="F153:F185" si="33">SUM(C153:D153)</f>
        <v>0</v>
      </c>
      <c r="G153" s="35">
        <f>IFERROR(VLOOKUP($A153&amp;$B153,'PNC Exon. &amp; no Exon.'!$A:$AJ,3,0),0)</f>
        <v>0</v>
      </c>
      <c r="H153" s="35">
        <f>IFERROR(VLOOKUP($A153&amp;$B153,'PNC Exon. &amp; no Exon.'!$A:$AJ,4,0),0)</f>
        <v>0</v>
      </c>
      <c r="I153" s="34" t="str">
        <f t="shared" ref="I153:I185" si="34">IF(J153=0,"ND",RANK(J153,$J$153:$J$185))</f>
        <v>ND</v>
      </c>
      <c r="J153" s="44">
        <f t="shared" ref="J153:J185" si="35">(G153+H153)</f>
        <v>0</v>
      </c>
      <c r="K153" s="35">
        <f t="shared" ref="K153:K185" si="36">J153-F153</f>
        <v>0</v>
      </c>
      <c r="L153" s="117">
        <f t="shared" ref="L153:L186" si="37">IFERROR(K153/F153*100,0)</f>
        <v>0</v>
      </c>
      <c r="M153" s="117">
        <f t="shared" ref="M153:M185" si="38">IFERROR(F153/$F$186*100,0)</f>
        <v>0</v>
      </c>
      <c r="N153" s="117">
        <f t="shared" ref="N153:N185" si="39">IFERROR(J153/$J$186*100,0)</f>
        <v>0</v>
      </c>
    </row>
    <row r="154" spans="1:14" ht="15.9" customHeight="1" x14ac:dyDescent="0.25">
      <c r="A154" s="95" t="s">
        <v>2</v>
      </c>
      <c r="B154" s="37" t="s">
        <v>93</v>
      </c>
      <c r="C154" s="35" t="str">
        <f>IFERROR(IF($J154&gt;0,VLOOKUP($A154&amp;$B154,'PNC AA'!$A:$E,4,0),""),"")</f>
        <v/>
      </c>
      <c r="D154" s="35" t="str">
        <f>IFERROR(IF($J154&gt;0,VLOOKUP($A154&amp;$B154,'PNC AA'!$A:$E,5,0),""),"")</f>
        <v/>
      </c>
      <c r="E154" s="34" t="str">
        <f t="shared" si="32"/>
        <v>ND</v>
      </c>
      <c r="F154" s="44">
        <f t="shared" si="33"/>
        <v>0</v>
      </c>
      <c r="G154" s="35">
        <f>IFERROR(VLOOKUP($A154&amp;$B154,'PNC Exon. &amp; no Exon.'!$A:$AJ,3,0),0)</f>
        <v>0</v>
      </c>
      <c r="H154" s="35">
        <f>IFERROR(VLOOKUP($A154&amp;$B154,'PNC Exon. &amp; no Exon.'!$A:$AJ,4,0),0)</f>
        <v>0</v>
      </c>
      <c r="I154" s="34" t="str">
        <f t="shared" si="34"/>
        <v>ND</v>
      </c>
      <c r="J154" s="44">
        <f t="shared" si="35"/>
        <v>0</v>
      </c>
      <c r="K154" s="35">
        <f t="shared" si="36"/>
        <v>0</v>
      </c>
      <c r="L154" s="117">
        <f t="shared" si="37"/>
        <v>0</v>
      </c>
      <c r="M154" s="117">
        <f t="shared" si="38"/>
        <v>0</v>
      </c>
      <c r="N154" s="117">
        <f t="shared" si="39"/>
        <v>0</v>
      </c>
    </row>
    <row r="155" spans="1:14" ht="15.9" customHeight="1" x14ac:dyDescent="0.25">
      <c r="A155" s="95" t="s">
        <v>2</v>
      </c>
      <c r="B155" s="37" t="s">
        <v>92</v>
      </c>
      <c r="C155" s="35" t="str">
        <f>IFERROR(IF($J155&gt;0,VLOOKUP($A155&amp;$B155,'PNC AA'!$A:$E,4,0),""),"")</f>
        <v/>
      </c>
      <c r="D155" s="35" t="str">
        <f>IFERROR(IF($J155&gt;0,VLOOKUP($A155&amp;$B155,'PNC AA'!$A:$E,5,0),""),"")</f>
        <v/>
      </c>
      <c r="E155" s="34" t="str">
        <f t="shared" si="32"/>
        <v>ND</v>
      </c>
      <c r="F155" s="44">
        <f t="shared" si="33"/>
        <v>0</v>
      </c>
      <c r="G155" s="35">
        <f>IFERROR(VLOOKUP($A155&amp;$B155,'PNC Exon. &amp; no Exon.'!$A:$AJ,3,0),0)</f>
        <v>0</v>
      </c>
      <c r="H155" s="35">
        <f>IFERROR(VLOOKUP($A155&amp;$B155,'PNC Exon. &amp; no Exon.'!$A:$AJ,4,0),0)</f>
        <v>0</v>
      </c>
      <c r="I155" s="34" t="str">
        <f t="shared" si="34"/>
        <v>ND</v>
      </c>
      <c r="J155" s="44">
        <f t="shared" si="35"/>
        <v>0</v>
      </c>
      <c r="K155" s="35">
        <f t="shared" si="36"/>
        <v>0</v>
      </c>
      <c r="L155" s="117">
        <f t="shared" si="37"/>
        <v>0</v>
      </c>
      <c r="M155" s="117">
        <f t="shared" si="38"/>
        <v>0</v>
      </c>
      <c r="N155" s="117">
        <f t="shared" si="39"/>
        <v>0</v>
      </c>
    </row>
    <row r="156" spans="1:14" ht="15.9" customHeight="1" x14ac:dyDescent="0.25">
      <c r="A156" s="95" t="s">
        <v>2</v>
      </c>
      <c r="B156" s="37" t="s">
        <v>110</v>
      </c>
      <c r="C156" s="35" t="str">
        <f>IFERROR(IF($J156&gt;0,VLOOKUP($A156&amp;$B156,'PNC AA'!$A:$E,4,0),""),"")</f>
        <v/>
      </c>
      <c r="D156" s="35" t="str">
        <f>IFERROR(IF($J156&gt;0,VLOOKUP($A156&amp;$B156,'PNC AA'!$A:$E,5,0),""),"")</f>
        <v/>
      </c>
      <c r="E156" s="34" t="str">
        <f t="shared" si="32"/>
        <v>ND</v>
      </c>
      <c r="F156" s="44">
        <f t="shared" si="33"/>
        <v>0</v>
      </c>
      <c r="G156" s="35">
        <f>IFERROR(VLOOKUP($A156&amp;$B156,'PNC Exon. &amp; no Exon.'!$A:$AJ,3,0),0)</f>
        <v>0</v>
      </c>
      <c r="H156" s="35">
        <f>IFERROR(VLOOKUP($A156&amp;$B156,'PNC Exon. &amp; no Exon.'!$A:$AJ,4,0),0)</f>
        <v>0</v>
      </c>
      <c r="I156" s="34" t="str">
        <f t="shared" si="34"/>
        <v>ND</v>
      </c>
      <c r="J156" s="44">
        <f t="shared" si="35"/>
        <v>0</v>
      </c>
      <c r="K156" s="35">
        <f t="shared" si="36"/>
        <v>0</v>
      </c>
      <c r="L156" s="117">
        <f t="shared" si="37"/>
        <v>0</v>
      </c>
      <c r="M156" s="117">
        <f t="shared" si="38"/>
        <v>0</v>
      </c>
      <c r="N156" s="117">
        <f t="shared" si="39"/>
        <v>0</v>
      </c>
    </row>
    <row r="157" spans="1:14" ht="15.9" customHeight="1" x14ac:dyDescent="0.25">
      <c r="A157" s="95" t="s">
        <v>2</v>
      </c>
      <c r="B157" s="37" t="s">
        <v>111</v>
      </c>
      <c r="C157" s="35" t="str">
        <f>IFERROR(IF($J157&gt;0,VLOOKUP($A157&amp;$B157,'PNC AA'!$A:$E,4,0),""),"")</f>
        <v/>
      </c>
      <c r="D157" s="35" t="str">
        <f>IFERROR(IF($J157&gt;0,VLOOKUP($A157&amp;$B157,'PNC AA'!$A:$E,5,0),""),"")</f>
        <v/>
      </c>
      <c r="E157" s="34" t="str">
        <f t="shared" si="32"/>
        <v>ND</v>
      </c>
      <c r="F157" s="44">
        <f t="shared" si="33"/>
        <v>0</v>
      </c>
      <c r="G157" s="35">
        <f>IFERROR(VLOOKUP($A157&amp;$B157,'PNC Exon. &amp; no Exon.'!$A:$AJ,3,0),0)</f>
        <v>0</v>
      </c>
      <c r="H157" s="35">
        <f>IFERROR(VLOOKUP($A157&amp;$B157,'PNC Exon. &amp; no Exon.'!$A:$AJ,4,0),0)</f>
        <v>0</v>
      </c>
      <c r="I157" s="34" t="str">
        <f t="shared" si="34"/>
        <v>ND</v>
      </c>
      <c r="J157" s="44">
        <f t="shared" si="35"/>
        <v>0</v>
      </c>
      <c r="K157" s="35">
        <f t="shared" si="36"/>
        <v>0</v>
      </c>
      <c r="L157" s="117">
        <f t="shared" si="37"/>
        <v>0</v>
      </c>
      <c r="M157" s="117">
        <f t="shared" si="38"/>
        <v>0</v>
      </c>
      <c r="N157" s="117">
        <f t="shared" si="39"/>
        <v>0</v>
      </c>
    </row>
    <row r="158" spans="1:14" ht="15.9" customHeight="1" x14ac:dyDescent="0.25">
      <c r="A158" s="95" t="s">
        <v>2</v>
      </c>
      <c r="B158" s="37" t="s">
        <v>112</v>
      </c>
      <c r="C158" s="35" t="str">
        <f>IFERROR(IF($J158&gt;0,VLOOKUP($A158&amp;$B158,'PNC AA'!$A:$E,4,0),""),"")</f>
        <v/>
      </c>
      <c r="D158" s="35" t="str">
        <f>IFERROR(IF($J158&gt;0,VLOOKUP($A158&amp;$B158,'PNC AA'!$A:$E,5,0),""),"")</f>
        <v/>
      </c>
      <c r="E158" s="34" t="str">
        <f t="shared" si="32"/>
        <v>ND</v>
      </c>
      <c r="F158" s="44">
        <f t="shared" si="33"/>
        <v>0</v>
      </c>
      <c r="G158" s="35">
        <f>IFERROR(VLOOKUP($A158&amp;$B158,'PNC Exon. &amp; no Exon.'!$A:$AJ,3,0),0)</f>
        <v>0</v>
      </c>
      <c r="H158" s="35">
        <f>IFERROR(VLOOKUP($A158&amp;$B158,'PNC Exon. &amp; no Exon.'!$A:$AJ,4,0),0)</f>
        <v>0</v>
      </c>
      <c r="I158" s="34" t="str">
        <f t="shared" si="34"/>
        <v>ND</v>
      </c>
      <c r="J158" s="44">
        <f t="shared" si="35"/>
        <v>0</v>
      </c>
      <c r="K158" s="35">
        <f t="shared" si="36"/>
        <v>0</v>
      </c>
      <c r="L158" s="117">
        <f t="shared" si="37"/>
        <v>0</v>
      </c>
      <c r="M158" s="117">
        <f t="shared" si="38"/>
        <v>0</v>
      </c>
      <c r="N158" s="117">
        <f t="shared" si="39"/>
        <v>0</v>
      </c>
    </row>
    <row r="159" spans="1:14" ht="15.9" customHeight="1" x14ac:dyDescent="0.25">
      <c r="A159" s="95" t="s">
        <v>2</v>
      </c>
      <c r="B159" s="37" t="s">
        <v>94</v>
      </c>
      <c r="C159" s="35" t="str">
        <f>IFERROR(IF($J159&gt;0,VLOOKUP($A159&amp;$B159,'PNC AA'!$A:$E,4,0),""),"")</f>
        <v/>
      </c>
      <c r="D159" s="35" t="str">
        <f>IFERROR(IF($J159&gt;0,VLOOKUP($A159&amp;$B159,'PNC AA'!$A:$E,5,0),""),"")</f>
        <v/>
      </c>
      <c r="E159" s="34" t="str">
        <f t="shared" si="32"/>
        <v>ND</v>
      </c>
      <c r="F159" s="44">
        <f t="shared" si="33"/>
        <v>0</v>
      </c>
      <c r="G159" s="35">
        <f>IFERROR(VLOOKUP($A159&amp;$B159,'PNC Exon. &amp; no Exon.'!$A:$AJ,3,0),0)</f>
        <v>0</v>
      </c>
      <c r="H159" s="35">
        <f>IFERROR(VLOOKUP($A159&amp;$B159,'PNC Exon. &amp; no Exon.'!$A:$AJ,4,0),0)</f>
        <v>0</v>
      </c>
      <c r="I159" s="34" t="str">
        <f t="shared" si="34"/>
        <v>ND</v>
      </c>
      <c r="J159" s="44">
        <f t="shared" si="35"/>
        <v>0</v>
      </c>
      <c r="K159" s="35">
        <f t="shared" si="36"/>
        <v>0</v>
      </c>
      <c r="L159" s="117">
        <f t="shared" si="37"/>
        <v>0</v>
      </c>
      <c r="M159" s="117">
        <f t="shared" si="38"/>
        <v>0</v>
      </c>
      <c r="N159" s="117">
        <f t="shared" si="39"/>
        <v>0</v>
      </c>
    </row>
    <row r="160" spans="1:14" ht="15.9" customHeight="1" x14ac:dyDescent="0.25">
      <c r="A160" s="95" t="s">
        <v>2</v>
      </c>
      <c r="B160" s="37" t="s">
        <v>113</v>
      </c>
      <c r="C160" s="35" t="str">
        <f>IFERROR(IF($J160&gt;0,VLOOKUP($A160&amp;$B160,'PNC AA'!$A:$E,4,0),""),"")</f>
        <v/>
      </c>
      <c r="D160" s="35" t="str">
        <f>IFERROR(IF($J160&gt;0,VLOOKUP($A160&amp;$B160,'PNC AA'!$A:$E,5,0),""),"")</f>
        <v/>
      </c>
      <c r="E160" s="34" t="str">
        <f t="shared" si="32"/>
        <v>ND</v>
      </c>
      <c r="F160" s="44">
        <f t="shared" si="33"/>
        <v>0</v>
      </c>
      <c r="G160" s="35">
        <f>IFERROR(VLOOKUP($A160&amp;$B160,'PNC Exon. &amp; no Exon.'!$A:$AJ,3,0),0)</f>
        <v>0</v>
      </c>
      <c r="H160" s="35">
        <f>IFERROR(VLOOKUP($A160&amp;$B160,'PNC Exon. &amp; no Exon.'!$A:$AJ,4,0),0)</f>
        <v>0</v>
      </c>
      <c r="I160" s="34" t="str">
        <f t="shared" si="34"/>
        <v>ND</v>
      </c>
      <c r="J160" s="44">
        <f t="shared" si="35"/>
        <v>0</v>
      </c>
      <c r="K160" s="35">
        <f t="shared" si="36"/>
        <v>0</v>
      </c>
      <c r="L160" s="117">
        <f t="shared" si="37"/>
        <v>0</v>
      </c>
      <c r="M160" s="117">
        <f t="shared" si="38"/>
        <v>0</v>
      </c>
      <c r="N160" s="117">
        <f t="shared" si="39"/>
        <v>0</v>
      </c>
    </row>
    <row r="161" spans="1:14" ht="15.9" customHeight="1" x14ac:dyDescent="0.25">
      <c r="A161" s="95" t="s">
        <v>2</v>
      </c>
      <c r="B161" s="37" t="s">
        <v>77</v>
      </c>
      <c r="C161" s="35" t="str">
        <f>IFERROR(IF($J161&gt;0,VLOOKUP($A161&amp;$B161,'PNC AA'!$A:$E,4,0),""),"")</f>
        <v/>
      </c>
      <c r="D161" s="35" t="str">
        <f>IFERROR(IF($J161&gt;0,VLOOKUP($A161&amp;$B161,'PNC AA'!$A:$E,5,0),""),"")</f>
        <v/>
      </c>
      <c r="E161" s="34" t="str">
        <f t="shared" si="32"/>
        <v>ND</v>
      </c>
      <c r="F161" s="44">
        <f t="shared" si="33"/>
        <v>0</v>
      </c>
      <c r="G161" s="35">
        <f>IFERROR(VLOOKUP($A161&amp;$B161,'PNC Exon. &amp; no Exon.'!$A:$AJ,3,0),0)</f>
        <v>0</v>
      </c>
      <c r="H161" s="35">
        <f>IFERROR(VLOOKUP($A161&amp;$B161,'PNC Exon. &amp; no Exon.'!$A:$AJ,4,0),0)</f>
        <v>0</v>
      </c>
      <c r="I161" s="34" t="str">
        <f t="shared" si="34"/>
        <v>ND</v>
      </c>
      <c r="J161" s="44">
        <f t="shared" si="35"/>
        <v>0</v>
      </c>
      <c r="K161" s="35">
        <f t="shared" si="36"/>
        <v>0</v>
      </c>
      <c r="L161" s="117">
        <f t="shared" si="37"/>
        <v>0</v>
      </c>
      <c r="M161" s="117">
        <f t="shared" si="38"/>
        <v>0</v>
      </c>
      <c r="N161" s="117">
        <f t="shared" si="39"/>
        <v>0</v>
      </c>
    </row>
    <row r="162" spans="1:14" ht="15.9" customHeight="1" x14ac:dyDescent="0.25">
      <c r="A162" s="95" t="s">
        <v>2</v>
      </c>
      <c r="B162" s="37" t="s">
        <v>85</v>
      </c>
      <c r="C162" s="35" t="str">
        <f>IFERROR(IF($J162&gt;0,VLOOKUP($A162&amp;$B162,'PNC AA'!$A:$E,4,0),""),"")</f>
        <v/>
      </c>
      <c r="D162" s="35" t="str">
        <f>IFERROR(IF($J162&gt;0,VLOOKUP($A162&amp;$B162,'PNC AA'!$A:$E,5,0),""),"")</f>
        <v/>
      </c>
      <c r="E162" s="34" t="str">
        <f t="shared" si="32"/>
        <v>ND</v>
      </c>
      <c r="F162" s="44">
        <f t="shared" si="33"/>
        <v>0</v>
      </c>
      <c r="G162" s="35">
        <f>IFERROR(VLOOKUP($A162&amp;$B162,'PNC Exon. &amp; no Exon.'!$A:$AJ,3,0),0)</f>
        <v>0</v>
      </c>
      <c r="H162" s="35">
        <f>IFERROR(VLOOKUP($A162&amp;$B162,'PNC Exon. &amp; no Exon.'!$A:$AJ,4,0),0)</f>
        <v>0</v>
      </c>
      <c r="I162" s="34" t="str">
        <f t="shared" si="34"/>
        <v>ND</v>
      </c>
      <c r="J162" s="44">
        <f t="shared" si="35"/>
        <v>0</v>
      </c>
      <c r="K162" s="35">
        <f t="shared" si="36"/>
        <v>0</v>
      </c>
      <c r="L162" s="117">
        <f t="shared" si="37"/>
        <v>0</v>
      </c>
      <c r="M162" s="117">
        <f t="shared" si="38"/>
        <v>0</v>
      </c>
      <c r="N162" s="117">
        <f t="shared" si="39"/>
        <v>0</v>
      </c>
    </row>
    <row r="163" spans="1:14" ht="15.9" customHeight="1" x14ac:dyDescent="0.25">
      <c r="A163" s="95" t="s">
        <v>2</v>
      </c>
      <c r="B163" s="37" t="s">
        <v>114</v>
      </c>
      <c r="C163" s="35" t="str">
        <f>IFERROR(IF($J163&gt;0,VLOOKUP($A163&amp;$B163,'PNC AA'!$A:$E,4,0),""),"")</f>
        <v/>
      </c>
      <c r="D163" s="35" t="str">
        <f>IFERROR(IF($J163&gt;0,VLOOKUP($A163&amp;$B163,'PNC AA'!$A:$E,5,0),""),"")</f>
        <v/>
      </c>
      <c r="E163" s="34" t="str">
        <f t="shared" si="32"/>
        <v>ND</v>
      </c>
      <c r="F163" s="44">
        <f t="shared" si="33"/>
        <v>0</v>
      </c>
      <c r="G163" s="35">
        <f>IFERROR(VLOOKUP($A163&amp;$B163,'PNC Exon. &amp; no Exon.'!$A:$AJ,3,0),0)</f>
        <v>0</v>
      </c>
      <c r="H163" s="35">
        <f>IFERROR(VLOOKUP($A163&amp;$B163,'PNC Exon. &amp; no Exon.'!$A:$AJ,4,0),0)</f>
        <v>0</v>
      </c>
      <c r="I163" s="34" t="str">
        <f t="shared" si="34"/>
        <v>ND</v>
      </c>
      <c r="J163" s="44">
        <f t="shared" si="35"/>
        <v>0</v>
      </c>
      <c r="K163" s="35">
        <f t="shared" si="36"/>
        <v>0</v>
      </c>
      <c r="L163" s="117">
        <f t="shared" si="37"/>
        <v>0</v>
      </c>
      <c r="M163" s="117">
        <f t="shared" si="38"/>
        <v>0</v>
      </c>
      <c r="N163" s="117">
        <f t="shared" si="39"/>
        <v>0</v>
      </c>
    </row>
    <row r="164" spans="1:14" ht="15.9" customHeight="1" x14ac:dyDescent="0.25">
      <c r="A164" s="95" t="s">
        <v>2</v>
      </c>
      <c r="B164" s="37" t="s">
        <v>115</v>
      </c>
      <c r="C164" s="35" t="str">
        <f>IFERROR(IF($J164&gt;0,VLOOKUP($A164&amp;$B164,'PNC AA'!$A:$E,4,0),""),"")</f>
        <v/>
      </c>
      <c r="D164" s="35" t="str">
        <f>IFERROR(IF($J164&gt;0,VLOOKUP($A164&amp;$B164,'PNC AA'!$A:$E,5,0),""),"")</f>
        <v/>
      </c>
      <c r="E164" s="34" t="str">
        <f t="shared" si="32"/>
        <v>ND</v>
      </c>
      <c r="F164" s="44">
        <f t="shared" si="33"/>
        <v>0</v>
      </c>
      <c r="G164" s="35">
        <f>IFERROR(VLOOKUP($A164&amp;$B164,'PNC Exon. &amp; no Exon.'!$A:$AJ,3,0),0)</f>
        <v>0</v>
      </c>
      <c r="H164" s="35">
        <f>IFERROR(VLOOKUP($A164&amp;$B164,'PNC Exon. &amp; no Exon.'!$A:$AJ,4,0),0)</f>
        <v>0</v>
      </c>
      <c r="I164" s="34" t="str">
        <f t="shared" si="34"/>
        <v>ND</v>
      </c>
      <c r="J164" s="44">
        <f t="shared" si="35"/>
        <v>0</v>
      </c>
      <c r="K164" s="35">
        <f t="shared" si="36"/>
        <v>0</v>
      </c>
      <c r="L164" s="117">
        <f t="shared" si="37"/>
        <v>0</v>
      </c>
      <c r="M164" s="117">
        <f t="shared" si="38"/>
        <v>0</v>
      </c>
      <c r="N164" s="117">
        <f t="shared" si="39"/>
        <v>0</v>
      </c>
    </row>
    <row r="165" spans="1:14" ht="15.9" customHeight="1" x14ac:dyDescent="0.25">
      <c r="A165" s="95" t="s">
        <v>2</v>
      </c>
      <c r="B165" s="37" t="s">
        <v>118</v>
      </c>
      <c r="C165" s="35" t="str">
        <f>IFERROR(IF($J165&gt;0,VLOOKUP($A165&amp;$B165,'PNC AA'!$A:$E,4,0),""),"")</f>
        <v/>
      </c>
      <c r="D165" s="35" t="str">
        <f>IFERROR(IF($J165&gt;0,VLOOKUP($A165&amp;$B165,'PNC AA'!$A:$E,5,0),""),"")</f>
        <v/>
      </c>
      <c r="E165" s="34" t="str">
        <f t="shared" si="32"/>
        <v>ND</v>
      </c>
      <c r="F165" s="44">
        <f t="shared" si="33"/>
        <v>0</v>
      </c>
      <c r="G165" s="35">
        <f>IFERROR(VLOOKUP($A165&amp;$B165,'PNC Exon. &amp; no Exon.'!$A:$AJ,3,0),0)</f>
        <v>0</v>
      </c>
      <c r="H165" s="35">
        <f>IFERROR(VLOOKUP($A165&amp;$B165,'PNC Exon. &amp; no Exon.'!$A:$AJ,4,0),0)</f>
        <v>0</v>
      </c>
      <c r="I165" s="34" t="str">
        <f t="shared" si="34"/>
        <v>ND</v>
      </c>
      <c r="J165" s="44">
        <f t="shared" si="35"/>
        <v>0</v>
      </c>
      <c r="K165" s="35">
        <f t="shared" si="36"/>
        <v>0</v>
      </c>
      <c r="L165" s="117">
        <f t="shared" si="37"/>
        <v>0</v>
      </c>
      <c r="M165" s="117">
        <f t="shared" si="38"/>
        <v>0</v>
      </c>
      <c r="N165" s="117">
        <f t="shared" si="39"/>
        <v>0</v>
      </c>
    </row>
    <row r="166" spans="1:14" ht="15.9" customHeight="1" x14ac:dyDescent="0.25">
      <c r="A166" s="95" t="s">
        <v>2</v>
      </c>
      <c r="B166" s="37" t="s">
        <v>119</v>
      </c>
      <c r="C166" s="35" t="str">
        <f>IFERROR(IF($J166&gt;0,VLOOKUP($A166&amp;$B166,'PNC AA'!$A:$E,4,0),""),"")</f>
        <v/>
      </c>
      <c r="D166" s="35" t="str">
        <f>IFERROR(IF($J166&gt;0,VLOOKUP($A166&amp;$B166,'PNC AA'!$A:$E,5,0),""),"")</f>
        <v/>
      </c>
      <c r="E166" s="34" t="str">
        <f t="shared" si="32"/>
        <v>ND</v>
      </c>
      <c r="F166" s="44">
        <f t="shared" si="33"/>
        <v>0</v>
      </c>
      <c r="G166" s="35">
        <f>IFERROR(VLOOKUP($A166&amp;$B166,'PNC Exon. &amp; no Exon.'!$A:$AJ,3,0),0)</f>
        <v>0</v>
      </c>
      <c r="H166" s="35">
        <f>IFERROR(VLOOKUP($A166&amp;$B166,'PNC Exon. &amp; no Exon.'!$A:$AJ,4,0),0)</f>
        <v>0</v>
      </c>
      <c r="I166" s="34" t="str">
        <f t="shared" si="34"/>
        <v>ND</v>
      </c>
      <c r="J166" s="44">
        <f t="shared" si="35"/>
        <v>0</v>
      </c>
      <c r="K166" s="35">
        <f t="shared" si="36"/>
        <v>0</v>
      </c>
      <c r="L166" s="117">
        <f t="shared" si="37"/>
        <v>0</v>
      </c>
      <c r="M166" s="117">
        <f t="shared" si="38"/>
        <v>0</v>
      </c>
      <c r="N166" s="117">
        <f t="shared" si="39"/>
        <v>0</v>
      </c>
    </row>
    <row r="167" spans="1:14" ht="15.9" customHeight="1" x14ac:dyDescent="0.25">
      <c r="A167" s="95" t="s">
        <v>2</v>
      </c>
      <c r="B167" s="37" t="s">
        <v>116</v>
      </c>
      <c r="C167" s="35" t="str">
        <f>IFERROR(IF($J167&gt;0,VLOOKUP($A167&amp;$B167,'PNC AA'!$A:$E,4,0),""),"")</f>
        <v/>
      </c>
      <c r="D167" s="35" t="str">
        <f>IFERROR(IF($J167&gt;0,VLOOKUP($A167&amp;$B167,'PNC AA'!$A:$E,5,0),""),"")</f>
        <v/>
      </c>
      <c r="E167" s="34" t="str">
        <f t="shared" si="32"/>
        <v>ND</v>
      </c>
      <c r="F167" s="44">
        <f t="shared" si="33"/>
        <v>0</v>
      </c>
      <c r="G167" s="35">
        <f>IFERROR(VLOOKUP($A167&amp;$B167,'PNC Exon. &amp; no Exon.'!$A:$AJ,3,0),0)</f>
        <v>0</v>
      </c>
      <c r="H167" s="35">
        <f>IFERROR(VLOOKUP($A167&amp;$B167,'PNC Exon. &amp; no Exon.'!$A:$AJ,4,0),0)</f>
        <v>0</v>
      </c>
      <c r="I167" s="34" t="str">
        <f t="shared" si="34"/>
        <v>ND</v>
      </c>
      <c r="J167" s="44">
        <f t="shared" si="35"/>
        <v>0</v>
      </c>
      <c r="K167" s="35">
        <f t="shared" si="36"/>
        <v>0</v>
      </c>
      <c r="L167" s="117">
        <f t="shared" si="37"/>
        <v>0</v>
      </c>
      <c r="M167" s="117">
        <f t="shared" si="38"/>
        <v>0</v>
      </c>
      <c r="N167" s="117">
        <f t="shared" si="39"/>
        <v>0</v>
      </c>
    </row>
    <row r="168" spans="1:14" ht="15.9" customHeight="1" x14ac:dyDescent="0.25">
      <c r="A168" s="95" t="s">
        <v>2</v>
      </c>
      <c r="B168" s="37" t="s">
        <v>117</v>
      </c>
      <c r="C168" s="35" t="str">
        <f>IFERROR(IF($J168&gt;0,VLOOKUP($A168&amp;$B168,'PNC AA'!$A:$E,4,0),""),"")</f>
        <v/>
      </c>
      <c r="D168" s="35" t="str">
        <f>IFERROR(IF($J168&gt;0,VLOOKUP($A168&amp;$B168,'PNC AA'!$A:$E,5,0),""),"")</f>
        <v/>
      </c>
      <c r="E168" s="34" t="str">
        <f t="shared" si="32"/>
        <v>ND</v>
      </c>
      <c r="F168" s="44">
        <f t="shared" si="33"/>
        <v>0</v>
      </c>
      <c r="G168" s="35">
        <f>IFERROR(VLOOKUP($A168&amp;$B168,'PNC Exon. &amp; no Exon.'!$A:$AJ,3,0),0)</f>
        <v>0</v>
      </c>
      <c r="H168" s="35">
        <f>IFERROR(VLOOKUP($A168&amp;$B168,'PNC Exon. &amp; no Exon.'!$A:$AJ,4,0),0)</f>
        <v>0</v>
      </c>
      <c r="I168" s="34" t="str">
        <f t="shared" si="34"/>
        <v>ND</v>
      </c>
      <c r="J168" s="44">
        <f t="shared" si="35"/>
        <v>0</v>
      </c>
      <c r="K168" s="35">
        <f t="shared" si="36"/>
        <v>0</v>
      </c>
      <c r="L168" s="117">
        <f t="shared" si="37"/>
        <v>0</v>
      </c>
      <c r="M168" s="117">
        <f t="shared" si="38"/>
        <v>0</v>
      </c>
      <c r="N168" s="117">
        <f t="shared" si="39"/>
        <v>0</v>
      </c>
    </row>
    <row r="169" spans="1:14" ht="15.9" customHeight="1" x14ac:dyDescent="0.25">
      <c r="A169" s="95" t="s">
        <v>2</v>
      </c>
      <c r="B169" s="37" t="s">
        <v>80</v>
      </c>
      <c r="C169" s="35" t="str">
        <f>IFERROR(IF($J169&gt;0,VLOOKUP($A169&amp;$B169,'PNC AA'!$A:$E,4,0),""),"")</f>
        <v/>
      </c>
      <c r="D169" s="35" t="str">
        <f>IFERROR(IF($J169&gt;0,VLOOKUP($A169&amp;$B169,'PNC AA'!$A:$E,5,0),""),"")</f>
        <v/>
      </c>
      <c r="E169" s="34" t="str">
        <f t="shared" si="32"/>
        <v>ND</v>
      </c>
      <c r="F169" s="44">
        <f t="shared" si="33"/>
        <v>0</v>
      </c>
      <c r="G169" s="35">
        <f>IFERROR(VLOOKUP($A169&amp;$B169,'PNC Exon. &amp; no Exon.'!$A:$AJ,3,0),0)</f>
        <v>0</v>
      </c>
      <c r="H169" s="35">
        <f>IFERROR(VLOOKUP($A169&amp;$B169,'PNC Exon. &amp; no Exon.'!$A:$AJ,4,0),0)</f>
        <v>0</v>
      </c>
      <c r="I169" s="34" t="str">
        <f t="shared" si="34"/>
        <v>ND</v>
      </c>
      <c r="J169" s="44">
        <f t="shared" si="35"/>
        <v>0</v>
      </c>
      <c r="K169" s="35">
        <f t="shared" si="36"/>
        <v>0</v>
      </c>
      <c r="L169" s="117">
        <f t="shared" si="37"/>
        <v>0</v>
      </c>
      <c r="M169" s="117">
        <f t="shared" si="38"/>
        <v>0</v>
      </c>
      <c r="N169" s="117">
        <f t="shared" si="39"/>
        <v>0</v>
      </c>
    </row>
    <row r="170" spans="1:14" ht="15.9" customHeight="1" x14ac:dyDescent="0.25">
      <c r="A170" s="95" t="s">
        <v>2</v>
      </c>
      <c r="B170" s="37" t="s">
        <v>120</v>
      </c>
      <c r="C170" s="35" t="str">
        <f>IFERROR(IF($J170&gt;0,VLOOKUP($A170&amp;$B170,'PNC AA'!$A:$E,4,0),""),"")</f>
        <v/>
      </c>
      <c r="D170" s="35" t="str">
        <f>IFERROR(IF($J170&gt;0,VLOOKUP($A170&amp;$B170,'PNC AA'!$A:$E,5,0),""),"")</f>
        <v/>
      </c>
      <c r="E170" s="34" t="str">
        <f t="shared" si="32"/>
        <v>ND</v>
      </c>
      <c r="F170" s="44">
        <f t="shared" si="33"/>
        <v>0</v>
      </c>
      <c r="G170" s="35">
        <f>IFERROR(VLOOKUP($A170&amp;$B170,'PNC Exon. &amp; no Exon.'!$A:$AJ,3,0),0)</f>
        <v>0</v>
      </c>
      <c r="H170" s="35">
        <f>IFERROR(VLOOKUP($A170&amp;$B170,'PNC Exon. &amp; no Exon.'!$A:$AJ,4,0),0)</f>
        <v>0</v>
      </c>
      <c r="I170" s="34" t="str">
        <f t="shared" si="34"/>
        <v>ND</v>
      </c>
      <c r="J170" s="44">
        <f t="shared" si="35"/>
        <v>0</v>
      </c>
      <c r="K170" s="35">
        <f t="shared" si="36"/>
        <v>0</v>
      </c>
      <c r="L170" s="117">
        <f t="shared" si="37"/>
        <v>0</v>
      </c>
      <c r="M170" s="117">
        <f t="shared" si="38"/>
        <v>0</v>
      </c>
      <c r="N170" s="117">
        <f t="shared" si="39"/>
        <v>0</v>
      </c>
    </row>
    <row r="171" spans="1:14" ht="15.9" customHeight="1" x14ac:dyDescent="0.25">
      <c r="A171" s="95" t="s">
        <v>2</v>
      </c>
      <c r="B171" s="37" t="s">
        <v>121</v>
      </c>
      <c r="C171" s="35" t="str">
        <f>IFERROR(IF($J171&gt;0,VLOOKUP($A171&amp;$B171,'PNC AA'!$A:$E,4,0),""),"")</f>
        <v/>
      </c>
      <c r="D171" s="35" t="str">
        <f>IFERROR(IF($J171&gt;0,VLOOKUP($A171&amp;$B171,'PNC AA'!$A:$E,5,0),""),"")</f>
        <v/>
      </c>
      <c r="E171" s="34" t="str">
        <f t="shared" si="32"/>
        <v>ND</v>
      </c>
      <c r="F171" s="44">
        <f t="shared" si="33"/>
        <v>0</v>
      </c>
      <c r="G171" s="35">
        <f>IFERROR(VLOOKUP($A171&amp;$B171,'PNC Exon. &amp; no Exon.'!$A:$AJ,3,0),0)</f>
        <v>0</v>
      </c>
      <c r="H171" s="35">
        <f>IFERROR(VLOOKUP($A171&amp;$B171,'PNC Exon. &amp; no Exon.'!$A:$AJ,4,0),0)</f>
        <v>0</v>
      </c>
      <c r="I171" s="34" t="str">
        <f t="shared" si="34"/>
        <v>ND</v>
      </c>
      <c r="J171" s="44">
        <f t="shared" si="35"/>
        <v>0</v>
      </c>
      <c r="K171" s="35">
        <f t="shared" si="36"/>
        <v>0</v>
      </c>
      <c r="L171" s="117">
        <f t="shared" si="37"/>
        <v>0</v>
      </c>
      <c r="M171" s="117">
        <f t="shared" si="38"/>
        <v>0</v>
      </c>
      <c r="N171" s="117">
        <f t="shared" si="39"/>
        <v>0</v>
      </c>
    </row>
    <row r="172" spans="1:14" ht="15.9" customHeight="1" x14ac:dyDescent="0.25">
      <c r="A172" s="95" t="s">
        <v>2</v>
      </c>
      <c r="B172" s="37" t="s">
        <v>78</v>
      </c>
      <c r="C172" s="35" t="str">
        <f>IFERROR(IF($J172&gt;0,VLOOKUP($A172&amp;$B172,'PNC AA'!$A:$E,4,0),""),"")</f>
        <v/>
      </c>
      <c r="D172" s="35" t="str">
        <f>IFERROR(IF($J172&gt;0,VLOOKUP($A172&amp;$B172,'PNC AA'!$A:$E,5,0),""),"")</f>
        <v/>
      </c>
      <c r="E172" s="34" t="str">
        <f t="shared" si="32"/>
        <v>ND</v>
      </c>
      <c r="F172" s="44">
        <f t="shared" si="33"/>
        <v>0</v>
      </c>
      <c r="G172" s="35">
        <f>IFERROR(VLOOKUP($A172&amp;$B172,'PNC Exon. &amp; no Exon.'!$A:$AJ,3,0),0)</f>
        <v>0</v>
      </c>
      <c r="H172" s="35">
        <f>IFERROR(VLOOKUP($A172&amp;$B172,'PNC Exon. &amp; no Exon.'!$A:$AJ,4,0),0)</f>
        <v>0</v>
      </c>
      <c r="I172" s="34" t="str">
        <f t="shared" si="34"/>
        <v>ND</v>
      </c>
      <c r="J172" s="44">
        <f t="shared" si="35"/>
        <v>0</v>
      </c>
      <c r="K172" s="35">
        <f t="shared" si="36"/>
        <v>0</v>
      </c>
      <c r="L172" s="117">
        <f t="shared" si="37"/>
        <v>0</v>
      </c>
      <c r="M172" s="117">
        <f t="shared" si="38"/>
        <v>0</v>
      </c>
      <c r="N172" s="117">
        <f t="shared" si="39"/>
        <v>0</v>
      </c>
    </row>
    <row r="173" spans="1:14" ht="15.9" customHeight="1" x14ac:dyDescent="0.25">
      <c r="A173" s="95" t="s">
        <v>2</v>
      </c>
      <c r="B173" s="37" t="s">
        <v>123</v>
      </c>
      <c r="C173" s="35" t="str">
        <f>IFERROR(IF($J173&gt;0,VLOOKUP($A173&amp;$B173,'PNC AA'!$A:$E,4,0),""),"")</f>
        <v/>
      </c>
      <c r="D173" s="35" t="str">
        <f>IFERROR(IF($J173&gt;0,VLOOKUP($A173&amp;$B173,'PNC AA'!$A:$E,5,0),""),"")</f>
        <v/>
      </c>
      <c r="E173" s="34" t="str">
        <f t="shared" si="32"/>
        <v>ND</v>
      </c>
      <c r="F173" s="44">
        <f t="shared" si="33"/>
        <v>0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0</v>
      </c>
      <c r="I173" s="34" t="str">
        <f t="shared" si="34"/>
        <v>ND</v>
      </c>
      <c r="J173" s="44">
        <f t="shared" si="35"/>
        <v>0</v>
      </c>
      <c r="K173" s="35">
        <f t="shared" si="36"/>
        <v>0</v>
      </c>
      <c r="L173" s="117">
        <f t="shared" si="37"/>
        <v>0</v>
      </c>
      <c r="M173" s="117">
        <f t="shared" si="38"/>
        <v>0</v>
      </c>
      <c r="N173" s="117">
        <f t="shared" si="39"/>
        <v>0</v>
      </c>
    </row>
    <row r="174" spans="1:14" ht="15.9" customHeight="1" x14ac:dyDescent="0.25">
      <c r="A174" s="95" t="s">
        <v>2</v>
      </c>
      <c r="B174" s="37" t="s">
        <v>122</v>
      </c>
      <c r="C174" s="35" t="str">
        <f>IFERROR(IF($J174&gt;0,VLOOKUP($A174&amp;$B174,'PNC AA'!$A:$E,4,0),""),"")</f>
        <v/>
      </c>
      <c r="D174" s="35" t="str">
        <f>IFERROR(IF($J174&gt;0,VLOOKUP($A174&amp;$B174,'PNC AA'!$A:$E,5,0),""),"")</f>
        <v/>
      </c>
      <c r="E174" s="34" t="str">
        <f t="shared" si="32"/>
        <v>ND</v>
      </c>
      <c r="F174" s="44">
        <f t="shared" si="33"/>
        <v>0</v>
      </c>
      <c r="G174" s="35">
        <f>IFERROR(VLOOKUP($A174&amp;$B174,'PNC Exon. &amp; no Exon.'!$A:$AJ,3,0),0)</f>
        <v>0</v>
      </c>
      <c r="H174" s="35">
        <f>IFERROR(VLOOKUP($A174&amp;$B174,'PNC Exon. &amp; no Exon.'!$A:$AJ,4,0),0)</f>
        <v>0</v>
      </c>
      <c r="I174" s="34" t="str">
        <f t="shared" si="34"/>
        <v>ND</v>
      </c>
      <c r="J174" s="44">
        <f t="shared" si="35"/>
        <v>0</v>
      </c>
      <c r="K174" s="35">
        <f t="shared" si="36"/>
        <v>0</v>
      </c>
      <c r="L174" s="117">
        <f t="shared" si="37"/>
        <v>0</v>
      </c>
      <c r="M174" s="117">
        <f t="shared" si="38"/>
        <v>0</v>
      </c>
      <c r="N174" s="117">
        <f t="shared" si="39"/>
        <v>0</v>
      </c>
    </row>
    <row r="175" spans="1:14" ht="15.9" customHeight="1" x14ac:dyDescent="0.25">
      <c r="A175" s="95" t="s">
        <v>2</v>
      </c>
      <c r="B175" s="37" t="s">
        <v>87</v>
      </c>
      <c r="C175" s="35" t="str">
        <f>IFERROR(IF($J175&gt;0,VLOOKUP($A175&amp;$B175,'PNC AA'!$A:$E,4,0),""),"")</f>
        <v/>
      </c>
      <c r="D175" s="35" t="str">
        <f>IFERROR(IF($J175&gt;0,VLOOKUP($A175&amp;$B175,'PNC AA'!$A:$E,5,0),""),"")</f>
        <v/>
      </c>
      <c r="E175" s="34" t="str">
        <f t="shared" si="32"/>
        <v>ND</v>
      </c>
      <c r="F175" s="44">
        <f t="shared" si="33"/>
        <v>0</v>
      </c>
      <c r="G175" s="35">
        <f>IFERROR(VLOOKUP($A175&amp;$B175,'PNC Exon. &amp; no Exon.'!$A:$AJ,3,0),0)</f>
        <v>0</v>
      </c>
      <c r="H175" s="35">
        <f>IFERROR(VLOOKUP($A175&amp;$B175,'PNC Exon. &amp; no Exon.'!$A:$AJ,4,0),0)</f>
        <v>0</v>
      </c>
      <c r="I175" s="34" t="str">
        <f t="shared" si="34"/>
        <v>ND</v>
      </c>
      <c r="J175" s="44">
        <f t="shared" si="35"/>
        <v>0</v>
      </c>
      <c r="K175" s="35">
        <f t="shared" si="36"/>
        <v>0</v>
      </c>
      <c r="L175" s="117">
        <f t="shared" si="37"/>
        <v>0</v>
      </c>
      <c r="M175" s="117">
        <f t="shared" si="38"/>
        <v>0</v>
      </c>
      <c r="N175" s="117">
        <f t="shared" si="39"/>
        <v>0</v>
      </c>
    </row>
    <row r="176" spans="1:14" ht="15.9" customHeight="1" x14ac:dyDescent="0.25">
      <c r="A176" s="95" t="s">
        <v>2</v>
      </c>
      <c r="B176" s="37" t="s">
        <v>125</v>
      </c>
      <c r="C176" s="35" t="str">
        <f>IFERROR(IF($J176&gt;0,VLOOKUP($A176&amp;$B176,'PNC AA'!$A:$E,4,0),""),"")</f>
        <v/>
      </c>
      <c r="D176" s="35" t="str">
        <f>IFERROR(IF($J176&gt;0,VLOOKUP($A176&amp;$B176,'PNC AA'!$A:$E,5,0),""),"")</f>
        <v/>
      </c>
      <c r="E176" s="34" t="str">
        <f t="shared" si="32"/>
        <v>ND</v>
      </c>
      <c r="F176" s="44">
        <f t="shared" si="33"/>
        <v>0</v>
      </c>
      <c r="G176" s="35">
        <f>IFERROR(VLOOKUP($A176&amp;$B176,'PNC Exon. &amp; no Exon.'!$A:$AJ,3,0),0)</f>
        <v>0</v>
      </c>
      <c r="H176" s="35">
        <f>IFERROR(VLOOKUP($A176&amp;$B176,'PNC Exon. &amp; no Exon.'!$A:$AJ,4,0),0)</f>
        <v>0</v>
      </c>
      <c r="I176" s="34" t="str">
        <f t="shared" si="34"/>
        <v>ND</v>
      </c>
      <c r="J176" s="44">
        <f t="shared" si="35"/>
        <v>0</v>
      </c>
      <c r="K176" s="35">
        <f t="shared" si="36"/>
        <v>0</v>
      </c>
      <c r="L176" s="117">
        <f t="shared" si="37"/>
        <v>0</v>
      </c>
      <c r="M176" s="117">
        <f t="shared" si="38"/>
        <v>0</v>
      </c>
      <c r="N176" s="117">
        <f t="shared" si="39"/>
        <v>0</v>
      </c>
    </row>
    <row r="177" spans="1:14" ht="15.9" customHeight="1" x14ac:dyDescent="0.25">
      <c r="A177" s="95" t="s">
        <v>2</v>
      </c>
      <c r="B177" s="37" t="s">
        <v>124</v>
      </c>
      <c r="C177" s="35" t="str">
        <f>IFERROR(IF($J177&gt;0,VLOOKUP($A177&amp;$B177,'PNC AA'!$A:$E,4,0),""),"")</f>
        <v/>
      </c>
      <c r="D177" s="35" t="str">
        <f>IFERROR(IF($J177&gt;0,VLOOKUP($A177&amp;$B177,'PNC AA'!$A:$E,5,0),""),"")</f>
        <v/>
      </c>
      <c r="E177" s="34" t="str">
        <f t="shared" si="32"/>
        <v>ND</v>
      </c>
      <c r="F177" s="44">
        <f t="shared" si="33"/>
        <v>0</v>
      </c>
      <c r="G177" s="35">
        <f>IFERROR(VLOOKUP($A177&amp;$B177,'PNC Exon. &amp; no Exon.'!$A:$AJ,3,0),0)</f>
        <v>0</v>
      </c>
      <c r="H177" s="35">
        <f>IFERROR(VLOOKUP($A177&amp;$B177,'PNC Exon. &amp; no Exon.'!$A:$AJ,4,0),0)</f>
        <v>0</v>
      </c>
      <c r="I177" s="34" t="str">
        <f t="shared" si="34"/>
        <v>ND</v>
      </c>
      <c r="J177" s="44">
        <f t="shared" si="35"/>
        <v>0</v>
      </c>
      <c r="K177" s="35">
        <f t="shared" si="36"/>
        <v>0</v>
      </c>
      <c r="L177" s="117">
        <f t="shared" si="37"/>
        <v>0</v>
      </c>
      <c r="M177" s="117">
        <f t="shared" si="38"/>
        <v>0</v>
      </c>
      <c r="N177" s="117">
        <f t="shared" si="39"/>
        <v>0</v>
      </c>
    </row>
    <row r="178" spans="1:14" ht="15.9" customHeight="1" x14ac:dyDescent="0.25">
      <c r="A178" s="95" t="s">
        <v>2</v>
      </c>
      <c r="B178" s="37" t="s">
        <v>126</v>
      </c>
      <c r="C178" s="35" t="str">
        <f>IFERROR(IF($J178&gt;0,VLOOKUP($A178&amp;$B178,'PNC AA'!$A:$E,4,0),""),"")</f>
        <v/>
      </c>
      <c r="D178" s="35" t="str">
        <f>IFERROR(IF($J178&gt;0,VLOOKUP($A178&amp;$B178,'PNC AA'!$A:$E,5,0),""),"")</f>
        <v/>
      </c>
      <c r="E178" s="34" t="str">
        <f t="shared" si="32"/>
        <v>ND</v>
      </c>
      <c r="F178" s="44">
        <f t="shared" si="33"/>
        <v>0</v>
      </c>
      <c r="G178" s="35">
        <f>IFERROR(VLOOKUP($A178&amp;$B178,'PNC Exon. &amp; no Exon.'!$A:$AJ,3,0),0)</f>
        <v>0</v>
      </c>
      <c r="H178" s="35">
        <f>IFERROR(VLOOKUP($A178&amp;$B178,'PNC Exon. &amp; no Exon.'!$A:$AJ,4,0),0)</f>
        <v>0</v>
      </c>
      <c r="I178" s="34" t="str">
        <f t="shared" si="34"/>
        <v>ND</v>
      </c>
      <c r="J178" s="44">
        <f t="shared" si="35"/>
        <v>0</v>
      </c>
      <c r="K178" s="35">
        <f t="shared" si="36"/>
        <v>0</v>
      </c>
      <c r="L178" s="117">
        <f t="shared" si="37"/>
        <v>0</v>
      </c>
      <c r="M178" s="117">
        <f t="shared" si="38"/>
        <v>0</v>
      </c>
      <c r="N178" s="117">
        <f t="shared" si="39"/>
        <v>0</v>
      </c>
    </row>
    <row r="179" spans="1:14" ht="15.9" customHeight="1" x14ac:dyDescent="0.25">
      <c r="A179" s="95" t="s">
        <v>2</v>
      </c>
      <c r="B179" s="37" t="s">
        <v>109</v>
      </c>
      <c r="C179" s="35" t="str">
        <f>IFERROR(IF($J179&gt;0,VLOOKUP($A179&amp;$B179,'PNC AA'!$A:$E,4,0),""),"")</f>
        <v/>
      </c>
      <c r="D179" s="35" t="str">
        <f>IFERROR(IF($J179&gt;0,VLOOKUP($A179&amp;$B179,'PNC AA'!$A:$E,5,0),""),"")</f>
        <v/>
      </c>
      <c r="E179" s="34" t="str">
        <f t="shared" si="32"/>
        <v>ND</v>
      </c>
      <c r="F179" s="44">
        <f t="shared" si="33"/>
        <v>0</v>
      </c>
      <c r="G179" s="35">
        <f>IFERROR(VLOOKUP($A179&amp;$B179,'PNC Exon. &amp; no Exon.'!$A:$AJ,3,0),0)</f>
        <v>0</v>
      </c>
      <c r="H179" s="35">
        <f>IFERROR(VLOOKUP($A179&amp;$B179,'PNC Exon. &amp; no Exon.'!$A:$AJ,4,0),0)</f>
        <v>0</v>
      </c>
      <c r="I179" s="34" t="str">
        <f t="shared" si="34"/>
        <v>ND</v>
      </c>
      <c r="J179" s="44">
        <f t="shared" si="35"/>
        <v>0</v>
      </c>
      <c r="K179" s="35">
        <f t="shared" si="36"/>
        <v>0</v>
      </c>
      <c r="L179" s="117">
        <f t="shared" si="37"/>
        <v>0</v>
      </c>
      <c r="M179" s="117">
        <f t="shared" si="38"/>
        <v>0</v>
      </c>
      <c r="N179" s="117">
        <f t="shared" si="39"/>
        <v>0</v>
      </c>
    </row>
    <row r="180" spans="1:14" ht="15.9" customHeight="1" x14ac:dyDescent="0.25">
      <c r="A180" s="95" t="s">
        <v>2</v>
      </c>
      <c r="B180" s="37" t="s">
        <v>128</v>
      </c>
      <c r="C180" s="35" t="str">
        <f>IFERROR(IF($J180&gt;0,VLOOKUP($A180&amp;$B180,'PNC AA'!$A:$E,4,0),""),"")</f>
        <v/>
      </c>
      <c r="D180" s="35" t="str">
        <f>IFERROR(IF($J180&gt;0,VLOOKUP($A180&amp;$B180,'PNC AA'!$A:$E,5,0),""),"")</f>
        <v/>
      </c>
      <c r="E180" s="34" t="str">
        <f t="shared" si="32"/>
        <v>ND</v>
      </c>
      <c r="F180" s="44">
        <f t="shared" si="33"/>
        <v>0</v>
      </c>
      <c r="G180" s="35">
        <f>IFERROR(VLOOKUP($A180&amp;$B180,'PNC Exon. &amp; no Exon.'!$A:$AJ,3,0),0)</f>
        <v>0</v>
      </c>
      <c r="H180" s="35">
        <f>IFERROR(VLOOKUP($A180&amp;$B180,'PNC Exon. &amp; no Exon.'!$A:$AJ,4,0),0)</f>
        <v>0</v>
      </c>
      <c r="I180" s="34" t="str">
        <f t="shared" si="34"/>
        <v>ND</v>
      </c>
      <c r="J180" s="44">
        <f t="shared" si="35"/>
        <v>0</v>
      </c>
      <c r="K180" s="35">
        <f t="shared" si="36"/>
        <v>0</v>
      </c>
      <c r="L180" s="117">
        <f t="shared" si="37"/>
        <v>0</v>
      </c>
      <c r="M180" s="117">
        <f t="shared" si="38"/>
        <v>0</v>
      </c>
      <c r="N180" s="117">
        <f t="shared" si="39"/>
        <v>0</v>
      </c>
    </row>
    <row r="181" spans="1:14" ht="15.9" customHeight="1" x14ac:dyDescent="0.25">
      <c r="A181" s="95" t="s">
        <v>2</v>
      </c>
      <c r="B181" s="37" t="s">
        <v>127</v>
      </c>
      <c r="C181" s="35" t="str">
        <f>IFERROR(IF($J181&gt;0,VLOOKUP($A181&amp;$B181,'PNC AA'!$A:$E,4,0),""),"")</f>
        <v/>
      </c>
      <c r="D181" s="35" t="str">
        <f>IFERROR(IF($J181&gt;0,VLOOKUP($A181&amp;$B181,'PNC AA'!$A:$E,5,0),""),"")</f>
        <v/>
      </c>
      <c r="E181" s="34" t="str">
        <f t="shared" si="32"/>
        <v>ND</v>
      </c>
      <c r="F181" s="44">
        <f t="shared" si="33"/>
        <v>0</v>
      </c>
      <c r="G181" s="35">
        <f>IFERROR(VLOOKUP($A181&amp;$B181,'PNC Exon. &amp; no Exon.'!$A:$AJ,3,0),0)</f>
        <v>0</v>
      </c>
      <c r="H181" s="35">
        <f>IFERROR(VLOOKUP($A181&amp;$B181,'PNC Exon. &amp; no Exon.'!$A:$AJ,4,0),0)</f>
        <v>0</v>
      </c>
      <c r="I181" s="34" t="str">
        <f t="shared" si="34"/>
        <v>ND</v>
      </c>
      <c r="J181" s="44">
        <f t="shared" si="35"/>
        <v>0</v>
      </c>
      <c r="K181" s="35">
        <f t="shared" si="36"/>
        <v>0</v>
      </c>
      <c r="L181" s="117">
        <f t="shared" si="37"/>
        <v>0</v>
      </c>
      <c r="M181" s="117">
        <f t="shared" si="38"/>
        <v>0</v>
      </c>
      <c r="N181" s="117">
        <f t="shared" si="39"/>
        <v>0</v>
      </c>
    </row>
    <row r="182" spans="1:14" ht="15.9" customHeight="1" x14ac:dyDescent="0.25">
      <c r="A182" s="95" t="s">
        <v>2</v>
      </c>
      <c r="B182" s="37" t="s">
        <v>79</v>
      </c>
      <c r="C182" s="35" t="str">
        <f>IFERROR(IF($J182&gt;0,VLOOKUP($A182&amp;$B182,'PNC AA'!$A:$E,4,0),""),"")</f>
        <v/>
      </c>
      <c r="D182" s="35" t="str">
        <f>IFERROR(IF($J182&gt;0,VLOOKUP($A182&amp;$B182,'PNC AA'!$A:$E,5,0),""),"")</f>
        <v/>
      </c>
      <c r="E182" s="34" t="str">
        <f t="shared" si="32"/>
        <v>ND</v>
      </c>
      <c r="F182" s="44">
        <f t="shared" si="33"/>
        <v>0</v>
      </c>
      <c r="G182" s="35">
        <f>IFERROR(VLOOKUP($A182&amp;$B182,'PNC Exon. &amp; no Exon.'!$A:$AJ,3,0),0)</f>
        <v>0</v>
      </c>
      <c r="H182" s="35">
        <f>IFERROR(VLOOKUP($A182&amp;$B182,'PNC Exon. &amp; no Exon.'!$A:$AJ,4,0),0)</f>
        <v>0</v>
      </c>
      <c r="I182" s="34" t="str">
        <f t="shared" si="34"/>
        <v>ND</v>
      </c>
      <c r="J182" s="44">
        <f t="shared" si="35"/>
        <v>0</v>
      </c>
      <c r="K182" s="35">
        <f t="shared" si="36"/>
        <v>0</v>
      </c>
      <c r="L182" s="117">
        <f t="shared" si="37"/>
        <v>0</v>
      </c>
      <c r="M182" s="117">
        <f t="shared" si="38"/>
        <v>0</v>
      </c>
      <c r="N182" s="117">
        <f t="shared" si="39"/>
        <v>0</v>
      </c>
    </row>
    <row r="183" spans="1:14" ht="15.9" customHeight="1" x14ac:dyDescent="0.25">
      <c r="A183" s="95" t="s">
        <v>2</v>
      </c>
      <c r="B183" s="37" t="s">
        <v>129</v>
      </c>
      <c r="C183" s="35" t="str">
        <f>IFERROR(IF($J183&gt;0,VLOOKUP($A183&amp;$B183,'PNC AA'!$A:$E,4,0),""),"")</f>
        <v/>
      </c>
      <c r="D183" s="35" t="str">
        <f>IFERROR(IF($J183&gt;0,VLOOKUP($A183&amp;$B183,'PNC AA'!$A:$E,5,0),""),"")</f>
        <v/>
      </c>
      <c r="E183" s="34" t="str">
        <f t="shared" si="32"/>
        <v>ND</v>
      </c>
      <c r="F183" s="44">
        <f t="shared" si="33"/>
        <v>0</v>
      </c>
      <c r="G183" s="35">
        <f>IFERROR(VLOOKUP($A183&amp;$B183,'PNC Exon. &amp; no Exon.'!$A:$AJ,3,0),0)</f>
        <v>0</v>
      </c>
      <c r="H183" s="35">
        <f>IFERROR(VLOOKUP($A183&amp;$B183,'PNC Exon. &amp; no Exon.'!$A:$AJ,4,0),0)</f>
        <v>0</v>
      </c>
      <c r="I183" s="34" t="str">
        <f t="shared" si="34"/>
        <v>ND</v>
      </c>
      <c r="J183" s="44">
        <f t="shared" si="35"/>
        <v>0</v>
      </c>
      <c r="K183" s="35">
        <f t="shared" si="36"/>
        <v>0</v>
      </c>
      <c r="L183" s="117">
        <f t="shared" si="37"/>
        <v>0</v>
      </c>
      <c r="M183" s="117">
        <f t="shared" si="38"/>
        <v>0</v>
      </c>
      <c r="N183" s="117">
        <f t="shared" si="39"/>
        <v>0</v>
      </c>
    </row>
    <row r="184" spans="1:14" ht="15.9" customHeight="1" x14ac:dyDescent="0.25">
      <c r="A184" s="95" t="s">
        <v>2</v>
      </c>
      <c r="B184" s="37" t="s">
        <v>131</v>
      </c>
      <c r="C184" s="35" t="str">
        <f>IFERROR(IF($J184&gt;0,VLOOKUP($A184&amp;$B184,'PNC AA'!$A:$E,4,0),""),"")</f>
        <v/>
      </c>
      <c r="D184" s="35" t="str">
        <f>IFERROR(IF($J184&gt;0,VLOOKUP($A184&amp;$B184,'PNC AA'!$A:$E,5,0),""),"")</f>
        <v/>
      </c>
      <c r="E184" s="34" t="str">
        <f t="shared" si="32"/>
        <v>ND</v>
      </c>
      <c r="F184" s="44">
        <f t="shared" si="33"/>
        <v>0</v>
      </c>
      <c r="G184" s="35">
        <f>IFERROR(VLOOKUP($A184&amp;$B184,'PNC Exon. &amp; no Exon.'!$A:$AJ,3,0),0)</f>
        <v>0</v>
      </c>
      <c r="H184" s="35">
        <f>IFERROR(VLOOKUP($A184&amp;$B184,'PNC Exon. &amp; no Exon.'!$A:$AJ,4,0),0)</f>
        <v>0</v>
      </c>
      <c r="I184" s="34" t="str">
        <f t="shared" si="34"/>
        <v>ND</v>
      </c>
      <c r="J184" s="44">
        <f t="shared" si="35"/>
        <v>0</v>
      </c>
      <c r="K184" s="35">
        <f t="shared" si="36"/>
        <v>0</v>
      </c>
      <c r="L184" s="117">
        <f t="shared" si="37"/>
        <v>0</v>
      </c>
      <c r="M184" s="117">
        <f t="shared" si="38"/>
        <v>0</v>
      </c>
      <c r="N184" s="117">
        <f t="shared" si="39"/>
        <v>0</v>
      </c>
    </row>
    <row r="185" spans="1:14" ht="15.9" customHeight="1" x14ac:dyDescent="0.25">
      <c r="A185" s="95" t="s">
        <v>2</v>
      </c>
      <c r="B185" s="37" t="s">
        <v>130</v>
      </c>
      <c r="C185" s="35" t="str">
        <f>IFERROR(IF($J185&gt;0,VLOOKUP($A185&amp;$B185,'PNC AA'!$A:$E,4,0),""),"")</f>
        <v/>
      </c>
      <c r="D185" s="35" t="str">
        <f>IFERROR(IF($J185&gt;0,VLOOKUP($A185&amp;$B185,'PNC AA'!$A:$E,5,0),""),"")</f>
        <v/>
      </c>
      <c r="E185" s="34" t="str">
        <f t="shared" si="32"/>
        <v>ND</v>
      </c>
      <c r="F185" s="44">
        <f t="shared" si="33"/>
        <v>0</v>
      </c>
      <c r="G185" s="35">
        <f>IFERROR(VLOOKUP($A185&amp;$B185,'PNC Exon. &amp; no Exon.'!$A:$AJ,3,0),0)</f>
        <v>0</v>
      </c>
      <c r="H185" s="35">
        <f>IFERROR(VLOOKUP($A185&amp;$B185,'PNC Exon. &amp; no Exon.'!$A:$AJ,4,0),0)</f>
        <v>0</v>
      </c>
      <c r="I185" s="34" t="str">
        <f t="shared" si="34"/>
        <v>ND</v>
      </c>
      <c r="J185" s="44">
        <f t="shared" si="35"/>
        <v>0</v>
      </c>
      <c r="K185" s="35">
        <f t="shared" si="36"/>
        <v>0</v>
      </c>
      <c r="L185" s="117">
        <f t="shared" si="37"/>
        <v>0</v>
      </c>
      <c r="M185" s="117">
        <f t="shared" si="38"/>
        <v>0</v>
      </c>
      <c r="N185" s="117">
        <f t="shared" si="39"/>
        <v>0</v>
      </c>
    </row>
    <row r="186" spans="1:14" ht="19.5" customHeight="1" x14ac:dyDescent="0.25">
      <c r="A186" s="7"/>
      <c r="B186" s="39" t="s">
        <v>21</v>
      </c>
      <c r="C186" s="46">
        <f>SUM(C153:C185)</f>
        <v>0</v>
      </c>
      <c r="D186" s="46">
        <f>SUM(D153:D185)</f>
        <v>0</v>
      </c>
      <c r="E186" s="46"/>
      <c r="F186" s="46">
        <f>SUM(F153:F185)</f>
        <v>0</v>
      </c>
      <c r="G186" s="46">
        <f>SUM(G153:G185)</f>
        <v>0</v>
      </c>
      <c r="H186" s="46">
        <f>SUM(H153:H185)</f>
        <v>0</v>
      </c>
      <c r="I186" s="46"/>
      <c r="J186" s="46">
        <f>SUM(J153:J185)</f>
        <v>0</v>
      </c>
      <c r="K186" s="46">
        <f t="shared" ref="K186" si="40">J186-F186</f>
        <v>0</v>
      </c>
      <c r="L186" s="116">
        <f t="shared" si="37"/>
        <v>0</v>
      </c>
      <c r="M186" s="120">
        <f>SUM(M153:M185)</f>
        <v>0</v>
      </c>
      <c r="N186" s="120">
        <f>SUM(N153:N185)</f>
        <v>0</v>
      </c>
    </row>
    <row r="187" spans="1:14" x14ac:dyDescent="0.25">
      <c r="B187" s="52" t="s">
        <v>173</v>
      </c>
    </row>
    <row r="188" spans="1:14" x14ac:dyDescent="0.25">
      <c r="B188" s="52"/>
    </row>
    <row r="189" spans="1:14" x14ac:dyDescent="0.25">
      <c r="B189" s="52"/>
    </row>
    <row r="192" spans="1:14" ht="21" x14ac:dyDescent="0.4">
      <c r="A192" s="135" t="s">
        <v>42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x14ac:dyDescent="0.25">
      <c r="A193" s="134" t="s">
        <v>59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x14ac:dyDescent="0.25">
      <c r="A194" s="134" t="s">
        <v>138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x14ac:dyDescent="0.25">
      <c r="A195" s="134" t="s">
        <v>91</v>
      </c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1:14" x14ac:dyDescent="0.25">
      <c r="A196" s="1"/>
      <c r="B196" s="95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8" t="s">
        <v>33</v>
      </c>
      <c r="C197" s="137" t="str">
        <f>"Año "&amp;$C$7</f>
        <v>Año 2022</v>
      </c>
      <c r="D197" s="137"/>
      <c r="E197" s="137" t="s">
        <v>52</v>
      </c>
      <c r="F197" s="137"/>
      <c r="G197" s="137" t="str">
        <f>"Año "&amp;$G$7</f>
        <v>Año 2023</v>
      </c>
      <c r="H197" s="137"/>
      <c r="I197" s="137" t="s">
        <v>52</v>
      </c>
      <c r="J197" s="137"/>
      <c r="K197" s="137" t="s">
        <v>29</v>
      </c>
      <c r="L197" s="137"/>
      <c r="M197" s="137" t="s">
        <v>61</v>
      </c>
      <c r="N197" s="137"/>
    </row>
    <row r="198" spans="1:14" ht="30" customHeight="1" x14ac:dyDescent="0.25">
      <c r="A198" s="62"/>
      <c r="B198" s="139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129">
        <f>$C$7</f>
        <v>2022</v>
      </c>
      <c r="N198" s="129">
        <f>$G$7</f>
        <v>2023</v>
      </c>
    </row>
    <row r="199" spans="1:14" ht="15.9" customHeight="1" x14ac:dyDescent="0.25">
      <c r="A199" s="95" t="s">
        <v>3</v>
      </c>
      <c r="B199" s="35" t="s">
        <v>84</v>
      </c>
      <c r="C199" s="35" t="str">
        <f>IFERROR(IF($J199&gt;0,VLOOKUP($A199&amp;$B199,'PNC AA'!$A:$E,4,0),""),"")</f>
        <v/>
      </c>
      <c r="D199" s="35" t="str">
        <f>IFERROR(IF($J199&gt;0,VLOOKUP($A199&amp;$B199,'PNC AA'!$A:$E,5,0),""),"")</f>
        <v/>
      </c>
      <c r="E199" s="34" t="str">
        <f t="shared" ref="E199:E231" si="41">IF(F199=0,"ND",RANK(F199,$F$199:$F$231))</f>
        <v>ND</v>
      </c>
      <c r="F199" s="44">
        <f t="shared" ref="F199:F231" si="42">SUM(C199:D199)</f>
        <v>0</v>
      </c>
      <c r="G199" s="35">
        <f>IFERROR(VLOOKUP($A199&amp;$B199,'PNC Exon. &amp; no Exon.'!$A:$AJ,3,0),0)</f>
        <v>0</v>
      </c>
      <c r="H199" s="35">
        <f>IFERROR(VLOOKUP($A199&amp;$B199,'PNC Exon. &amp; no Exon.'!$A:$AJ,4,0),0)</f>
        <v>0</v>
      </c>
      <c r="I199" s="34" t="str">
        <f t="shared" ref="I199:I231" si="43">IF(J199=0,"ND",RANK(J199,$J$199:$J$231))</f>
        <v>ND</v>
      </c>
      <c r="J199" s="44">
        <f t="shared" ref="J199:J231" si="44">(G199+H199)</f>
        <v>0</v>
      </c>
      <c r="K199" s="35">
        <f t="shared" ref="K199:K231" si="45">J199-F199</f>
        <v>0</v>
      </c>
      <c r="L199" s="117">
        <f t="shared" ref="L199:L232" si="46">IFERROR(K199/F199*100,0)</f>
        <v>0</v>
      </c>
      <c r="M199" s="117">
        <f t="shared" ref="M199:M231" si="47">IFERROR(F199/$F$232*100,0)</f>
        <v>0</v>
      </c>
      <c r="N199" s="117">
        <f t="shared" ref="N199:N231" si="48">IFERROR(J199/$J$232*100,0)</f>
        <v>0</v>
      </c>
    </row>
    <row r="200" spans="1:14" ht="15.9" customHeight="1" x14ac:dyDescent="0.25">
      <c r="A200" s="95" t="s">
        <v>3</v>
      </c>
      <c r="B200" s="37" t="s">
        <v>92</v>
      </c>
      <c r="C200" s="35" t="str">
        <f>IFERROR(IF($J200&gt;0,VLOOKUP($A200&amp;$B200,'PNC AA'!$A:$E,4,0),""),"")</f>
        <v/>
      </c>
      <c r="D200" s="35" t="str">
        <f>IFERROR(IF($J200&gt;0,VLOOKUP($A200&amp;$B200,'PNC AA'!$A:$E,5,0),""),"")</f>
        <v/>
      </c>
      <c r="E200" s="53" t="str">
        <f t="shared" si="41"/>
        <v>ND</v>
      </c>
      <c r="F200" s="44">
        <f t="shared" si="42"/>
        <v>0</v>
      </c>
      <c r="G200" s="35">
        <f>IFERROR(VLOOKUP($A200&amp;$B200,'PNC Exon. &amp; no Exon.'!$A:$AJ,3,0),0)</f>
        <v>0</v>
      </c>
      <c r="H200" s="35">
        <f>IFERROR(VLOOKUP($A200&amp;$B200,'PNC Exon. &amp; no Exon.'!$A:$AJ,4,0),0)</f>
        <v>0</v>
      </c>
      <c r="I200" s="53" t="str">
        <f t="shared" si="43"/>
        <v>ND</v>
      </c>
      <c r="J200" s="44">
        <f t="shared" si="44"/>
        <v>0</v>
      </c>
      <c r="K200" s="35">
        <f t="shared" si="45"/>
        <v>0</v>
      </c>
      <c r="L200" s="117">
        <f t="shared" si="46"/>
        <v>0</v>
      </c>
      <c r="M200" s="117">
        <f t="shared" si="47"/>
        <v>0</v>
      </c>
      <c r="N200" s="117">
        <f t="shared" si="48"/>
        <v>0</v>
      </c>
    </row>
    <row r="201" spans="1:14" ht="15.9" customHeight="1" x14ac:dyDescent="0.25">
      <c r="A201" s="95" t="s">
        <v>3</v>
      </c>
      <c r="B201" s="37" t="s">
        <v>110</v>
      </c>
      <c r="C201" s="35" t="str">
        <f>IFERROR(IF($J201&gt;0,VLOOKUP($A201&amp;$B201,'PNC AA'!$A:$E,4,0),""),"")</f>
        <v/>
      </c>
      <c r="D201" s="35" t="str">
        <f>IFERROR(IF($J201&gt;0,VLOOKUP($A201&amp;$B201,'PNC AA'!$A:$E,5,0),""),"")</f>
        <v/>
      </c>
      <c r="E201" s="53" t="str">
        <f t="shared" si="41"/>
        <v>ND</v>
      </c>
      <c r="F201" s="44">
        <f t="shared" si="42"/>
        <v>0</v>
      </c>
      <c r="G201" s="35">
        <f>IFERROR(VLOOKUP($A201&amp;$B201,'PNC Exon. &amp; no Exon.'!$A:$AJ,3,0),0)</f>
        <v>0</v>
      </c>
      <c r="H201" s="35">
        <f>IFERROR(VLOOKUP($A201&amp;$B201,'PNC Exon. &amp; no Exon.'!$A:$AJ,4,0),0)</f>
        <v>0</v>
      </c>
      <c r="I201" s="53" t="str">
        <f t="shared" si="43"/>
        <v>ND</v>
      </c>
      <c r="J201" s="44">
        <f t="shared" si="44"/>
        <v>0</v>
      </c>
      <c r="K201" s="35">
        <f t="shared" si="45"/>
        <v>0</v>
      </c>
      <c r="L201" s="117">
        <f t="shared" si="46"/>
        <v>0</v>
      </c>
      <c r="M201" s="117">
        <f t="shared" si="47"/>
        <v>0</v>
      </c>
      <c r="N201" s="117">
        <f t="shared" si="48"/>
        <v>0</v>
      </c>
    </row>
    <row r="202" spans="1:14" ht="15.9" customHeight="1" x14ac:dyDescent="0.25">
      <c r="A202" s="95" t="s">
        <v>3</v>
      </c>
      <c r="B202" s="37" t="s">
        <v>93</v>
      </c>
      <c r="C202" s="35" t="str">
        <f>IFERROR(IF($J202&gt;0,VLOOKUP($A202&amp;$B202,'PNC AA'!$A:$E,4,0),""),"")</f>
        <v/>
      </c>
      <c r="D202" s="35" t="str">
        <f>IFERROR(IF($J202&gt;0,VLOOKUP($A202&amp;$B202,'PNC AA'!$A:$E,5,0),""),"")</f>
        <v/>
      </c>
      <c r="E202" s="53" t="str">
        <f t="shared" si="41"/>
        <v>ND</v>
      </c>
      <c r="F202" s="44">
        <f t="shared" si="42"/>
        <v>0</v>
      </c>
      <c r="G202" s="35">
        <f>IFERROR(VLOOKUP($A202&amp;$B202,'PNC Exon. &amp; no Exon.'!$A:$AJ,3,0),0)</f>
        <v>0</v>
      </c>
      <c r="H202" s="35">
        <f>IFERROR(VLOOKUP($A202&amp;$B202,'PNC Exon. &amp; no Exon.'!$A:$AJ,4,0),0)</f>
        <v>0</v>
      </c>
      <c r="I202" s="53" t="str">
        <f t="shared" si="43"/>
        <v>ND</v>
      </c>
      <c r="J202" s="44">
        <f t="shared" si="44"/>
        <v>0</v>
      </c>
      <c r="K202" s="35">
        <f t="shared" si="45"/>
        <v>0</v>
      </c>
      <c r="L202" s="117">
        <f t="shared" si="46"/>
        <v>0</v>
      </c>
      <c r="M202" s="117">
        <f t="shared" si="47"/>
        <v>0</v>
      </c>
      <c r="N202" s="117">
        <f t="shared" si="48"/>
        <v>0</v>
      </c>
    </row>
    <row r="203" spans="1:14" ht="15.9" customHeight="1" x14ac:dyDescent="0.25">
      <c r="A203" s="95" t="s">
        <v>3</v>
      </c>
      <c r="B203" s="37" t="s">
        <v>111</v>
      </c>
      <c r="C203" s="35" t="str">
        <f>IFERROR(IF($J203&gt;0,VLOOKUP($A203&amp;$B203,'PNC AA'!$A:$E,4,0),""),"")</f>
        <v/>
      </c>
      <c r="D203" s="35" t="str">
        <f>IFERROR(IF($J203&gt;0,VLOOKUP($A203&amp;$B203,'PNC AA'!$A:$E,5,0),""),"")</f>
        <v/>
      </c>
      <c r="E203" s="53" t="str">
        <f t="shared" si="41"/>
        <v>ND</v>
      </c>
      <c r="F203" s="44">
        <f t="shared" si="42"/>
        <v>0</v>
      </c>
      <c r="G203" s="35">
        <f>IFERROR(VLOOKUP($A203&amp;$B203,'PNC Exon. &amp; no Exon.'!$A:$AJ,3,0),0)</f>
        <v>0</v>
      </c>
      <c r="H203" s="35">
        <f>IFERROR(VLOOKUP($A203&amp;$B203,'PNC Exon. &amp; no Exon.'!$A:$AJ,4,0),0)</f>
        <v>0</v>
      </c>
      <c r="I203" s="53" t="str">
        <f t="shared" si="43"/>
        <v>ND</v>
      </c>
      <c r="J203" s="44">
        <f t="shared" si="44"/>
        <v>0</v>
      </c>
      <c r="K203" s="35">
        <f t="shared" si="45"/>
        <v>0</v>
      </c>
      <c r="L203" s="117">
        <f t="shared" si="46"/>
        <v>0</v>
      </c>
      <c r="M203" s="117">
        <f t="shared" si="47"/>
        <v>0</v>
      </c>
      <c r="N203" s="117">
        <f t="shared" si="48"/>
        <v>0</v>
      </c>
    </row>
    <row r="204" spans="1:14" ht="15.9" customHeight="1" x14ac:dyDescent="0.25">
      <c r="A204" s="95" t="s">
        <v>3</v>
      </c>
      <c r="B204" s="37" t="s">
        <v>112</v>
      </c>
      <c r="C204" s="35" t="str">
        <f>IFERROR(IF($J204&gt;0,VLOOKUP($A204&amp;$B204,'PNC AA'!$A:$E,4,0),""),"")</f>
        <v/>
      </c>
      <c r="D204" s="35" t="str">
        <f>IFERROR(IF($J204&gt;0,VLOOKUP($A204&amp;$B204,'PNC AA'!$A:$E,5,0),""),"")</f>
        <v/>
      </c>
      <c r="E204" s="53" t="str">
        <f t="shared" si="41"/>
        <v>ND</v>
      </c>
      <c r="F204" s="44">
        <f t="shared" si="42"/>
        <v>0</v>
      </c>
      <c r="G204" s="35">
        <f>IFERROR(VLOOKUP($A204&amp;$B204,'PNC Exon. &amp; no Exon.'!$A:$AJ,3,0),0)</f>
        <v>0</v>
      </c>
      <c r="H204" s="35">
        <f>IFERROR(VLOOKUP($A204&amp;$B204,'PNC Exon. &amp; no Exon.'!$A:$AJ,4,0),0)</f>
        <v>0</v>
      </c>
      <c r="I204" s="53" t="str">
        <f t="shared" si="43"/>
        <v>ND</v>
      </c>
      <c r="J204" s="44">
        <f t="shared" si="44"/>
        <v>0</v>
      </c>
      <c r="K204" s="35">
        <f t="shared" si="45"/>
        <v>0</v>
      </c>
      <c r="L204" s="117">
        <f t="shared" si="46"/>
        <v>0</v>
      </c>
      <c r="M204" s="117">
        <f t="shared" si="47"/>
        <v>0</v>
      </c>
      <c r="N204" s="117">
        <f t="shared" si="48"/>
        <v>0</v>
      </c>
    </row>
    <row r="205" spans="1:14" ht="15.9" customHeight="1" x14ac:dyDescent="0.25">
      <c r="A205" s="95" t="s">
        <v>3</v>
      </c>
      <c r="B205" s="37" t="s">
        <v>94</v>
      </c>
      <c r="C205" s="35" t="str">
        <f>IFERROR(IF($J205&gt;0,VLOOKUP($A205&amp;$B205,'PNC AA'!$A:$E,4,0),""),"")</f>
        <v/>
      </c>
      <c r="D205" s="35" t="str">
        <f>IFERROR(IF($J205&gt;0,VLOOKUP($A205&amp;$B205,'PNC AA'!$A:$E,5,0),""),"")</f>
        <v/>
      </c>
      <c r="E205" s="53" t="str">
        <f t="shared" si="41"/>
        <v>ND</v>
      </c>
      <c r="F205" s="44">
        <f t="shared" si="42"/>
        <v>0</v>
      </c>
      <c r="G205" s="35">
        <f>IFERROR(VLOOKUP($A205&amp;$B205,'PNC Exon. &amp; no Exon.'!$A:$AJ,3,0),0)</f>
        <v>0</v>
      </c>
      <c r="H205" s="35">
        <f>IFERROR(VLOOKUP($A205&amp;$B205,'PNC Exon. &amp; no Exon.'!$A:$AJ,4,0),0)</f>
        <v>0</v>
      </c>
      <c r="I205" s="53" t="str">
        <f t="shared" si="43"/>
        <v>ND</v>
      </c>
      <c r="J205" s="44">
        <f t="shared" si="44"/>
        <v>0</v>
      </c>
      <c r="K205" s="35">
        <f t="shared" si="45"/>
        <v>0</v>
      </c>
      <c r="L205" s="117">
        <f t="shared" si="46"/>
        <v>0</v>
      </c>
      <c r="M205" s="117">
        <f t="shared" si="47"/>
        <v>0</v>
      </c>
      <c r="N205" s="117">
        <f t="shared" si="48"/>
        <v>0</v>
      </c>
    </row>
    <row r="206" spans="1:14" ht="15.9" customHeight="1" x14ac:dyDescent="0.25">
      <c r="A206" s="95" t="s">
        <v>3</v>
      </c>
      <c r="B206" s="37" t="s">
        <v>113</v>
      </c>
      <c r="C206" s="35" t="str">
        <f>IFERROR(IF($J206&gt;0,VLOOKUP($A206&amp;$B206,'PNC AA'!$A:$E,4,0),""),"")</f>
        <v/>
      </c>
      <c r="D206" s="35" t="str">
        <f>IFERROR(IF($J206&gt;0,VLOOKUP($A206&amp;$B206,'PNC AA'!$A:$E,5,0),""),"")</f>
        <v/>
      </c>
      <c r="E206" s="55" t="str">
        <f t="shared" si="41"/>
        <v>ND</v>
      </c>
      <c r="F206" s="44">
        <f t="shared" si="42"/>
        <v>0</v>
      </c>
      <c r="G206" s="35">
        <f>IFERROR(VLOOKUP($A206&amp;$B206,'PNC Exon. &amp; no Exon.'!$A:$AJ,3,0),0)</f>
        <v>0</v>
      </c>
      <c r="H206" s="35">
        <f>IFERROR(VLOOKUP($A206&amp;$B206,'PNC Exon. &amp; no Exon.'!$A:$AJ,4,0),0)</f>
        <v>0</v>
      </c>
      <c r="I206" s="55" t="str">
        <f t="shared" si="43"/>
        <v>ND</v>
      </c>
      <c r="J206" s="44">
        <f t="shared" si="44"/>
        <v>0</v>
      </c>
      <c r="K206" s="35">
        <f t="shared" si="45"/>
        <v>0</v>
      </c>
      <c r="L206" s="117">
        <f t="shared" si="46"/>
        <v>0</v>
      </c>
      <c r="M206" s="117">
        <f t="shared" si="47"/>
        <v>0</v>
      </c>
      <c r="N206" s="117">
        <f t="shared" si="48"/>
        <v>0</v>
      </c>
    </row>
    <row r="207" spans="1:14" ht="15.9" customHeight="1" x14ac:dyDescent="0.25">
      <c r="A207" s="95" t="s">
        <v>3</v>
      </c>
      <c r="B207" s="37" t="s">
        <v>77</v>
      </c>
      <c r="C207" s="35" t="str">
        <f>IFERROR(IF($J207&gt;0,VLOOKUP($A207&amp;$B207,'PNC AA'!$A:$E,4,0),""),"")</f>
        <v/>
      </c>
      <c r="D207" s="35" t="str">
        <f>IFERROR(IF($J207&gt;0,VLOOKUP($A207&amp;$B207,'PNC AA'!$A:$E,5,0),""),"")</f>
        <v/>
      </c>
      <c r="E207" s="53" t="str">
        <f t="shared" si="41"/>
        <v>ND</v>
      </c>
      <c r="F207" s="44">
        <f t="shared" si="42"/>
        <v>0</v>
      </c>
      <c r="G207" s="35">
        <f>IFERROR(VLOOKUP($A207&amp;$B207,'PNC Exon. &amp; no Exon.'!$A:$AJ,3,0),0)</f>
        <v>0</v>
      </c>
      <c r="H207" s="35">
        <f>IFERROR(VLOOKUP($A207&amp;$B207,'PNC Exon. &amp; no Exon.'!$A:$AJ,4,0),0)</f>
        <v>0</v>
      </c>
      <c r="I207" s="53" t="str">
        <f t="shared" si="43"/>
        <v>ND</v>
      </c>
      <c r="J207" s="44">
        <f t="shared" si="44"/>
        <v>0</v>
      </c>
      <c r="K207" s="35">
        <f t="shared" si="45"/>
        <v>0</v>
      </c>
      <c r="L207" s="117">
        <f t="shared" si="46"/>
        <v>0</v>
      </c>
      <c r="M207" s="117">
        <f t="shared" si="47"/>
        <v>0</v>
      </c>
      <c r="N207" s="117">
        <f t="shared" si="48"/>
        <v>0</v>
      </c>
    </row>
    <row r="208" spans="1:14" ht="15.9" customHeight="1" x14ac:dyDescent="0.25">
      <c r="A208" s="95" t="s">
        <v>3</v>
      </c>
      <c r="B208" s="37" t="s">
        <v>85</v>
      </c>
      <c r="C208" s="35" t="str">
        <f>IFERROR(IF($J208&gt;0,VLOOKUP($A208&amp;$B208,'PNC AA'!$A:$E,4,0),""),"")</f>
        <v/>
      </c>
      <c r="D208" s="35" t="str">
        <f>IFERROR(IF($J208&gt;0,VLOOKUP($A208&amp;$B208,'PNC AA'!$A:$E,5,0),""),"")</f>
        <v/>
      </c>
      <c r="E208" s="53" t="str">
        <f t="shared" si="41"/>
        <v>ND</v>
      </c>
      <c r="F208" s="44">
        <f t="shared" si="42"/>
        <v>0</v>
      </c>
      <c r="G208" s="35">
        <f>IFERROR(VLOOKUP($A208&amp;$B208,'PNC Exon. &amp; no Exon.'!$A:$AJ,3,0),0)</f>
        <v>0</v>
      </c>
      <c r="H208" s="35">
        <f>IFERROR(VLOOKUP($A208&amp;$B208,'PNC Exon. &amp; no Exon.'!$A:$AJ,4,0),0)</f>
        <v>0</v>
      </c>
      <c r="I208" s="53" t="str">
        <f t="shared" si="43"/>
        <v>ND</v>
      </c>
      <c r="J208" s="44">
        <f t="shared" si="44"/>
        <v>0</v>
      </c>
      <c r="K208" s="35">
        <f t="shared" si="45"/>
        <v>0</v>
      </c>
      <c r="L208" s="117">
        <f t="shared" si="46"/>
        <v>0</v>
      </c>
      <c r="M208" s="117">
        <f t="shared" si="47"/>
        <v>0</v>
      </c>
      <c r="N208" s="117">
        <f t="shared" si="48"/>
        <v>0</v>
      </c>
    </row>
    <row r="209" spans="1:14" ht="15.9" customHeight="1" x14ac:dyDescent="0.25">
      <c r="A209" s="95" t="s">
        <v>3</v>
      </c>
      <c r="B209" s="37" t="s">
        <v>114</v>
      </c>
      <c r="C209" s="35" t="str">
        <f>IFERROR(IF($J209&gt;0,VLOOKUP($A209&amp;$B209,'PNC AA'!$A:$E,4,0),""),"")</f>
        <v/>
      </c>
      <c r="D209" s="35" t="str">
        <f>IFERROR(IF($J209&gt;0,VLOOKUP($A209&amp;$B209,'PNC AA'!$A:$E,5,0),""),"")</f>
        <v/>
      </c>
      <c r="E209" s="55" t="str">
        <f t="shared" si="41"/>
        <v>ND</v>
      </c>
      <c r="F209" s="44">
        <f t="shared" si="42"/>
        <v>0</v>
      </c>
      <c r="G209" s="35">
        <f>IFERROR(VLOOKUP($A209&amp;$B209,'PNC Exon. &amp; no Exon.'!$A:$AJ,3,0),0)</f>
        <v>0</v>
      </c>
      <c r="H209" s="35">
        <f>IFERROR(VLOOKUP($A209&amp;$B209,'PNC Exon. &amp; no Exon.'!$A:$AJ,4,0),0)</f>
        <v>0</v>
      </c>
      <c r="I209" s="55" t="str">
        <f t="shared" si="43"/>
        <v>ND</v>
      </c>
      <c r="J209" s="44">
        <f t="shared" si="44"/>
        <v>0</v>
      </c>
      <c r="K209" s="35">
        <f t="shared" si="45"/>
        <v>0</v>
      </c>
      <c r="L209" s="117">
        <f t="shared" si="46"/>
        <v>0</v>
      </c>
      <c r="M209" s="117">
        <f t="shared" si="47"/>
        <v>0</v>
      </c>
      <c r="N209" s="117">
        <f t="shared" si="48"/>
        <v>0</v>
      </c>
    </row>
    <row r="210" spans="1:14" ht="15.9" customHeight="1" x14ac:dyDescent="0.25">
      <c r="A210" s="95" t="s">
        <v>3</v>
      </c>
      <c r="B210" s="37" t="s">
        <v>115</v>
      </c>
      <c r="C210" s="35" t="str">
        <f>IFERROR(IF($J210&gt;0,VLOOKUP($A210&amp;$B210,'PNC AA'!$A:$E,4,0),""),"")</f>
        <v/>
      </c>
      <c r="D210" s="35" t="str">
        <f>IFERROR(IF($J210&gt;0,VLOOKUP($A210&amp;$B210,'PNC AA'!$A:$E,5,0),""),"")</f>
        <v/>
      </c>
      <c r="E210" s="55" t="str">
        <f t="shared" si="41"/>
        <v>ND</v>
      </c>
      <c r="F210" s="44">
        <f t="shared" si="42"/>
        <v>0</v>
      </c>
      <c r="G210" s="35">
        <f>IFERROR(VLOOKUP($A210&amp;$B210,'PNC Exon. &amp; no Exon.'!$A:$AJ,3,0),0)</f>
        <v>0</v>
      </c>
      <c r="H210" s="35">
        <f>IFERROR(VLOOKUP($A210&amp;$B210,'PNC Exon. &amp; no Exon.'!$A:$AJ,4,0),0)</f>
        <v>0</v>
      </c>
      <c r="I210" s="55" t="str">
        <f t="shared" si="43"/>
        <v>ND</v>
      </c>
      <c r="J210" s="44">
        <f t="shared" si="44"/>
        <v>0</v>
      </c>
      <c r="K210" s="35">
        <f t="shared" si="45"/>
        <v>0</v>
      </c>
      <c r="L210" s="117">
        <f t="shared" si="46"/>
        <v>0</v>
      </c>
      <c r="M210" s="117">
        <f t="shared" si="47"/>
        <v>0</v>
      </c>
      <c r="N210" s="117">
        <f t="shared" si="48"/>
        <v>0</v>
      </c>
    </row>
    <row r="211" spans="1:14" ht="15.9" customHeight="1" x14ac:dyDescent="0.25">
      <c r="A211" s="95" t="s">
        <v>3</v>
      </c>
      <c r="B211" s="37" t="s">
        <v>118</v>
      </c>
      <c r="C211" s="35" t="str">
        <f>IFERROR(IF($J211&gt;0,VLOOKUP($A211&amp;$B211,'PNC AA'!$A:$E,4,0),""),"")</f>
        <v/>
      </c>
      <c r="D211" s="35" t="str">
        <f>IFERROR(IF($J211&gt;0,VLOOKUP($A211&amp;$B211,'PNC AA'!$A:$E,5,0),""),"")</f>
        <v/>
      </c>
      <c r="E211" s="53" t="str">
        <f t="shared" si="41"/>
        <v>ND</v>
      </c>
      <c r="F211" s="44">
        <f t="shared" si="42"/>
        <v>0</v>
      </c>
      <c r="G211" s="35">
        <f>IFERROR(VLOOKUP($A211&amp;$B211,'PNC Exon. &amp; no Exon.'!$A:$AJ,3,0),0)</f>
        <v>0</v>
      </c>
      <c r="H211" s="35">
        <f>IFERROR(VLOOKUP($A211&amp;$B211,'PNC Exon. &amp; no Exon.'!$A:$AJ,4,0),0)</f>
        <v>0</v>
      </c>
      <c r="I211" s="53" t="str">
        <f t="shared" si="43"/>
        <v>ND</v>
      </c>
      <c r="J211" s="44">
        <f t="shared" si="44"/>
        <v>0</v>
      </c>
      <c r="K211" s="35">
        <f t="shared" si="45"/>
        <v>0</v>
      </c>
      <c r="L211" s="117">
        <f t="shared" si="46"/>
        <v>0</v>
      </c>
      <c r="M211" s="117">
        <f t="shared" si="47"/>
        <v>0</v>
      </c>
      <c r="N211" s="117">
        <f t="shared" si="48"/>
        <v>0</v>
      </c>
    </row>
    <row r="212" spans="1:14" ht="15.9" customHeight="1" x14ac:dyDescent="0.25">
      <c r="A212" s="95" t="s">
        <v>3</v>
      </c>
      <c r="B212" s="37" t="s">
        <v>119</v>
      </c>
      <c r="C212" s="35" t="str">
        <f>IFERROR(IF($J212&gt;0,VLOOKUP($A212&amp;$B212,'PNC AA'!$A:$E,4,0),""),"")</f>
        <v/>
      </c>
      <c r="D212" s="35" t="str">
        <f>IFERROR(IF($J212&gt;0,VLOOKUP($A212&amp;$B212,'PNC AA'!$A:$E,5,0),""),"")</f>
        <v/>
      </c>
      <c r="E212" s="55" t="str">
        <f t="shared" si="41"/>
        <v>ND</v>
      </c>
      <c r="F212" s="44">
        <f t="shared" si="42"/>
        <v>0</v>
      </c>
      <c r="G212" s="35">
        <f>IFERROR(VLOOKUP($A212&amp;$B212,'PNC Exon. &amp; no Exon.'!$A:$AJ,3,0),0)</f>
        <v>0</v>
      </c>
      <c r="H212" s="35">
        <f>IFERROR(VLOOKUP($A212&amp;$B212,'PNC Exon. &amp; no Exon.'!$A:$AJ,4,0),0)</f>
        <v>0</v>
      </c>
      <c r="I212" s="55" t="str">
        <f t="shared" si="43"/>
        <v>ND</v>
      </c>
      <c r="J212" s="44">
        <f t="shared" si="44"/>
        <v>0</v>
      </c>
      <c r="K212" s="35">
        <f t="shared" si="45"/>
        <v>0</v>
      </c>
      <c r="L212" s="117">
        <f t="shared" si="46"/>
        <v>0</v>
      </c>
      <c r="M212" s="117">
        <f t="shared" si="47"/>
        <v>0</v>
      </c>
      <c r="N212" s="117">
        <f t="shared" si="48"/>
        <v>0</v>
      </c>
    </row>
    <row r="213" spans="1:14" ht="15.9" customHeight="1" x14ac:dyDescent="0.25">
      <c r="A213" s="95" t="s">
        <v>3</v>
      </c>
      <c r="B213" s="37" t="s">
        <v>80</v>
      </c>
      <c r="C213" s="35" t="str">
        <f>IFERROR(IF($J213&gt;0,VLOOKUP($A213&amp;$B213,'PNC AA'!$A:$E,4,0),""),"")</f>
        <v/>
      </c>
      <c r="D213" s="35" t="str">
        <f>IFERROR(IF($J213&gt;0,VLOOKUP($A213&amp;$B213,'PNC AA'!$A:$E,5,0),""),"")</f>
        <v/>
      </c>
      <c r="E213" s="55" t="str">
        <f t="shared" si="41"/>
        <v>ND</v>
      </c>
      <c r="F213" s="44">
        <f t="shared" si="42"/>
        <v>0</v>
      </c>
      <c r="G213" s="35">
        <f>IFERROR(VLOOKUP($A213&amp;$B213,'PNC Exon. &amp; no Exon.'!$A:$AJ,3,0),0)</f>
        <v>0</v>
      </c>
      <c r="H213" s="35">
        <f>IFERROR(VLOOKUP($A213&amp;$B213,'PNC Exon. &amp; no Exon.'!$A:$AJ,4,0),0)</f>
        <v>0</v>
      </c>
      <c r="I213" s="55" t="str">
        <f t="shared" si="43"/>
        <v>ND</v>
      </c>
      <c r="J213" s="44">
        <f t="shared" si="44"/>
        <v>0</v>
      </c>
      <c r="K213" s="35">
        <f t="shared" si="45"/>
        <v>0</v>
      </c>
      <c r="L213" s="117">
        <f t="shared" si="46"/>
        <v>0</v>
      </c>
      <c r="M213" s="117">
        <f t="shared" si="47"/>
        <v>0</v>
      </c>
      <c r="N213" s="117">
        <f t="shared" si="48"/>
        <v>0</v>
      </c>
    </row>
    <row r="214" spans="1:14" ht="15.9" customHeight="1" x14ac:dyDescent="0.25">
      <c r="A214" s="95" t="s">
        <v>3</v>
      </c>
      <c r="B214" s="37" t="s">
        <v>120</v>
      </c>
      <c r="C214" s="35" t="str">
        <f>IFERROR(IF($J214&gt;0,VLOOKUP($A214&amp;$B214,'PNC AA'!$A:$E,4,0),""),"")</f>
        <v/>
      </c>
      <c r="D214" s="35" t="str">
        <f>IFERROR(IF($J214&gt;0,VLOOKUP($A214&amp;$B214,'PNC AA'!$A:$E,5,0),""),"")</f>
        <v/>
      </c>
      <c r="E214" s="55" t="str">
        <f t="shared" si="41"/>
        <v>ND</v>
      </c>
      <c r="F214" s="44">
        <f t="shared" si="42"/>
        <v>0</v>
      </c>
      <c r="G214" s="35">
        <f>IFERROR(VLOOKUP($A214&amp;$B214,'PNC Exon. &amp; no Exon.'!$A:$AJ,3,0),0)</f>
        <v>0</v>
      </c>
      <c r="H214" s="35">
        <f>IFERROR(VLOOKUP($A214&amp;$B214,'PNC Exon. &amp; no Exon.'!$A:$AJ,4,0),0)</f>
        <v>0</v>
      </c>
      <c r="I214" s="55" t="str">
        <f t="shared" si="43"/>
        <v>ND</v>
      </c>
      <c r="J214" s="44">
        <f t="shared" si="44"/>
        <v>0</v>
      </c>
      <c r="K214" s="35">
        <f t="shared" si="45"/>
        <v>0</v>
      </c>
      <c r="L214" s="117">
        <f t="shared" si="46"/>
        <v>0</v>
      </c>
      <c r="M214" s="117">
        <f t="shared" si="47"/>
        <v>0</v>
      </c>
      <c r="N214" s="117">
        <f t="shared" si="48"/>
        <v>0</v>
      </c>
    </row>
    <row r="215" spans="1:14" ht="15.9" customHeight="1" x14ac:dyDescent="0.25">
      <c r="A215" s="95" t="s">
        <v>3</v>
      </c>
      <c r="B215" s="37" t="s">
        <v>116</v>
      </c>
      <c r="C215" s="35" t="str">
        <f>IFERROR(IF($J215&gt;0,VLOOKUP($A215&amp;$B215,'PNC AA'!$A:$E,4,0),""),"")</f>
        <v/>
      </c>
      <c r="D215" s="35" t="str">
        <f>IFERROR(IF($J215&gt;0,VLOOKUP($A215&amp;$B215,'PNC AA'!$A:$E,5,0),""),"")</f>
        <v/>
      </c>
      <c r="E215" s="53" t="str">
        <f t="shared" si="41"/>
        <v>ND</v>
      </c>
      <c r="F215" s="44">
        <f t="shared" si="42"/>
        <v>0</v>
      </c>
      <c r="G215" s="35">
        <f>IFERROR(VLOOKUP($A215&amp;$B215,'PNC Exon. &amp; no Exon.'!$A:$AJ,3,0),0)</f>
        <v>0</v>
      </c>
      <c r="H215" s="35">
        <f>IFERROR(VLOOKUP($A215&amp;$B215,'PNC Exon. &amp; no Exon.'!$A:$AJ,4,0),0)</f>
        <v>0</v>
      </c>
      <c r="I215" s="53" t="str">
        <f t="shared" si="43"/>
        <v>ND</v>
      </c>
      <c r="J215" s="44">
        <f t="shared" si="44"/>
        <v>0</v>
      </c>
      <c r="K215" s="35">
        <f t="shared" si="45"/>
        <v>0</v>
      </c>
      <c r="L215" s="117">
        <f t="shared" si="46"/>
        <v>0</v>
      </c>
      <c r="M215" s="117">
        <f t="shared" si="47"/>
        <v>0</v>
      </c>
      <c r="N215" s="117">
        <f t="shared" si="48"/>
        <v>0</v>
      </c>
    </row>
    <row r="216" spans="1:14" ht="15.9" customHeight="1" x14ac:dyDescent="0.25">
      <c r="A216" s="95" t="s">
        <v>3</v>
      </c>
      <c r="B216" s="37" t="s">
        <v>121</v>
      </c>
      <c r="C216" s="35" t="str">
        <f>IFERROR(IF($J216&gt;0,VLOOKUP($A216&amp;$B216,'PNC AA'!$A:$E,4,0),""),"")</f>
        <v/>
      </c>
      <c r="D216" s="35" t="str">
        <f>IFERROR(IF($J216&gt;0,VLOOKUP($A216&amp;$B216,'PNC AA'!$A:$E,5,0),""),"")</f>
        <v/>
      </c>
      <c r="E216" s="53" t="str">
        <f t="shared" si="41"/>
        <v>ND</v>
      </c>
      <c r="F216" s="44">
        <f t="shared" si="42"/>
        <v>0</v>
      </c>
      <c r="G216" s="35">
        <f>IFERROR(VLOOKUP($A216&amp;$B216,'PNC Exon. &amp; no Exon.'!$A:$AJ,3,0),0)</f>
        <v>0</v>
      </c>
      <c r="H216" s="35">
        <f>IFERROR(VLOOKUP($A216&amp;$B216,'PNC Exon. &amp; no Exon.'!$A:$AJ,4,0),0)</f>
        <v>0</v>
      </c>
      <c r="I216" s="53" t="str">
        <f t="shared" si="43"/>
        <v>ND</v>
      </c>
      <c r="J216" s="44">
        <f t="shared" si="44"/>
        <v>0</v>
      </c>
      <c r="K216" s="35">
        <f t="shared" si="45"/>
        <v>0</v>
      </c>
      <c r="L216" s="117">
        <f t="shared" si="46"/>
        <v>0</v>
      </c>
      <c r="M216" s="117">
        <f t="shared" si="47"/>
        <v>0</v>
      </c>
      <c r="N216" s="117">
        <f t="shared" si="48"/>
        <v>0</v>
      </c>
    </row>
    <row r="217" spans="1:14" ht="15.9" customHeight="1" x14ac:dyDescent="0.25">
      <c r="A217" s="95" t="s">
        <v>3</v>
      </c>
      <c r="B217" s="37" t="s">
        <v>78</v>
      </c>
      <c r="C217" s="35" t="str">
        <f>IFERROR(IF($J217&gt;0,VLOOKUP($A217&amp;$B217,'PNC AA'!$A:$E,4,0),""),"")</f>
        <v/>
      </c>
      <c r="D217" s="35" t="str">
        <f>IFERROR(IF($J217&gt;0,VLOOKUP($A217&amp;$B217,'PNC AA'!$A:$E,5,0),""),"")</f>
        <v/>
      </c>
      <c r="E217" s="53" t="str">
        <f t="shared" si="41"/>
        <v>ND</v>
      </c>
      <c r="F217" s="44">
        <f t="shared" si="42"/>
        <v>0</v>
      </c>
      <c r="G217" s="35">
        <f>IFERROR(VLOOKUP($A217&amp;$B217,'PNC Exon. &amp; no Exon.'!$A:$AJ,3,0),0)</f>
        <v>0</v>
      </c>
      <c r="H217" s="35">
        <f>IFERROR(VLOOKUP($A217&amp;$B217,'PNC Exon. &amp; no Exon.'!$A:$AJ,4,0),0)</f>
        <v>0</v>
      </c>
      <c r="I217" s="53" t="str">
        <f t="shared" si="43"/>
        <v>ND</v>
      </c>
      <c r="J217" s="44">
        <f t="shared" si="44"/>
        <v>0</v>
      </c>
      <c r="K217" s="35">
        <f t="shared" si="45"/>
        <v>0</v>
      </c>
      <c r="L217" s="117">
        <f t="shared" si="46"/>
        <v>0</v>
      </c>
      <c r="M217" s="117">
        <f t="shared" si="47"/>
        <v>0</v>
      </c>
      <c r="N217" s="117">
        <f t="shared" si="48"/>
        <v>0</v>
      </c>
    </row>
    <row r="218" spans="1:14" ht="15.9" customHeight="1" x14ac:dyDescent="0.25">
      <c r="A218" s="95" t="s">
        <v>3</v>
      </c>
      <c r="B218" s="37" t="s">
        <v>122</v>
      </c>
      <c r="C218" s="35" t="str">
        <f>IFERROR(IF($J218&gt;0,VLOOKUP($A218&amp;$B218,'PNC AA'!$A:$E,4,0),""),"")</f>
        <v/>
      </c>
      <c r="D218" s="35" t="str">
        <f>IFERROR(IF($J218&gt;0,VLOOKUP($A218&amp;$B218,'PNC AA'!$A:$E,5,0),""),"")</f>
        <v/>
      </c>
      <c r="E218" s="55" t="str">
        <f t="shared" si="41"/>
        <v>ND</v>
      </c>
      <c r="F218" s="44">
        <f t="shared" si="42"/>
        <v>0</v>
      </c>
      <c r="G218" s="35">
        <f>IFERROR(VLOOKUP($A218&amp;$B218,'PNC Exon. &amp; no Exon.'!$A:$AJ,3,0),0)</f>
        <v>0</v>
      </c>
      <c r="H218" s="35">
        <f>IFERROR(VLOOKUP($A218&amp;$B218,'PNC Exon. &amp; no Exon.'!$A:$AJ,4,0),0)</f>
        <v>0</v>
      </c>
      <c r="I218" s="55" t="str">
        <f t="shared" si="43"/>
        <v>ND</v>
      </c>
      <c r="J218" s="44">
        <f t="shared" si="44"/>
        <v>0</v>
      </c>
      <c r="K218" s="35">
        <f t="shared" si="45"/>
        <v>0</v>
      </c>
      <c r="L218" s="117">
        <f t="shared" si="46"/>
        <v>0</v>
      </c>
      <c r="M218" s="117">
        <f t="shared" si="47"/>
        <v>0</v>
      </c>
      <c r="N218" s="117">
        <f t="shared" si="48"/>
        <v>0</v>
      </c>
    </row>
    <row r="219" spans="1:14" ht="15.9" customHeight="1" x14ac:dyDescent="0.25">
      <c r="A219" s="95" t="s">
        <v>3</v>
      </c>
      <c r="B219" s="37" t="s">
        <v>123</v>
      </c>
      <c r="C219" s="35" t="str">
        <f>IFERROR(IF($J219&gt;0,VLOOKUP($A219&amp;$B219,'PNC AA'!$A:$E,4,0),""),"")</f>
        <v/>
      </c>
      <c r="D219" s="35" t="str">
        <f>IFERROR(IF($J219&gt;0,VLOOKUP($A219&amp;$B219,'PNC AA'!$A:$E,5,0),""),"")</f>
        <v/>
      </c>
      <c r="E219" s="53" t="str">
        <f t="shared" si="41"/>
        <v>ND</v>
      </c>
      <c r="F219" s="44">
        <f t="shared" si="42"/>
        <v>0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0</v>
      </c>
      <c r="I219" s="53" t="str">
        <f t="shared" si="43"/>
        <v>ND</v>
      </c>
      <c r="J219" s="44">
        <f t="shared" si="44"/>
        <v>0</v>
      </c>
      <c r="K219" s="35">
        <f t="shared" si="45"/>
        <v>0</v>
      </c>
      <c r="L219" s="117">
        <f t="shared" si="46"/>
        <v>0</v>
      </c>
      <c r="M219" s="117">
        <f t="shared" si="47"/>
        <v>0</v>
      </c>
      <c r="N219" s="117">
        <f t="shared" si="48"/>
        <v>0</v>
      </c>
    </row>
    <row r="220" spans="1:14" ht="15.9" customHeight="1" x14ac:dyDescent="0.25">
      <c r="A220" s="95" t="s">
        <v>3</v>
      </c>
      <c r="B220" s="37" t="s">
        <v>87</v>
      </c>
      <c r="C220" s="35" t="str">
        <f>IFERROR(IF($J220&gt;0,VLOOKUP($A220&amp;$B220,'PNC AA'!$A:$E,4,0),""),"")</f>
        <v/>
      </c>
      <c r="D220" s="35" t="str">
        <f>IFERROR(IF($J220&gt;0,VLOOKUP($A220&amp;$B220,'PNC AA'!$A:$E,5,0),""),"")</f>
        <v/>
      </c>
      <c r="E220" s="53" t="str">
        <f t="shared" si="41"/>
        <v>ND</v>
      </c>
      <c r="F220" s="44">
        <f t="shared" si="42"/>
        <v>0</v>
      </c>
      <c r="G220" s="35">
        <f>IFERROR(VLOOKUP($A220&amp;$B220,'PNC Exon. &amp; no Exon.'!$A:$AJ,3,0),0)</f>
        <v>0</v>
      </c>
      <c r="H220" s="35">
        <f>IFERROR(VLOOKUP($A220&amp;$B220,'PNC Exon. &amp; no Exon.'!$A:$AJ,4,0),0)</f>
        <v>0</v>
      </c>
      <c r="I220" s="53" t="str">
        <f t="shared" si="43"/>
        <v>ND</v>
      </c>
      <c r="J220" s="44">
        <f t="shared" si="44"/>
        <v>0</v>
      </c>
      <c r="K220" s="35">
        <f t="shared" si="45"/>
        <v>0</v>
      </c>
      <c r="L220" s="117">
        <f t="shared" si="46"/>
        <v>0</v>
      </c>
      <c r="M220" s="117">
        <f t="shared" si="47"/>
        <v>0</v>
      </c>
      <c r="N220" s="117">
        <f t="shared" si="48"/>
        <v>0</v>
      </c>
    </row>
    <row r="221" spans="1:14" ht="15.9" customHeight="1" x14ac:dyDescent="0.25">
      <c r="A221" s="95" t="s">
        <v>3</v>
      </c>
      <c r="B221" s="37" t="s">
        <v>124</v>
      </c>
      <c r="C221" s="35" t="str">
        <f>IFERROR(IF($J221&gt;0,VLOOKUP($A221&amp;$B221,'PNC AA'!$A:$E,4,0),""),"")</f>
        <v/>
      </c>
      <c r="D221" s="35" t="str">
        <f>IFERROR(IF($J221&gt;0,VLOOKUP($A221&amp;$B221,'PNC AA'!$A:$E,5,0),""),"")</f>
        <v/>
      </c>
      <c r="E221" s="53" t="str">
        <f t="shared" si="41"/>
        <v>ND</v>
      </c>
      <c r="F221" s="44">
        <f t="shared" si="42"/>
        <v>0</v>
      </c>
      <c r="G221" s="35">
        <f>IFERROR(VLOOKUP($A221&amp;$B221,'PNC Exon. &amp; no Exon.'!$A:$AJ,3,0),0)</f>
        <v>0</v>
      </c>
      <c r="H221" s="35">
        <f>IFERROR(VLOOKUP($A221&amp;$B221,'PNC Exon. &amp; no Exon.'!$A:$AJ,4,0),0)</f>
        <v>0</v>
      </c>
      <c r="I221" s="53" t="str">
        <f t="shared" si="43"/>
        <v>ND</v>
      </c>
      <c r="J221" s="44">
        <f t="shared" si="44"/>
        <v>0</v>
      </c>
      <c r="K221" s="35">
        <f t="shared" si="45"/>
        <v>0</v>
      </c>
      <c r="L221" s="117">
        <f t="shared" si="46"/>
        <v>0</v>
      </c>
      <c r="M221" s="117">
        <f t="shared" si="47"/>
        <v>0</v>
      </c>
      <c r="N221" s="117">
        <f t="shared" si="48"/>
        <v>0</v>
      </c>
    </row>
    <row r="222" spans="1:14" ht="15.9" customHeight="1" x14ac:dyDescent="0.25">
      <c r="A222" s="95" t="s">
        <v>3</v>
      </c>
      <c r="B222" s="37" t="s">
        <v>117</v>
      </c>
      <c r="C222" s="35" t="str">
        <f>IFERROR(IF($J222&gt;0,VLOOKUP($A222&amp;$B222,'PNC AA'!$A:$E,4,0),""),"")</f>
        <v/>
      </c>
      <c r="D222" s="35" t="str">
        <f>IFERROR(IF($J222&gt;0,VLOOKUP($A222&amp;$B222,'PNC AA'!$A:$E,5,0),""),"")</f>
        <v/>
      </c>
      <c r="E222" s="55" t="str">
        <f t="shared" si="41"/>
        <v>ND</v>
      </c>
      <c r="F222" s="44">
        <f t="shared" si="42"/>
        <v>0</v>
      </c>
      <c r="G222" s="35">
        <f>IFERROR(VLOOKUP($A222&amp;$B222,'PNC Exon. &amp; no Exon.'!$A:$AJ,3,0),0)</f>
        <v>0</v>
      </c>
      <c r="H222" s="35">
        <f>IFERROR(VLOOKUP($A222&amp;$B222,'PNC Exon. &amp; no Exon.'!$A:$AJ,4,0),0)</f>
        <v>0</v>
      </c>
      <c r="I222" s="55" t="str">
        <f t="shared" si="43"/>
        <v>ND</v>
      </c>
      <c r="J222" s="44">
        <f t="shared" si="44"/>
        <v>0</v>
      </c>
      <c r="K222" s="35">
        <f t="shared" si="45"/>
        <v>0</v>
      </c>
      <c r="L222" s="117">
        <f t="shared" si="46"/>
        <v>0</v>
      </c>
      <c r="M222" s="117">
        <f t="shared" si="47"/>
        <v>0</v>
      </c>
      <c r="N222" s="117">
        <f t="shared" si="48"/>
        <v>0</v>
      </c>
    </row>
    <row r="223" spans="1:14" ht="15.9" customHeight="1" x14ac:dyDescent="0.25">
      <c r="A223" s="95" t="s">
        <v>3</v>
      </c>
      <c r="B223" s="37" t="s">
        <v>109</v>
      </c>
      <c r="C223" s="35" t="str">
        <f>IFERROR(IF($J223&gt;0,VLOOKUP($A223&amp;$B223,'PNC AA'!$A:$E,4,0),""),"")</f>
        <v/>
      </c>
      <c r="D223" s="35" t="str">
        <f>IFERROR(IF($J223&gt;0,VLOOKUP($A223&amp;$B223,'PNC AA'!$A:$E,5,0),""),"")</f>
        <v/>
      </c>
      <c r="E223" s="55" t="str">
        <f t="shared" si="41"/>
        <v>ND</v>
      </c>
      <c r="F223" s="44">
        <f t="shared" si="42"/>
        <v>0</v>
      </c>
      <c r="G223" s="35">
        <f>IFERROR(VLOOKUP($A223&amp;$B223,'PNC Exon. &amp; no Exon.'!$A:$AJ,3,0),0)</f>
        <v>0</v>
      </c>
      <c r="H223" s="35">
        <f>IFERROR(VLOOKUP($A223&amp;$B223,'PNC Exon. &amp; no Exon.'!$A:$AJ,4,0),0)</f>
        <v>0</v>
      </c>
      <c r="I223" s="55" t="str">
        <f t="shared" si="43"/>
        <v>ND</v>
      </c>
      <c r="J223" s="44">
        <f t="shared" si="44"/>
        <v>0</v>
      </c>
      <c r="K223" s="35">
        <f t="shared" si="45"/>
        <v>0</v>
      </c>
      <c r="L223" s="117">
        <f t="shared" si="46"/>
        <v>0</v>
      </c>
      <c r="M223" s="117">
        <f t="shared" si="47"/>
        <v>0</v>
      </c>
      <c r="N223" s="117">
        <f t="shared" si="48"/>
        <v>0</v>
      </c>
    </row>
    <row r="224" spans="1:14" ht="15.9" customHeight="1" x14ac:dyDescent="0.25">
      <c r="A224" s="95" t="s">
        <v>3</v>
      </c>
      <c r="B224" s="37" t="s">
        <v>126</v>
      </c>
      <c r="C224" s="35" t="str">
        <f>IFERROR(IF($J224&gt;0,VLOOKUP($A224&amp;$B224,'PNC AA'!$A:$E,4,0),""),"")</f>
        <v/>
      </c>
      <c r="D224" s="35" t="str">
        <f>IFERROR(IF($J224&gt;0,VLOOKUP($A224&amp;$B224,'PNC AA'!$A:$E,5,0),""),"")</f>
        <v/>
      </c>
      <c r="E224" s="55" t="str">
        <f t="shared" si="41"/>
        <v>ND</v>
      </c>
      <c r="F224" s="44">
        <f t="shared" si="42"/>
        <v>0</v>
      </c>
      <c r="G224" s="35">
        <f>IFERROR(VLOOKUP($A224&amp;$B224,'PNC Exon. &amp; no Exon.'!$A:$AJ,3,0),0)</f>
        <v>0</v>
      </c>
      <c r="H224" s="35">
        <f>IFERROR(VLOOKUP($A224&amp;$B224,'PNC Exon. &amp; no Exon.'!$A:$AJ,4,0),0)</f>
        <v>0</v>
      </c>
      <c r="I224" s="55" t="str">
        <f t="shared" si="43"/>
        <v>ND</v>
      </c>
      <c r="J224" s="44">
        <f t="shared" si="44"/>
        <v>0</v>
      </c>
      <c r="K224" s="35">
        <f t="shared" si="45"/>
        <v>0</v>
      </c>
      <c r="L224" s="117">
        <f t="shared" si="46"/>
        <v>0</v>
      </c>
      <c r="M224" s="117">
        <f t="shared" si="47"/>
        <v>0</v>
      </c>
      <c r="N224" s="117">
        <f t="shared" si="48"/>
        <v>0</v>
      </c>
    </row>
    <row r="225" spans="1:14" ht="15.9" customHeight="1" x14ac:dyDescent="0.25">
      <c r="A225" s="95" t="s">
        <v>3</v>
      </c>
      <c r="B225" s="37" t="s">
        <v>125</v>
      </c>
      <c r="C225" s="35" t="str">
        <f>IFERROR(IF($J225&gt;0,VLOOKUP($A225&amp;$B225,'PNC AA'!$A:$E,4,0),""),"")</f>
        <v/>
      </c>
      <c r="D225" s="35" t="str">
        <f>IFERROR(IF($J225&gt;0,VLOOKUP($A225&amp;$B225,'PNC AA'!$A:$E,5,0),""),"")</f>
        <v/>
      </c>
      <c r="E225" s="55" t="str">
        <f t="shared" si="41"/>
        <v>ND</v>
      </c>
      <c r="F225" s="44">
        <f t="shared" si="42"/>
        <v>0</v>
      </c>
      <c r="G225" s="35">
        <f>IFERROR(VLOOKUP($A225&amp;$B225,'PNC Exon. &amp; no Exon.'!$A:$AJ,3,0),0)</f>
        <v>0</v>
      </c>
      <c r="H225" s="35">
        <f>IFERROR(VLOOKUP($A225&amp;$B225,'PNC Exon. &amp; no Exon.'!$A:$AJ,4,0),0)</f>
        <v>0</v>
      </c>
      <c r="I225" s="55" t="str">
        <f t="shared" si="43"/>
        <v>ND</v>
      </c>
      <c r="J225" s="44">
        <f t="shared" si="44"/>
        <v>0</v>
      </c>
      <c r="K225" s="35">
        <f t="shared" si="45"/>
        <v>0</v>
      </c>
      <c r="L225" s="117">
        <f t="shared" si="46"/>
        <v>0</v>
      </c>
      <c r="M225" s="117">
        <f t="shared" si="47"/>
        <v>0</v>
      </c>
      <c r="N225" s="117">
        <f t="shared" si="48"/>
        <v>0</v>
      </c>
    </row>
    <row r="226" spans="1:14" ht="15.9" customHeight="1" x14ac:dyDescent="0.25">
      <c r="A226" s="95" t="s">
        <v>3</v>
      </c>
      <c r="B226" s="37" t="s">
        <v>127</v>
      </c>
      <c r="C226" s="35" t="str">
        <f>IFERROR(IF($J226&gt;0,VLOOKUP($A226&amp;$B226,'PNC AA'!$A:$E,4,0),""),"")</f>
        <v/>
      </c>
      <c r="D226" s="35" t="str">
        <f>IFERROR(IF($J226&gt;0,VLOOKUP($A226&amp;$B226,'PNC AA'!$A:$E,5,0),""),"")</f>
        <v/>
      </c>
      <c r="E226" s="55" t="str">
        <f t="shared" si="41"/>
        <v>ND</v>
      </c>
      <c r="F226" s="44">
        <f t="shared" si="42"/>
        <v>0</v>
      </c>
      <c r="G226" s="35">
        <f>IFERROR(VLOOKUP($A226&amp;$B226,'PNC Exon. &amp; no Exon.'!$A:$AJ,3,0),0)</f>
        <v>0</v>
      </c>
      <c r="H226" s="35">
        <f>IFERROR(VLOOKUP($A226&amp;$B226,'PNC Exon. &amp; no Exon.'!$A:$AJ,4,0),0)</f>
        <v>0</v>
      </c>
      <c r="I226" s="55" t="str">
        <f t="shared" si="43"/>
        <v>ND</v>
      </c>
      <c r="J226" s="44">
        <f t="shared" si="44"/>
        <v>0</v>
      </c>
      <c r="K226" s="35">
        <f t="shared" si="45"/>
        <v>0</v>
      </c>
      <c r="L226" s="117">
        <f t="shared" si="46"/>
        <v>0</v>
      </c>
      <c r="M226" s="117">
        <f t="shared" si="47"/>
        <v>0</v>
      </c>
      <c r="N226" s="117">
        <f t="shared" si="48"/>
        <v>0</v>
      </c>
    </row>
    <row r="227" spans="1:14" ht="15.9" customHeight="1" x14ac:dyDescent="0.25">
      <c r="A227" s="95" t="s">
        <v>3</v>
      </c>
      <c r="B227" s="37" t="s">
        <v>79</v>
      </c>
      <c r="C227" s="35" t="str">
        <f>IFERROR(IF($J227&gt;0,VLOOKUP($A227&amp;$B227,'PNC AA'!$A:$E,4,0),""),"")</f>
        <v/>
      </c>
      <c r="D227" s="35" t="str">
        <f>IFERROR(IF($J227&gt;0,VLOOKUP($A227&amp;$B227,'PNC AA'!$A:$E,5,0),""),"")</f>
        <v/>
      </c>
      <c r="E227" s="55" t="str">
        <f t="shared" si="41"/>
        <v>ND</v>
      </c>
      <c r="F227" s="44">
        <f t="shared" si="42"/>
        <v>0</v>
      </c>
      <c r="G227" s="35">
        <f>IFERROR(VLOOKUP($A227&amp;$B227,'PNC Exon. &amp; no Exon.'!$A:$AJ,3,0),0)</f>
        <v>0</v>
      </c>
      <c r="H227" s="35">
        <f>IFERROR(VLOOKUP($A227&amp;$B227,'PNC Exon. &amp; no Exon.'!$A:$AJ,4,0),0)</f>
        <v>0</v>
      </c>
      <c r="I227" s="55" t="str">
        <f t="shared" si="43"/>
        <v>ND</v>
      </c>
      <c r="J227" s="44">
        <f t="shared" si="44"/>
        <v>0</v>
      </c>
      <c r="K227" s="35">
        <f t="shared" si="45"/>
        <v>0</v>
      </c>
      <c r="L227" s="117">
        <f t="shared" si="46"/>
        <v>0</v>
      </c>
      <c r="M227" s="117">
        <f t="shared" si="47"/>
        <v>0</v>
      </c>
      <c r="N227" s="117">
        <f t="shared" si="48"/>
        <v>0</v>
      </c>
    </row>
    <row r="228" spans="1:14" ht="15.9" customHeight="1" x14ac:dyDescent="0.25">
      <c r="A228" s="95" t="s">
        <v>3</v>
      </c>
      <c r="B228" s="37" t="s">
        <v>128</v>
      </c>
      <c r="C228" s="35" t="str">
        <f>IFERROR(IF($J228&gt;0,VLOOKUP($A228&amp;$B228,'PNC AA'!$A:$E,4,0),""),"")</f>
        <v/>
      </c>
      <c r="D228" s="35" t="str">
        <f>IFERROR(IF($J228&gt;0,VLOOKUP($A228&amp;$B228,'PNC AA'!$A:$E,5,0),""),"")</f>
        <v/>
      </c>
      <c r="E228" s="53" t="str">
        <f t="shared" si="41"/>
        <v>ND</v>
      </c>
      <c r="F228" s="44">
        <f t="shared" si="42"/>
        <v>0</v>
      </c>
      <c r="G228" s="35">
        <f>IFERROR(VLOOKUP($A228&amp;$B228,'PNC Exon. &amp; no Exon.'!$A:$AJ,3,0),0)</f>
        <v>0</v>
      </c>
      <c r="H228" s="35">
        <f>IFERROR(VLOOKUP($A228&amp;$B228,'PNC Exon. &amp; no Exon.'!$A:$AJ,4,0),0)</f>
        <v>0</v>
      </c>
      <c r="I228" s="53" t="str">
        <f t="shared" si="43"/>
        <v>ND</v>
      </c>
      <c r="J228" s="44">
        <f t="shared" si="44"/>
        <v>0</v>
      </c>
      <c r="K228" s="35">
        <f t="shared" si="45"/>
        <v>0</v>
      </c>
      <c r="L228" s="117">
        <f t="shared" si="46"/>
        <v>0</v>
      </c>
      <c r="M228" s="117">
        <f t="shared" si="47"/>
        <v>0</v>
      </c>
      <c r="N228" s="117">
        <f t="shared" si="48"/>
        <v>0</v>
      </c>
    </row>
    <row r="229" spans="1:14" ht="15.9" customHeight="1" x14ac:dyDescent="0.25">
      <c r="A229" s="95" t="s">
        <v>3</v>
      </c>
      <c r="B229" s="37" t="s">
        <v>129</v>
      </c>
      <c r="C229" s="35" t="str">
        <f>IFERROR(IF($J229&gt;0,VLOOKUP($A229&amp;$B229,'PNC AA'!$A:$E,4,0),""),"")</f>
        <v/>
      </c>
      <c r="D229" s="35" t="str">
        <f>IFERROR(IF($J229&gt;0,VLOOKUP($A229&amp;$B229,'PNC AA'!$A:$E,5,0),""),"")</f>
        <v/>
      </c>
      <c r="E229" s="55" t="str">
        <f t="shared" si="41"/>
        <v>ND</v>
      </c>
      <c r="F229" s="44">
        <f t="shared" si="42"/>
        <v>0</v>
      </c>
      <c r="G229" s="35">
        <f>IFERROR(VLOOKUP($A229&amp;$B229,'PNC Exon. &amp; no Exon.'!$A:$AJ,3,0),0)</f>
        <v>0</v>
      </c>
      <c r="H229" s="35">
        <f>IFERROR(VLOOKUP($A229&amp;$B229,'PNC Exon. &amp; no Exon.'!$A:$AJ,4,0),0)</f>
        <v>0</v>
      </c>
      <c r="I229" s="55" t="str">
        <f t="shared" si="43"/>
        <v>ND</v>
      </c>
      <c r="J229" s="44">
        <f t="shared" si="44"/>
        <v>0</v>
      </c>
      <c r="K229" s="35">
        <f t="shared" si="45"/>
        <v>0</v>
      </c>
      <c r="L229" s="117">
        <f t="shared" si="46"/>
        <v>0</v>
      </c>
      <c r="M229" s="117">
        <f t="shared" si="47"/>
        <v>0</v>
      </c>
      <c r="N229" s="117">
        <f t="shared" si="48"/>
        <v>0</v>
      </c>
    </row>
    <row r="230" spans="1:14" ht="15.9" customHeight="1" x14ac:dyDescent="0.25">
      <c r="A230" s="95" t="s">
        <v>3</v>
      </c>
      <c r="B230" s="37" t="s">
        <v>131</v>
      </c>
      <c r="C230" s="35" t="str">
        <f>IFERROR(IF($J230&gt;0,VLOOKUP($A230&amp;$B230,'PNC AA'!$A:$E,4,0),""),"")</f>
        <v/>
      </c>
      <c r="D230" s="35" t="str">
        <f>IFERROR(IF($J230&gt;0,VLOOKUP($A230&amp;$B230,'PNC AA'!$A:$E,5,0),""),"")</f>
        <v/>
      </c>
      <c r="E230" s="53" t="str">
        <f t="shared" si="41"/>
        <v>ND</v>
      </c>
      <c r="F230" s="44">
        <f t="shared" si="42"/>
        <v>0</v>
      </c>
      <c r="G230" s="35">
        <f>IFERROR(VLOOKUP($A230&amp;$B230,'PNC Exon. &amp; no Exon.'!$A:$AJ,3,0),0)</f>
        <v>0</v>
      </c>
      <c r="H230" s="35">
        <f>IFERROR(VLOOKUP($A230&amp;$B230,'PNC Exon. &amp; no Exon.'!$A:$AJ,4,0),0)</f>
        <v>0</v>
      </c>
      <c r="I230" s="53" t="str">
        <f t="shared" si="43"/>
        <v>ND</v>
      </c>
      <c r="J230" s="44">
        <f t="shared" si="44"/>
        <v>0</v>
      </c>
      <c r="K230" s="35">
        <f t="shared" si="45"/>
        <v>0</v>
      </c>
      <c r="L230" s="117">
        <f t="shared" si="46"/>
        <v>0</v>
      </c>
      <c r="M230" s="117">
        <f t="shared" si="47"/>
        <v>0</v>
      </c>
      <c r="N230" s="117">
        <f t="shared" si="48"/>
        <v>0</v>
      </c>
    </row>
    <row r="231" spans="1:14" ht="15.9" customHeight="1" x14ac:dyDescent="0.25">
      <c r="A231" s="95" t="s">
        <v>3</v>
      </c>
      <c r="B231" s="37" t="s">
        <v>130</v>
      </c>
      <c r="C231" s="35" t="str">
        <f>IFERROR(IF($J231&gt;0,VLOOKUP($A231&amp;$B231,'PNC AA'!$A:$E,4,0),""),"")</f>
        <v/>
      </c>
      <c r="D231" s="35" t="str">
        <f>IFERROR(IF($J231&gt;0,VLOOKUP($A231&amp;$B231,'PNC AA'!$A:$E,5,0),""),"")</f>
        <v/>
      </c>
      <c r="E231" s="55" t="str">
        <f t="shared" si="41"/>
        <v>ND</v>
      </c>
      <c r="F231" s="44">
        <f t="shared" si="42"/>
        <v>0</v>
      </c>
      <c r="G231" s="35">
        <f>IFERROR(VLOOKUP($A231&amp;$B231,'PNC Exon. &amp; no Exon.'!$A:$AJ,3,0),0)</f>
        <v>0</v>
      </c>
      <c r="H231" s="35">
        <f>IFERROR(VLOOKUP($A231&amp;$B231,'PNC Exon. &amp; no Exon.'!$A:$AJ,4,0),0)</f>
        <v>0</v>
      </c>
      <c r="I231" s="55" t="str">
        <f t="shared" si="43"/>
        <v>ND</v>
      </c>
      <c r="J231" s="44">
        <f t="shared" si="44"/>
        <v>0</v>
      </c>
      <c r="K231" s="35">
        <f t="shared" si="45"/>
        <v>0</v>
      </c>
      <c r="L231" s="117">
        <f t="shared" si="46"/>
        <v>0</v>
      </c>
      <c r="M231" s="117">
        <f t="shared" si="47"/>
        <v>0</v>
      </c>
      <c r="N231" s="117">
        <f t="shared" si="48"/>
        <v>0</v>
      </c>
    </row>
    <row r="232" spans="1:14" ht="19.5" customHeight="1" x14ac:dyDescent="0.25">
      <c r="A232" s="7"/>
      <c r="B232" s="39" t="s">
        <v>21</v>
      </c>
      <c r="C232" s="46">
        <f>SUM(C199:C231)</f>
        <v>0</v>
      </c>
      <c r="D232" s="46">
        <f>SUM(D199:D231)</f>
        <v>0</v>
      </c>
      <c r="E232" s="46"/>
      <c r="F232" s="46">
        <f>SUM(F199:F231)</f>
        <v>0</v>
      </c>
      <c r="G232" s="46">
        <f>SUM(G199:G231)</f>
        <v>0</v>
      </c>
      <c r="H232" s="46">
        <f>SUM(H199:H231)</f>
        <v>0</v>
      </c>
      <c r="I232" s="46"/>
      <c r="J232" s="46">
        <f>SUM(J199:J231)</f>
        <v>0</v>
      </c>
      <c r="K232" s="46">
        <f t="shared" ref="K232" si="49">J232-F232</f>
        <v>0</v>
      </c>
      <c r="L232" s="116">
        <f t="shared" si="46"/>
        <v>0</v>
      </c>
      <c r="M232" s="120">
        <f>SUM(M199:M231)</f>
        <v>0</v>
      </c>
      <c r="N232" s="120">
        <f>SUM(N199:N231)</f>
        <v>0</v>
      </c>
    </row>
    <row r="233" spans="1:14" x14ac:dyDescent="0.25">
      <c r="B233" s="52" t="s">
        <v>173</v>
      </c>
    </row>
    <row r="234" spans="1:14" x14ac:dyDescent="0.25">
      <c r="D234" t="s">
        <v>62</v>
      </c>
    </row>
    <row r="239" spans="1:14" ht="21" x14ac:dyDescent="0.4">
      <c r="A239" s="135" t="s">
        <v>42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x14ac:dyDescent="0.25">
      <c r="A240" s="134" t="s">
        <v>59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x14ac:dyDescent="0.25">
      <c r="A241" s="134" t="s">
        <v>139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x14ac:dyDescent="0.25">
      <c r="A242" s="134" t="s">
        <v>91</v>
      </c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</row>
    <row r="243" spans="1:14" x14ac:dyDescent="0.25">
      <c r="A243" s="1"/>
      <c r="B243" s="95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8" t="s">
        <v>33</v>
      </c>
      <c r="C244" s="137" t="str">
        <f>"Año "&amp;$C$7</f>
        <v>Año 2022</v>
      </c>
      <c r="D244" s="137"/>
      <c r="E244" s="137" t="s">
        <v>52</v>
      </c>
      <c r="F244" s="137"/>
      <c r="G244" s="137" t="str">
        <f>"Año "&amp;$G$7</f>
        <v>Año 2023</v>
      </c>
      <c r="H244" s="137"/>
      <c r="I244" s="137" t="s">
        <v>52</v>
      </c>
      <c r="J244" s="137"/>
      <c r="K244" s="137" t="s">
        <v>29</v>
      </c>
      <c r="L244" s="137"/>
      <c r="M244" s="137" t="s">
        <v>61</v>
      </c>
      <c r="N244" s="137"/>
    </row>
    <row r="245" spans="1:14" ht="33" customHeight="1" x14ac:dyDescent="0.25">
      <c r="A245" s="62"/>
      <c r="B245" s="139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129">
        <f>$C$7</f>
        <v>2022</v>
      </c>
      <c r="N245" s="129">
        <f>$G$7</f>
        <v>2023</v>
      </c>
    </row>
    <row r="246" spans="1:14" ht="15.9" customHeight="1" x14ac:dyDescent="0.25">
      <c r="A246" s="95" t="s">
        <v>4</v>
      </c>
      <c r="B246" s="35" t="s">
        <v>84</v>
      </c>
      <c r="C246" s="35" t="str">
        <f>IFERROR(IF($J246&gt;0,VLOOKUP($A246&amp;$B246,'PNC AA'!$A:$E,4,0),""),"")</f>
        <v/>
      </c>
      <c r="D246" s="35" t="str">
        <f>IFERROR(IF($J246&gt;0,VLOOKUP($A246&amp;$B246,'PNC AA'!$A:$E,5,0),""),"")</f>
        <v/>
      </c>
      <c r="E246" s="55" t="str">
        <f t="shared" ref="E246:E278" si="50">IF(F246=0,"ND",RANK(F246,$F$246:$F$278))</f>
        <v>ND</v>
      </c>
      <c r="F246" s="44">
        <f t="shared" ref="F246:F278" si="51">SUM(C246:D246)</f>
        <v>0</v>
      </c>
      <c r="G246" s="35">
        <f>IFERROR(VLOOKUP($A246&amp;$B246,'PNC Exon. &amp; no Exon.'!$A:$AJ,3,0),0)</f>
        <v>0</v>
      </c>
      <c r="H246" s="35">
        <f>IFERROR(VLOOKUP($A246&amp;$B246,'PNC Exon. &amp; no Exon.'!$A:$AJ,4,0),0)</f>
        <v>0</v>
      </c>
      <c r="I246" s="55" t="str">
        <f t="shared" ref="I246:I278" si="52">IF(J246=0,"ND",RANK(J246,$J$246:$J$278))</f>
        <v>ND</v>
      </c>
      <c r="J246" s="44">
        <f t="shared" ref="J246:J278" si="53">(G246+H246)</f>
        <v>0</v>
      </c>
      <c r="K246" s="35">
        <f t="shared" ref="K246:K279" si="54">J246-F246</f>
        <v>0</v>
      </c>
      <c r="L246" s="117">
        <f t="shared" ref="L246:L279" si="55">IFERROR(K246/F246*100,0)</f>
        <v>0</v>
      </c>
      <c r="M246" s="117">
        <f t="shared" ref="M246:M278" si="56">IFERROR(F246/$F$279*100,0)</f>
        <v>0</v>
      </c>
      <c r="N246" s="117">
        <f t="shared" ref="N246:N278" si="57">IFERROR(J246/$J$279*100,0)</f>
        <v>0</v>
      </c>
    </row>
    <row r="247" spans="1:14" ht="15.9" customHeight="1" x14ac:dyDescent="0.25">
      <c r="A247" s="95" t="s">
        <v>4</v>
      </c>
      <c r="B247" s="37" t="s">
        <v>92</v>
      </c>
      <c r="C247" s="35" t="str">
        <f>IFERROR(IF($J247&gt;0,VLOOKUP($A247&amp;$B247,'PNC AA'!$A:$E,4,0),""),"")</f>
        <v/>
      </c>
      <c r="D247" s="35" t="str">
        <f>IFERROR(IF($J247&gt;0,VLOOKUP($A247&amp;$B247,'PNC AA'!$A:$E,5,0),""),"")</f>
        <v/>
      </c>
      <c r="E247" s="55" t="str">
        <f t="shared" si="50"/>
        <v>ND</v>
      </c>
      <c r="F247" s="44">
        <f t="shared" si="51"/>
        <v>0</v>
      </c>
      <c r="G247" s="35">
        <f>IFERROR(VLOOKUP($A247&amp;$B247,'PNC Exon. &amp; no Exon.'!$A:$AJ,3,0),0)</f>
        <v>0</v>
      </c>
      <c r="H247" s="35">
        <f>IFERROR(VLOOKUP($A247&amp;$B247,'PNC Exon. &amp; no Exon.'!$A:$AJ,4,0),0)</f>
        <v>0</v>
      </c>
      <c r="I247" s="55" t="str">
        <f t="shared" si="52"/>
        <v>ND</v>
      </c>
      <c r="J247" s="44">
        <f t="shared" si="53"/>
        <v>0</v>
      </c>
      <c r="K247" s="35">
        <f t="shared" si="54"/>
        <v>0</v>
      </c>
      <c r="L247" s="117">
        <f t="shared" si="55"/>
        <v>0</v>
      </c>
      <c r="M247" s="117">
        <f t="shared" si="56"/>
        <v>0</v>
      </c>
      <c r="N247" s="117">
        <f t="shared" si="57"/>
        <v>0</v>
      </c>
    </row>
    <row r="248" spans="1:14" ht="15.9" customHeight="1" x14ac:dyDescent="0.25">
      <c r="A248" s="95" t="s">
        <v>4</v>
      </c>
      <c r="B248" s="37" t="s">
        <v>93</v>
      </c>
      <c r="C248" s="35" t="str">
        <f>IFERROR(IF($J248&gt;0,VLOOKUP($A248&amp;$B248,'PNC AA'!$A:$E,4,0),""),"")</f>
        <v/>
      </c>
      <c r="D248" s="35" t="str">
        <f>IFERROR(IF($J248&gt;0,VLOOKUP($A248&amp;$B248,'PNC AA'!$A:$E,5,0),""),"")</f>
        <v/>
      </c>
      <c r="E248" s="55" t="str">
        <f t="shared" si="50"/>
        <v>ND</v>
      </c>
      <c r="F248" s="44">
        <f t="shared" si="51"/>
        <v>0</v>
      </c>
      <c r="G248" s="35">
        <f>IFERROR(VLOOKUP($A248&amp;$B248,'PNC Exon. &amp; no Exon.'!$A:$AJ,3,0),0)</f>
        <v>0</v>
      </c>
      <c r="H248" s="35">
        <f>IFERROR(VLOOKUP($A248&amp;$B248,'PNC Exon. &amp; no Exon.'!$A:$AJ,4,0),0)</f>
        <v>0</v>
      </c>
      <c r="I248" s="55" t="str">
        <f t="shared" si="52"/>
        <v>ND</v>
      </c>
      <c r="J248" s="44">
        <f t="shared" si="53"/>
        <v>0</v>
      </c>
      <c r="K248" s="35">
        <f t="shared" si="54"/>
        <v>0</v>
      </c>
      <c r="L248" s="117">
        <f t="shared" si="55"/>
        <v>0</v>
      </c>
      <c r="M248" s="117">
        <f t="shared" si="56"/>
        <v>0</v>
      </c>
      <c r="N248" s="117">
        <f t="shared" si="57"/>
        <v>0</v>
      </c>
    </row>
    <row r="249" spans="1:14" ht="15.9" customHeight="1" x14ac:dyDescent="0.25">
      <c r="A249" s="95" t="s">
        <v>4</v>
      </c>
      <c r="B249" s="37" t="s">
        <v>110</v>
      </c>
      <c r="C249" s="35" t="str">
        <f>IFERROR(IF($J249&gt;0,VLOOKUP($A249&amp;$B249,'PNC AA'!$A:$E,4,0),""),"")</f>
        <v/>
      </c>
      <c r="D249" s="35" t="str">
        <f>IFERROR(IF($J249&gt;0,VLOOKUP($A249&amp;$B249,'PNC AA'!$A:$E,5,0),""),"")</f>
        <v/>
      </c>
      <c r="E249" s="55" t="str">
        <f t="shared" si="50"/>
        <v>ND</v>
      </c>
      <c r="F249" s="44">
        <f t="shared" si="51"/>
        <v>0</v>
      </c>
      <c r="G249" s="35">
        <f>IFERROR(VLOOKUP($A249&amp;$B249,'PNC Exon. &amp; no Exon.'!$A:$AJ,3,0),0)</f>
        <v>0</v>
      </c>
      <c r="H249" s="35">
        <f>IFERROR(VLOOKUP($A249&amp;$B249,'PNC Exon. &amp; no Exon.'!$A:$AJ,4,0),0)</f>
        <v>0</v>
      </c>
      <c r="I249" s="55" t="str">
        <f t="shared" si="52"/>
        <v>ND</v>
      </c>
      <c r="J249" s="44">
        <f t="shared" si="53"/>
        <v>0</v>
      </c>
      <c r="K249" s="35">
        <f t="shared" si="54"/>
        <v>0</v>
      </c>
      <c r="L249" s="117">
        <f t="shared" si="55"/>
        <v>0</v>
      </c>
      <c r="M249" s="117">
        <f t="shared" si="56"/>
        <v>0</v>
      </c>
      <c r="N249" s="117">
        <f t="shared" si="57"/>
        <v>0</v>
      </c>
    </row>
    <row r="250" spans="1:14" ht="15.9" customHeight="1" x14ac:dyDescent="0.25">
      <c r="A250" s="95" t="s">
        <v>4</v>
      </c>
      <c r="B250" s="37" t="s">
        <v>111</v>
      </c>
      <c r="C250" s="35" t="str">
        <f>IFERROR(IF($J250&gt;0,VLOOKUP($A250&amp;$B250,'PNC AA'!$A:$E,4,0),""),"")</f>
        <v/>
      </c>
      <c r="D250" s="35" t="str">
        <f>IFERROR(IF($J250&gt;0,VLOOKUP($A250&amp;$B250,'PNC AA'!$A:$E,5,0),""),"")</f>
        <v/>
      </c>
      <c r="E250" s="55" t="str">
        <f t="shared" si="50"/>
        <v>ND</v>
      </c>
      <c r="F250" s="44">
        <f t="shared" si="51"/>
        <v>0</v>
      </c>
      <c r="G250" s="35">
        <f>IFERROR(VLOOKUP($A250&amp;$B250,'PNC Exon. &amp; no Exon.'!$A:$AJ,3,0),0)</f>
        <v>0</v>
      </c>
      <c r="H250" s="35">
        <f>IFERROR(VLOOKUP($A250&amp;$B250,'PNC Exon. &amp; no Exon.'!$A:$AJ,4,0),0)</f>
        <v>0</v>
      </c>
      <c r="I250" s="55" t="str">
        <f t="shared" si="52"/>
        <v>ND</v>
      </c>
      <c r="J250" s="44">
        <f t="shared" si="53"/>
        <v>0</v>
      </c>
      <c r="K250" s="35">
        <f t="shared" si="54"/>
        <v>0</v>
      </c>
      <c r="L250" s="117">
        <f t="shared" si="55"/>
        <v>0</v>
      </c>
      <c r="M250" s="117">
        <f t="shared" si="56"/>
        <v>0</v>
      </c>
      <c r="N250" s="117">
        <f t="shared" si="57"/>
        <v>0</v>
      </c>
    </row>
    <row r="251" spans="1:14" ht="15.9" customHeight="1" x14ac:dyDescent="0.25">
      <c r="A251" s="95" t="s">
        <v>4</v>
      </c>
      <c r="B251" s="37" t="s">
        <v>112</v>
      </c>
      <c r="C251" s="35" t="str">
        <f>IFERROR(IF($J251&gt;0,VLOOKUP($A251&amp;$B251,'PNC AA'!$A:$E,4,0),""),"")</f>
        <v/>
      </c>
      <c r="D251" s="35" t="str">
        <f>IFERROR(IF($J251&gt;0,VLOOKUP($A251&amp;$B251,'PNC AA'!$A:$E,5,0),""),"")</f>
        <v/>
      </c>
      <c r="E251" s="55" t="str">
        <f t="shared" si="50"/>
        <v>ND</v>
      </c>
      <c r="F251" s="44">
        <f t="shared" si="51"/>
        <v>0</v>
      </c>
      <c r="G251" s="35">
        <f>IFERROR(VLOOKUP($A251&amp;$B251,'PNC Exon. &amp; no Exon.'!$A:$AJ,3,0),0)</f>
        <v>0</v>
      </c>
      <c r="H251" s="35">
        <f>IFERROR(VLOOKUP($A251&amp;$B251,'PNC Exon. &amp; no Exon.'!$A:$AJ,4,0),0)</f>
        <v>0</v>
      </c>
      <c r="I251" s="55" t="str">
        <f t="shared" si="52"/>
        <v>ND</v>
      </c>
      <c r="J251" s="44">
        <f t="shared" si="53"/>
        <v>0</v>
      </c>
      <c r="K251" s="35">
        <f t="shared" si="54"/>
        <v>0</v>
      </c>
      <c r="L251" s="117">
        <f t="shared" si="55"/>
        <v>0</v>
      </c>
      <c r="M251" s="117">
        <f t="shared" si="56"/>
        <v>0</v>
      </c>
      <c r="N251" s="117">
        <f t="shared" si="57"/>
        <v>0</v>
      </c>
    </row>
    <row r="252" spans="1:14" ht="15.9" customHeight="1" x14ac:dyDescent="0.25">
      <c r="A252" s="95" t="s">
        <v>4</v>
      </c>
      <c r="B252" s="37" t="s">
        <v>94</v>
      </c>
      <c r="C252" s="35" t="str">
        <f>IFERROR(IF($J252&gt;0,VLOOKUP($A252&amp;$B252,'PNC AA'!$A:$E,4,0),""),"")</f>
        <v/>
      </c>
      <c r="D252" s="35" t="str">
        <f>IFERROR(IF($J252&gt;0,VLOOKUP($A252&amp;$B252,'PNC AA'!$A:$E,5,0),""),"")</f>
        <v/>
      </c>
      <c r="E252" s="55" t="str">
        <f t="shared" si="50"/>
        <v>ND</v>
      </c>
      <c r="F252" s="44">
        <f t="shared" si="51"/>
        <v>0</v>
      </c>
      <c r="G252" s="35">
        <f>IFERROR(VLOOKUP($A252&amp;$B252,'PNC Exon. &amp; no Exon.'!$A:$AJ,3,0),0)</f>
        <v>0</v>
      </c>
      <c r="H252" s="35">
        <f>IFERROR(VLOOKUP($A252&amp;$B252,'PNC Exon. &amp; no Exon.'!$A:$AJ,4,0),0)</f>
        <v>0</v>
      </c>
      <c r="I252" s="55" t="str">
        <f t="shared" si="52"/>
        <v>ND</v>
      </c>
      <c r="J252" s="44">
        <f t="shared" si="53"/>
        <v>0</v>
      </c>
      <c r="K252" s="35">
        <f t="shared" si="54"/>
        <v>0</v>
      </c>
      <c r="L252" s="117">
        <f t="shared" si="55"/>
        <v>0</v>
      </c>
      <c r="M252" s="117">
        <f t="shared" si="56"/>
        <v>0</v>
      </c>
      <c r="N252" s="117">
        <f t="shared" si="57"/>
        <v>0</v>
      </c>
    </row>
    <row r="253" spans="1:14" ht="15.9" customHeight="1" x14ac:dyDescent="0.25">
      <c r="A253" s="95" t="s">
        <v>4</v>
      </c>
      <c r="B253" s="37" t="s">
        <v>113</v>
      </c>
      <c r="C253" s="35" t="str">
        <f>IFERROR(IF($J253&gt;0,VLOOKUP($A253&amp;$B253,'PNC AA'!$A:$E,4,0),""),"")</f>
        <v/>
      </c>
      <c r="D253" s="35" t="str">
        <f>IFERROR(IF($J253&gt;0,VLOOKUP($A253&amp;$B253,'PNC AA'!$A:$E,5,0),""),"")</f>
        <v/>
      </c>
      <c r="E253" s="55" t="str">
        <f t="shared" si="50"/>
        <v>ND</v>
      </c>
      <c r="F253" s="44">
        <f t="shared" si="51"/>
        <v>0</v>
      </c>
      <c r="G253" s="35">
        <f>IFERROR(VLOOKUP($A253&amp;$B253,'PNC Exon. &amp; no Exon.'!$A:$AJ,3,0),0)</f>
        <v>0</v>
      </c>
      <c r="H253" s="35">
        <f>IFERROR(VLOOKUP($A253&amp;$B253,'PNC Exon. &amp; no Exon.'!$A:$AJ,4,0),0)</f>
        <v>0</v>
      </c>
      <c r="I253" s="55" t="str">
        <f t="shared" si="52"/>
        <v>ND</v>
      </c>
      <c r="J253" s="44">
        <f t="shared" si="53"/>
        <v>0</v>
      </c>
      <c r="K253" s="35">
        <f t="shared" si="54"/>
        <v>0</v>
      </c>
      <c r="L253" s="117">
        <f t="shared" si="55"/>
        <v>0</v>
      </c>
      <c r="M253" s="117">
        <f t="shared" si="56"/>
        <v>0</v>
      </c>
      <c r="N253" s="117">
        <f t="shared" si="57"/>
        <v>0</v>
      </c>
    </row>
    <row r="254" spans="1:14" ht="15.9" customHeight="1" x14ac:dyDescent="0.25">
      <c r="A254" s="95" t="s">
        <v>4</v>
      </c>
      <c r="B254" s="37" t="s">
        <v>77</v>
      </c>
      <c r="C254" s="35" t="str">
        <f>IFERROR(IF($J254&gt;0,VLOOKUP($A254&amp;$B254,'PNC AA'!$A:$E,4,0),""),"")</f>
        <v/>
      </c>
      <c r="D254" s="35" t="str">
        <f>IFERROR(IF($J254&gt;0,VLOOKUP($A254&amp;$B254,'PNC AA'!$A:$E,5,0),""),"")</f>
        <v/>
      </c>
      <c r="E254" s="55" t="str">
        <f t="shared" si="50"/>
        <v>ND</v>
      </c>
      <c r="F254" s="44">
        <f t="shared" si="51"/>
        <v>0</v>
      </c>
      <c r="G254" s="35">
        <f>IFERROR(VLOOKUP($A254&amp;$B254,'PNC Exon. &amp; no Exon.'!$A:$AJ,3,0),0)</f>
        <v>0</v>
      </c>
      <c r="H254" s="35">
        <f>IFERROR(VLOOKUP($A254&amp;$B254,'PNC Exon. &amp; no Exon.'!$A:$AJ,4,0),0)</f>
        <v>0</v>
      </c>
      <c r="I254" s="55" t="str">
        <f t="shared" si="52"/>
        <v>ND</v>
      </c>
      <c r="J254" s="44">
        <f t="shared" si="53"/>
        <v>0</v>
      </c>
      <c r="K254" s="35">
        <f t="shared" si="54"/>
        <v>0</v>
      </c>
      <c r="L254" s="117">
        <f t="shared" si="55"/>
        <v>0</v>
      </c>
      <c r="M254" s="117">
        <f t="shared" si="56"/>
        <v>0</v>
      </c>
      <c r="N254" s="117">
        <f t="shared" si="57"/>
        <v>0</v>
      </c>
    </row>
    <row r="255" spans="1:14" ht="15.9" customHeight="1" x14ac:dyDescent="0.25">
      <c r="A255" s="95" t="s">
        <v>4</v>
      </c>
      <c r="B255" s="37" t="s">
        <v>114</v>
      </c>
      <c r="C255" s="35" t="str">
        <f>IFERROR(IF($J255&gt;0,VLOOKUP($A255&amp;$B255,'PNC AA'!$A:$E,4,0),""),"")</f>
        <v/>
      </c>
      <c r="D255" s="35" t="str">
        <f>IFERROR(IF($J255&gt;0,VLOOKUP($A255&amp;$B255,'PNC AA'!$A:$E,5,0),""),"")</f>
        <v/>
      </c>
      <c r="E255" s="55" t="str">
        <f t="shared" si="50"/>
        <v>ND</v>
      </c>
      <c r="F255" s="44">
        <f t="shared" si="51"/>
        <v>0</v>
      </c>
      <c r="G255" s="35">
        <f>IFERROR(VLOOKUP($A255&amp;$B255,'PNC Exon. &amp; no Exon.'!$A:$AJ,3,0),0)</f>
        <v>0</v>
      </c>
      <c r="H255" s="35">
        <f>IFERROR(VLOOKUP($A255&amp;$B255,'PNC Exon. &amp; no Exon.'!$A:$AJ,4,0),0)</f>
        <v>0</v>
      </c>
      <c r="I255" s="55" t="str">
        <f t="shared" si="52"/>
        <v>ND</v>
      </c>
      <c r="J255" s="44">
        <f t="shared" si="53"/>
        <v>0</v>
      </c>
      <c r="K255" s="35">
        <f t="shared" si="54"/>
        <v>0</v>
      </c>
      <c r="L255" s="117">
        <f t="shared" si="55"/>
        <v>0</v>
      </c>
      <c r="M255" s="117">
        <f t="shared" si="56"/>
        <v>0</v>
      </c>
      <c r="N255" s="117">
        <f t="shared" si="57"/>
        <v>0</v>
      </c>
    </row>
    <row r="256" spans="1:14" ht="15.9" customHeight="1" x14ac:dyDescent="0.25">
      <c r="A256" s="95" t="s">
        <v>4</v>
      </c>
      <c r="B256" s="37" t="s">
        <v>85</v>
      </c>
      <c r="C256" s="35" t="str">
        <f>IFERROR(IF($J256&gt;0,VLOOKUP($A256&amp;$B256,'PNC AA'!$A:$E,4,0),""),"")</f>
        <v/>
      </c>
      <c r="D256" s="35" t="str">
        <f>IFERROR(IF($J256&gt;0,VLOOKUP($A256&amp;$B256,'PNC AA'!$A:$E,5,0),""),"")</f>
        <v/>
      </c>
      <c r="E256" s="55" t="str">
        <f t="shared" si="50"/>
        <v>ND</v>
      </c>
      <c r="F256" s="44">
        <f t="shared" si="51"/>
        <v>0</v>
      </c>
      <c r="G256" s="35">
        <f>IFERROR(VLOOKUP($A256&amp;$B256,'PNC Exon. &amp; no Exon.'!$A:$AJ,3,0),0)</f>
        <v>0</v>
      </c>
      <c r="H256" s="35">
        <f>IFERROR(VLOOKUP($A256&amp;$B256,'PNC Exon. &amp; no Exon.'!$A:$AJ,4,0),0)</f>
        <v>0</v>
      </c>
      <c r="I256" s="55" t="str">
        <f t="shared" si="52"/>
        <v>ND</v>
      </c>
      <c r="J256" s="44">
        <f t="shared" si="53"/>
        <v>0</v>
      </c>
      <c r="K256" s="35">
        <f t="shared" si="54"/>
        <v>0</v>
      </c>
      <c r="L256" s="117">
        <f t="shared" si="55"/>
        <v>0</v>
      </c>
      <c r="M256" s="117">
        <f t="shared" si="56"/>
        <v>0</v>
      </c>
      <c r="N256" s="117">
        <f t="shared" si="57"/>
        <v>0</v>
      </c>
    </row>
    <row r="257" spans="1:14" ht="15.9" customHeight="1" x14ac:dyDescent="0.25">
      <c r="A257" s="95" t="s">
        <v>4</v>
      </c>
      <c r="B257" s="37" t="s">
        <v>115</v>
      </c>
      <c r="C257" s="35" t="str">
        <f>IFERROR(IF($J257&gt;0,VLOOKUP($A257&amp;$B257,'PNC AA'!$A:$E,4,0),""),"")</f>
        <v/>
      </c>
      <c r="D257" s="35" t="str">
        <f>IFERROR(IF($J257&gt;0,VLOOKUP($A257&amp;$B257,'PNC AA'!$A:$E,5,0),""),"")</f>
        <v/>
      </c>
      <c r="E257" s="55" t="str">
        <f t="shared" si="50"/>
        <v>ND</v>
      </c>
      <c r="F257" s="44">
        <f t="shared" si="51"/>
        <v>0</v>
      </c>
      <c r="G257" s="35">
        <f>IFERROR(VLOOKUP($A257&amp;$B257,'PNC Exon. &amp; no Exon.'!$A:$AJ,3,0),0)</f>
        <v>0</v>
      </c>
      <c r="H257" s="35">
        <f>IFERROR(VLOOKUP($A257&amp;$B257,'PNC Exon. &amp; no Exon.'!$A:$AJ,4,0),0)</f>
        <v>0</v>
      </c>
      <c r="I257" s="55" t="str">
        <f t="shared" si="52"/>
        <v>ND</v>
      </c>
      <c r="J257" s="44">
        <f t="shared" si="53"/>
        <v>0</v>
      </c>
      <c r="K257" s="35">
        <f t="shared" si="54"/>
        <v>0</v>
      </c>
      <c r="L257" s="117">
        <f t="shared" si="55"/>
        <v>0</v>
      </c>
      <c r="M257" s="117">
        <f t="shared" si="56"/>
        <v>0</v>
      </c>
      <c r="N257" s="117">
        <f t="shared" si="57"/>
        <v>0</v>
      </c>
    </row>
    <row r="258" spans="1:14" ht="15.9" customHeight="1" x14ac:dyDescent="0.25">
      <c r="A258" s="95" t="s">
        <v>4</v>
      </c>
      <c r="B258" s="37" t="s">
        <v>118</v>
      </c>
      <c r="C258" s="35" t="str">
        <f>IFERROR(IF($J258&gt;0,VLOOKUP($A258&amp;$B258,'PNC AA'!$A:$E,4,0),""),"")</f>
        <v/>
      </c>
      <c r="D258" s="35" t="str">
        <f>IFERROR(IF($J258&gt;0,VLOOKUP($A258&amp;$B258,'PNC AA'!$A:$E,5,0),""),"")</f>
        <v/>
      </c>
      <c r="E258" s="55" t="str">
        <f t="shared" si="50"/>
        <v>ND</v>
      </c>
      <c r="F258" s="44">
        <f t="shared" si="51"/>
        <v>0</v>
      </c>
      <c r="G258" s="35">
        <f>IFERROR(VLOOKUP($A258&amp;$B258,'PNC Exon. &amp; no Exon.'!$A:$AJ,3,0),0)</f>
        <v>0</v>
      </c>
      <c r="H258" s="35">
        <f>IFERROR(VLOOKUP($A258&amp;$B258,'PNC Exon. &amp; no Exon.'!$A:$AJ,4,0),0)</f>
        <v>0</v>
      </c>
      <c r="I258" s="55" t="str">
        <f t="shared" si="52"/>
        <v>ND</v>
      </c>
      <c r="J258" s="44">
        <f t="shared" si="53"/>
        <v>0</v>
      </c>
      <c r="K258" s="35">
        <f t="shared" si="54"/>
        <v>0</v>
      </c>
      <c r="L258" s="117">
        <f t="shared" si="55"/>
        <v>0</v>
      </c>
      <c r="M258" s="117">
        <f t="shared" si="56"/>
        <v>0</v>
      </c>
      <c r="N258" s="117">
        <f t="shared" si="57"/>
        <v>0</v>
      </c>
    </row>
    <row r="259" spans="1:14" ht="15.9" customHeight="1" x14ac:dyDescent="0.25">
      <c r="A259" s="95" t="s">
        <v>4</v>
      </c>
      <c r="B259" s="37" t="s">
        <v>116</v>
      </c>
      <c r="C259" s="35" t="str">
        <f>IFERROR(IF($J259&gt;0,VLOOKUP($A259&amp;$B259,'PNC AA'!$A:$E,4,0),""),"")</f>
        <v/>
      </c>
      <c r="D259" s="35" t="str">
        <f>IFERROR(IF($J259&gt;0,VLOOKUP($A259&amp;$B259,'PNC AA'!$A:$E,5,0),""),"")</f>
        <v/>
      </c>
      <c r="E259" s="55" t="str">
        <f t="shared" si="50"/>
        <v>ND</v>
      </c>
      <c r="F259" s="44">
        <f t="shared" si="51"/>
        <v>0</v>
      </c>
      <c r="G259" s="35">
        <f>IFERROR(VLOOKUP($A259&amp;$B259,'PNC Exon. &amp; no Exon.'!$A:$AJ,3,0),0)</f>
        <v>0</v>
      </c>
      <c r="H259" s="35">
        <f>IFERROR(VLOOKUP($A259&amp;$B259,'PNC Exon. &amp; no Exon.'!$A:$AJ,4,0),0)</f>
        <v>0</v>
      </c>
      <c r="I259" s="55" t="str">
        <f t="shared" si="52"/>
        <v>ND</v>
      </c>
      <c r="J259" s="44">
        <f t="shared" si="53"/>
        <v>0</v>
      </c>
      <c r="K259" s="35">
        <f t="shared" si="54"/>
        <v>0</v>
      </c>
      <c r="L259" s="117">
        <f t="shared" si="55"/>
        <v>0</v>
      </c>
      <c r="M259" s="117">
        <f t="shared" si="56"/>
        <v>0</v>
      </c>
      <c r="N259" s="117">
        <f t="shared" si="57"/>
        <v>0</v>
      </c>
    </row>
    <row r="260" spans="1:14" ht="15.9" customHeight="1" x14ac:dyDescent="0.25">
      <c r="A260" s="95" t="s">
        <v>4</v>
      </c>
      <c r="B260" s="37" t="s">
        <v>119</v>
      </c>
      <c r="C260" s="35" t="str">
        <f>IFERROR(IF($J260&gt;0,VLOOKUP($A260&amp;$B260,'PNC AA'!$A:$E,4,0),""),"")</f>
        <v/>
      </c>
      <c r="D260" s="35" t="str">
        <f>IFERROR(IF($J260&gt;0,VLOOKUP($A260&amp;$B260,'PNC AA'!$A:$E,5,0),""),"")</f>
        <v/>
      </c>
      <c r="E260" s="55" t="str">
        <f t="shared" si="50"/>
        <v>ND</v>
      </c>
      <c r="F260" s="44">
        <f t="shared" si="51"/>
        <v>0</v>
      </c>
      <c r="G260" s="35">
        <f>IFERROR(VLOOKUP($A260&amp;$B260,'PNC Exon. &amp; no Exon.'!$A:$AJ,3,0),0)</f>
        <v>0</v>
      </c>
      <c r="H260" s="35">
        <f>IFERROR(VLOOKUP($A260&amp;$B260,'PNC Exon. &amp; no Exon.'!$A:$AJ,4,0),0)</f>
        <v>0</v>
      </c>
      <c r="I260" s="55" t="str">
        <f t="shared" si="52"/>
        <v>ND</v>
      </c>
      <c r="J260" s="44">
        <f t="shared" si="53"/>
        <v>0</v>
      </c>
      <c r="K260" s="35">
        <f t="shared" si="54"/>
        <v>0</v>
      </c>
      <c r="L260" s="117">
        <f t="shared" si="55"/>
        <v>0</v>
      </c>
      <c r="M260" s="117">
        <f t="shared" si="56"/>
        <v>0</v>
      </c>
      <c r="N260" s="117">
        <f t="shared" si="57"/>
        <v>0</v>
      </c>
    </row>
    <row r="261" spans="1:14" ht="15.9" customHeight="1" x14ac:dyDescent="0.25">
      <c r="A261" s="95" t="s">
        <v>4</v>
      </c>
      <c r="B261" s="37" t="s">
        <v>121</v>
      </c>
      <c r="C261" s="35" t="str">
        <f>IFERROR(IF($J261&gt;0,VLOOKUP($A261&amp;$B261,'PNC AA'!$A:$E,4,0),""),"")</f>
        <v/>
      </c>
      <c r="D261" s="35" t="str">
        <f>IFERROR(IF($J261&gt;0,VLOOKUP($A261&amp;$B261,'PNC AA'!$A:$E,5,0),""),"")</f>
        <v/>
      </c>
      <c r="E261" s="55" t="str">
        <f t="shared" si="50"/>
        <v>ND</v>
      </c>
      <c r="F261" s="44">
        <f t="shared" si="51"/>
        <v>0</v>
      </c>
      <c r="G261" s="35">
        <f>IFERROR(VLOOKUP($A261&amp;$B261,'PNC Exon. &amp; no Exon.'!$A:$AJ,3,0),0)</f>
        <v>0</v>
      </c>
      <c r="H261" s="35">
        <f>IFERROR(VLOOKUP($A261&amp;$B261,'PNC Exon. &amp; no Exon.'!$A:$AJ,4,0),0)</f>
        <v>0</v>
      </c>
      <c r="I261" s="55" t="str">
        <f t="shared" si="52"/>
        <v>ND</v>
      </c>
      <c r="J261" s="44">
        <f t="shared" si="53"/>
        <v>0</v>
      </c>
      <c r="K261" s="35">
        <f t="shared" si="54"/>
        <v>0</v>
      </c>
      <c r="L261" s="117">
        <f t="shared" si="55"/>
        <v>0</v>
      </c>
      <c r="M261" s="117">
        <f t="shared" si="56"/>
        <v>0</v>
      </c>
      <c r="N261" s="117">
        <f t="shared" si="57"/>
        <v>0</v>
      </c>
    </row>
    <row r="262" spans="1:14" ht="15.9" customHeight="1" x14ac:dyDescent="0.25">
      <c r="A262" s="95" t="s">
        <v>4</v>
      </c>
      <c r="B262" s="37" t="s">
        <v>120</v>
      </c>
      <c r="C262" s="35" t="str">
        <f>IFERROR(IF($J262&gt;0,VLOOKUP($A262&amp;$B262,'PNC AA'!$A:$E,4,0),""),"")</f>
        <v/>
      </c>
      <c r="D262" s="35" t="str">
        <f>IFERROR(IF($J262&gt;0,VLOOKUP($A262&amp;$B262,'PNC AA'!$A:$E,5,0),""),"")</f>
        <v/>
      </c>
      <c r="E262" s="55" t="str">
        <f t="shared" si="50"/>
        <v>ND</v>
      </c>
      <c r="F262" s="44">
        <f t="shared" si="51"/>
        <v>0</v>
      </c>
      <c r="G262" s="35">
        <f>IFERROR(VLOOKUP($A262&amp;$B262,'PNC Exon. &amp; no Exon.'!$A:$AJ,3,0),0)</f>
        <v>0</v>
      </c>
      <c r="H262" s="35">
        <f>IFERROR(VLOOKUP($A262&amp;$B262,'PNC Exon. &amp; no Exon.'!$A:$AJ,4,0),0)</f>
        <v>0</v>
      </c>
      <c r="I262" s="55" t="str">
        <f t="shared" si="52"/>
        <v>ND</v>
      </c>
      <c r="J262" s="44">
        <f t="shared" si="53"/>
        <v>0</v>
      </c>
      <c r="K262" s="35">
        <f t="shared" si="54"/>
        <v>0</v>
      </c>
      <c r="L262" s="117">
        <f t="shared" si="55"/>
        <v>0</v>
      </c>
      <c r="M262" s="117">
        <f t="shared" si="56"/>
        <v>0</v>
      </c>
      <c r="N262" s="117">
        <f t="shared" si="57"/>
        <v>0</v>
      </c>
    </row>
    <row r="263" spans="1:14" ht="15.9" customHeight="1" x14ac:dyDescent="0.25">
      <c r="A263" s="95" t="s">
        <v>4</v>
      </c>
      <c r="B263" s="37" t="s">
        <v>122</v>
      </c>
      <c r="C263" s="35" t="str">
        <f>IFERROR(IF($J263&gt;0,VLOOKUP($A263&amp;$B263,'PNC AA'!$A:$E,4,0),""),"")</f>
        <v/>
      </c>
      <c r="D263" s="35" t="str">
        <f>IFERROR(IF($J263&gt;0,VLOOKUP($A263&amp;$B263,'PNC AA'!$A:$E,5,0),""),"")</f>
        <v/>
      </c>
      <c r="E263" s="55" t="str">
        <f t="shared" si="50"/>
        <v>ND</v>
      </c>
      <c r="F263" s="44">
        <f t="shared" si="51"/>
        <v>0</v>
      </c>
      <c r="G263" s="35">
        <f>IFERROR(VLOOKUP($A263&amp;$B263,'PNC Exon. &amp; no Exon.'!$A:$AJ,3,0),0)</f>
        <v>0</v>
      </c>
      <c r="H263" s="35">
        <f>IFERROR(VLOOKUP($A263&amp;$B263,'PNC Exon. &amp; no Exon.'!$A:$AJ,4,0),0)</f>
        <v>0</v>
      </c>
      <c r="I263" s="55" t="str">
        <f t="shared" si="52"/>
        <v>ND</v>
      </c>
      <c r="J263" s="44">
        <f t="shared" si="53"/>
        <v>0</v>
      </c>
      <c r="K263" s="35">
        <f t="shared" si="54"/>
        <v>0</v>
      </c>
      <c r="L263" s="117">
        <f t="shared" si="55"/>
        <v>0</v>
      </c>
      <c r="M263" s="117">
        <f t="shared" si="56"/>
        <v>0</v>
      </c>
      <c r="N263" s="117">
        <f t="shared" si="57"/>
        <v>0</v>
      </c>
    </row>
    <row r="264" spans="1:14" ht="15.9" customHeight="1" x14ac:dyDescent="0.25">
      <c r="A264" s="95" t="s">
        <v>4</v>
      </c>
      <c r="B264" s="37" t="s">
        <v>80</v>
      </c>
      <c r="C264" s="35" t="str">
        <f>IFERROR(IF($J264&gt;0,VLOOKUP($A264&amp;$B264,'PNC AA'!$A:$E,4,0),""),"")</f>
        <v/>
      </c>
      <c r="D264" s="35" t="str">
        <f>IFERROR(IF($J264&gt;0,VLOOKUP($A264&amp;$B264,'PNC AA'!$A:$E,5,0),""),"")</f>
        <v/>
      </c>
      <c r="E264" s="55" t="str">
        <f t="shared" si="50"/>
        <v>ND</v>
      </c>
      <c r="F264" s="44">
        <f t="shared" si="51"/>
        <v>0</v>
      </c>
      <c r="G264" s="35">
        <f>IFERROR(VLOOKUP($A264&amp;$B264,'PNC Exon. &amp; no Exon.'!$A:$AJ,3,0),0)</f>
        <v>0</v>
      </c>
      <c r="H264" s="35">
        <f>IFERROR(VLOOKUP($A264&amp;$B264,'PNC Exon. &amp; no Exon.'!$A:$AJ,4,0),0)</f>
        <v>0</v>
      </c>
      <c r="I264" s="55" t="str">
        <f t="shared" si="52"/>
        <v>ND</v>
      </c>
      <c r="J264" s="44">
        <f t="shared" si="53"/>
        <v>0</v>
      </c>
      <c r="K264" s="35">
        <f t="shared" si="54"/>
        <v>0</v>
      </c>
      <c r="L264" s="117">
        <f t="shared" si="55"/>
        <v>0</v>
      </c>
      <c r="M264" s="117">
        <f t="shared" si="56"/>
        <v>0</v>
      </c>
      <c r="N264" s="117">
        <f t="shared" si="57"/>
        <v>0</v>
      </c>
    </row>
    <row r="265" spans="1:14" ht="15.9" customHeight="1" x14ac:dyDescent="0.25">
      <c r="A265" s="95" t="s">
        <v>4</v>
      </c>
      <c r="B265" s="37" t="s">
        <v>117</v>
      </c>
      <c r="C265" s="35" t="str">
        <f>IFERROR(IF($J265&gt;0,VLOOKUP($A265&amp;$B265,'PNC AA'!$A:$E,4,0),""),"")</f>
        <v/>
      </c>
      <c r="D265" s="35" t="str">
        <f>IFERROR(IF($J265&gt;0,VLOOKUP($A265&amp;$B265,'PNC AA'!$A:$E,5,0),""),"")</f>
        <v/>
      </c>
      <c r="E265" s="55" t="str">
        <f t="shared" si="50"/>
        <v>ND</v>
      </c>
      <c r="F265" s="44">
        <f t="shared" si="51"/>
        <v>0</v>
      </c>
      <c r="G265" s="35">
        <f>IFERROR(VLOOKUP($A265&amp;$B265,'PNC Exon. &amp; no Exon.'!$A:$AJ,3,0),0)</f>
        <v>0</v>
      </c>
      <c r="H265" s="35">
        <f>IFERROR(VLOOKUP($A265&amp;$B265,'PNC Exon. &amp; no Exon.'!$A:$AJ,4,0),0)</f>
        <v>0</v>
      </c>
      <c r="I265" s="55" t="str">
        <f t="shared" si="52"/>
        <v>ND</v>
      </c>
      <c r="J265" s="44">
        <f t="shared" si="53"/>
        <v>0</v>
      </c>
      <c r="K265" s="35">
        <f t="shared" si="54"/>
        <v>0</v>
      </c>
      <c r="L265" s="117">
        <f t="shared" si="55"/>
        <v>0</v>
      </c>
      <c r="M265" s="117">
        <f t="shared" si="56"/>
        <v>0</v>
      </c>
      <c r="N265" s="117">
        <f t="shared" si="57"/>
        <v>0</v>
      </c>
    </row>
    <row r="266" spans="1:14" ht="15.9" customHeight="1" x14ac:dyDescent="0.25">
      <c r="A266" s="95" t="s">
        <v>4</v>
      </c>
      <c r="B266" s="37" t="s">
        <v>123</v>
      </c>
      <c r="C266" s="35" t="str">
        <f>IFERROR(IF($J266&gt;0,VLOOKUP($A266&amp;$B266,'PNC AA'!$A:$E,4,0),""),"")</f>
        <v/>
      </c>
      <c r="D266" s="35" t="str">
        <f>IFERROR(IF($J266&gt;0,VLOOKUP($A266&amp;$B266,'PNC AA'!$A:$E,5,0),""),"")</f>
        <v/>
      </c>
      <c r="E266" s="55" t="str">
        <f t="shared" si="50"/>
        <v>ND</v>
      </c>
      <c r="F266" s="44">
        <f t="shared" si="51"/>
        <v>0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0</v>
      </c>
      <c r="I266" s="55" t="str">
        <f t="shared" si="52"/>
        <v>ND</v>
      </c>
      <c r="J266" s="44">
        <f t="shared" si="53"/>
        <v>0</v>
      </c>
      <c r="K266" s="35">
        <f t="shared" si="54"/>
        <v>0</v>
      </c>
      <c r="L266" s="117">
        <f t="shared" si="55"/>
        <v>0</v>
      </c>
      <c r="M266" s="117">
        <f t="shared" si="56"/>
        <v>0</v>
      </c>
      <c r="N266" s="117">
        <f t="shared" si="57"/>
        <v>0</v>
      </c>
    </row>
    <row r="267" spans="1:14" ht="15.9" customHeight="1" x14ac:dyDescent="0.25">
      <c r="A267" s="95" t="s">
        <v>4</v>
      </c>
      <c r="B267" s="37" t="s">
        <v>124</v>
      </c>
      <c r="C267" s="35" t="str">
        <f>IFERROR(IF($J267&gt;0,VLOOKUP($A267&amp;$B267,'PNC AA'!$A:$E,4,0),""),"")</f>
        <v/>
      </c>
      <c r="D267" s="35" t="str">
        <f>IFERROR(IF($J267&gt;0,VLOOKUP($A267&amp;$B267,'PNC AA'!$A:$E,5,0),""),"")</f>
        <v/>
      </c>
      <c r="E267" s="55" t="str">
        <f t="shared" si="50"/>
        <v>ND</v>
      </c>
      <c r="F267" s="44">
        <f t="shared" si="51"/>
        <v>0</v>
      </c>
      <c r="G267" s="35">
        <f>IFERROR(VLOOKUP($A267&amp;$B267,'PNC Exon. &amp; no Exon.'!$A:$AJ,3,0),0)</f>
        <v>0</v>
      </c>
      <c r="H267" s="35">
        <f>IFERROR(VLOOKUP($A267&amp;$B267,'PNC Exon. &amp; no Exon.'!$A:$AJ,4,0),0)</f>
        <v>0</v>
      </c>
      <c r="I267" s="55" t="str">
        <f t="shared" si="52"/>
        <v>ND</v>
      </c>
      <c r="J267" s="44">
        <f t="shared" si="53"/>
        <v>0</v>
      </c>
      <c r="K267" s="35">
        <f t="shared" si="54"/>
        <v>0</v>
      </c>
      <c r="L267" s="117">
        <f t="shared" si="55"/>
        <v>0</v>
      </c>
      <c r="M267" s="117">
        <f t="shared" si="56"/>
        <v>0</v>
      </c>
      <c r="N267" s="117">
        <f t="shared" si="57"/>
        <v>0</v>
      </c>
    </row>
    <row r="268" spans="1:14" ht="15.9" customHeight="1" x14ac:dyDescent="0.25">
      <c r="A268" s="95" t="s">
        <v>4</v>
      </c>
      <c r="B268" s="37" t="s">
        <v>87</v>
      </c>
      <c r="C268" s="35" t="str">
        <f>IFERROR(IF($J268&gt;0,VLOOKUP($A268&amp;$B268,'PNC AA'!$A:$E,4,0),""),"")</f>
        <v/>
      </c>
      <c r="D268" s="35" t="str">
        <f>IFERROR(IF($J268&gt;0,VLOOKUP($A268&amp;$B268,'PNC AA'!$A:$E,5,0),""),"")</f>
        <v/>
      </c>
      <c r="E268" s="55" t="str">
        <f t="shared" si="50"/>
        <v>ND</v>
      </c>
      <c r="F268" s="44">
        <f t="shared" si="51"/>
        <v>0</v>
      </c>
      <c r="G268" s="35">
        <f>IFERROR(VLOOKUP($A268&amp;$B268,'PNC Exon. &amp; no Exon.'!$A:$AJ,3,0),0)</f>
        <v>0</v>
      </c>
      <c r="H268" s="35">
        <f>IFERROR(VLOOKUP($A268&amp;$B268,'PNC Exon. &amp; no Exon.'!$A:$AJ,4,0),0)</f>
        <v>0</v>
      </c>
      <c r="I268" s="55" t="str">
        <f t="shared" si="52"/>
        <v>ND</v>
      </c>
      <c r="J268" s="44">
        <f t="shared" si="53"/>
        <v>0</v>
      </c>
      <c r="K268" s="35">
        <f t="shared" si="54"/>
        <v>0</v>
      </c>
      <c r="L268" s="117">
        <f t="shared" si="55"/>
        <v>0</v>
      </c>
      <c r="M268" s="117">
        <f t="shared" si="56"/>
        <v>0</v>
      </c>
      <c r="N268" s="117">
        <f t="shared" si="57"/>
        <v>0</v>
      </c>
    </row>
    <row r="269" spans="1:14" ht="15.9" customHeight="1" x14ac:dyDescent="0.25">
      <c r="A269" s="95" t="s">
        <v>4</v>
      </c>
      <c r="B269" s="37" t="s">
        <v>78</v>
      </c>
      <c r="C269" s="35" t="str">
        <f>IFERROR(IF($J269&gt;0,VLOOKUP($A269&amp;$B269,'PNC AA'!$A:$E,4,0),""),"")</f>
        <v/>
      </c>
      <c r="D269" s="35" t="str">
        <f>IFERROR(IF($J269&gt;0,VLOOKUP($A269&amp;$B269,'PNC AA'!$A:$E,5,0),""),"")</f>
        <v/>
      </c>
      <c r="E269" s="55" t="str">
        <f t="shared" si="50"/>
        <v>ND</v>
      </c>
      <c r="F269" s="44">
        <f t="shared" si="51"/>
        <v>0</v>
      </c>
      <c r="G269" s="35">
        <f>IFERROR(VLOOKUP($A269&amp;$B269,'PNC Exon. &amp; no Exon.'!$A:$AJ,3,0),0)</f>
        <v>0</v>
      </c>
      <c r="H269" s="35">
        <f>IFERROR(VLOOKUP($A269&amp;$B269,'PNC Exon. &amp; no Exon.'!$A:$AJ,4,0),0)</f>
        <v>0</v>
      </c>
      <c r="I269" s="55" t="str">
        <f t="shared" si="52"/>
        <v>ND</v>
      </c>
      <c r="J269" s="44">
        <f t="shared" si="53"/>
        <v>0</v>
      </c>
      <c r="K269" s="35">
        <f t="shared" si="54"/>
        <v>0</v>
      </c>
      <c r="L269" s="117">
        <f t="shared" si="55"/>
        <v>0</v>
      </c>
      <c r="M269" s="117">
        <f t="shared" si="56"/>
        <v>0</v>
      </c>
      <c r="N269" s="117">
        <f t="shared" si="57"/>
        <v>0</v>
      </c>
    </row>
    <row r="270" spans="1:14" ht="15.9" customHeight="1" x14ac:dyDescent="0.25">
      <c r="A270" s="95" t="s">
        <v>4</v>
      </c>
      <c r="B270" s="37" t="s">
        <v>125</v>
      </c>
      <c r="C270" s="35" t="str">
        <f>IFERROR(IF($J270&gt;0,VLOOKUP($A270&amp;$B270,'PNC AA'!$A:$E,4,0),""),"")</f>
        <v/>
      </c>
      <c r="D270" s="35" t="str">
        <f>IFERROR(IF($J270&gt;0,VLOOKUP($A270&amp;$B270,'PNC AA'!$A:$E,5,0),""),"")</f>
        <v/>
      </c>
      <c r="E270" s="55" t="str">
        <f t="shared" si="50"/>
        <v>ND</v>
      </c>
      <c r="F270" s="44">
        <f t="shared" si="51"/>
        <v>0</v>
      </c>
      <c r="G270" s="35">
        <f>IFERROR(VLOOKUP($A270&amp;$B270,'PNC Exon. &amp; no Exon.'!$A:$AJ,3,0),0)</f>
        <v>0</v>
      </c>
      <c r="H270" s="35">
        <f>IFERROR(VLOOKUP($A270&amp;$B270,'PNC Exon. &amp; no Exon.'!$A:$AJ,4,0),0)</f>
        <v>0</v>
      </c>
      <c r="I270" s="55" t="str">
        <f t="shared" si="52"/>
        <v>ND</v>
      </c>
      <c r="J270" s="44">
        <f t="shared" si="53"/>
        <v>0</v>
      </c>
      <c r="K270" s="35">
        <f t="shared" si="54"/>
        <v>0</v>
      </c>
      <c r="L270" s="117">
        <f t="shared" si="55"/>
        <v>0</v>
      </c>
      <c r="M270" s="117">
        <f t="shared" si="56"/>
        <v>0</v>
      </c>
      <c r="N270" s="117">
        <f t="shared" si="57"/>
        <v>0</v>
      </c>
    </row>
    <row r="271" spans="1:14" ht="15.9" customHeight="1" x14ac:dyDescent="0.25">
      <c r="A271" s="95" t="s">
        <v>4</v>
      </c>
      <c r="B271" s="37" t="s">
        <v>126</v>
      </c>
      <c r="C271" s="35" t="str">
        <f>IFERROR(IF($J271&gt;0,VLOOKUP($A271&amp;$B271,'PNC AA'!$A:$E,4,0),""),"")</f>
        <v/>
      </c>
      <c r="D271" s="35" t="str">
        <f>IFERROR(IF($J271&gt;0,VLOOKUP($A271&amp;$B271,'PNC AA'!$A:$E,5,0),""),"")</f>
        <v/>
      </c>
      <c r="E271" s="55" t="str">
        <f t="shared" si="50"/>
        <v>ND</v>
      </c>
      <c r="F271" s="44">
        <f t="shared" si="51"/>
        <v>0</v>
      </c>
      <c r="G271" s="35">
        <f>IFERROR(VLOOKUP($A271&amp;$B271,'PNC Exon. &amp; no Exon.'!$A:$AJ,3,0),0)</f>
        <v>0</v>
      </c>
      <c r="H271" s="35">
        <f>IFERROR(VLOOKUP($A271&amp;$B271,'PNC Exon. &amp; no Exon.'!$A:$AJ,4,0),0)</f>
        <v>0</v>
      </c>
      <c r="I271" s="55" t="str">
        <f t="shared" si="52"/>
        <v>ND</v>
      </c>
      <c r="J271" s="44">
        <f t="shared" si="53"/>
        <v>0</v>
      </c>
      <c r="K271" s="35">
        <f t="shared" si="54"/>
        <v>0</v>
      </c>
      <c r="L271" s="117">
        <f t="shared" si="55"/>
        <v>0</v>
      </c>
      <c r="M271" s="117">
        <f t="shared" si="56"/>
        <v>0</v>
      </c>
      <c r="N271" s="117">
        <f t="shared" si="57"/>
        <v>0</v>
      </c>
    </row>
    <row r="272" spans="1:14" ht="15.9" customHeight="1" x14ac:dyDescent="0.25">
      <c r="A272" s="95" t="s">
        <v>4</v>
      </c>
      <c r="B272" s="37" t="s">
        <v>127</v>
      </c>
      <c r="C272" s="35" t="str">
        <f>IFERROR(IF($J272&gt;0,VLOOKUP($A272&amp;$B272,'PNC AA'!$A:$E,4,0),""),"")</f>
        <v/>
      </c>
      <c r="D272" s="35" t="str">
        <f>IFERROR(IF($J272&gt;0,VLOOKUP($A272&amp;$B272,'PNC AA'!$A:$E,5,0),""),"")</f>
        <v/>
      </c>
      <c r="E272" s="55" t="str">
        <f t="shared" si="50"/>
        <v>ND</v>
      </c>
      <c r="F272" s="44">
        <f t="shared" si="51"/>
        <v>0</v>
      </c>
      <c r="G272" s="35">
        <f>IFERROR(VLOOKUP($A272&amp;$B272,'PNC Exon. &amp; no Exon.'!$A:$AJ,3,0),0)</f>
        <v>0</v>
      </c>
      <c r="H272" s="35">
        <f>IFERROR(VLOOKUP($A272&amp;$B272,'PNC Exon. &amp; no Exon.'!$A:$AJ,4,0),0)</f>
        <v>0</v>
      </c>
      <c r="I272" s="55" t="str">
        <f t="shared" si="52"/>
        <v>ND</v>
      </c>
      <c r="J272" s="44">
        <f t="shared" si="53"/>
        <v>0</v>
      </c>
      <c r="K272" s="35">
        <f t="shared" si="54"/>
        <v>0</v>
      </c>
      <c r="L272" s="117">
        <f t="shared" si="55"/>
        <v>0</v>
      </c>
      <c r="M272" s="117">
        <f t="shared" si="56"/>
        <v>0</v>
      </c>
      <c r="N272" s="117">
        <f t="shared" si="57"/>
        <v>0</v>
      </c>
    </row>
    <row r="273" spans="1:14" ht="15.9" customHeight="1" x14ac:dyDescent="0.25">
      <c r="A273" s="95" t="s">
        <v>4</v>
      </c>
      <c r="B273" s="37" t="s">
        <v>109</v>
      </c>
      <c r="C273" s="35" t="str">
        <f>IFERROR(IF($J273&gt;0,VLOOKUP($A273&amp;$B273,'PNC AA'!$A:$E,4,0),""),"")</f>
        <v/>
      </c>
      <c r="D273" s="35" t="str">
        <f>IFERROR(IF($J273&gt;0,VLOOKUP($A273&amp;$B273,'PNC AA'!$A:$E,5,0),""),"")</f>
        <v/>
      </c>
      <c r="E273" s="55" t="str">
        <f t="shared" si="50"/>
        <v>ND</v>
      </c>
      <c r="F273" s="44">
        <f t="shared" si="51"/>
        <v>0</v>
      </c>
      <c r="G273" s="35">
        <f>IFERROR(VLOOKUP($A273&amp;$B273,'PNC Exon. &amp; no Exon.'!$A:$AJ,3,0),0)</f>
        <v>0</v>
      </c>
      <c r="H273" s="35">
        <f>IFERROR(VLOOKUP($A273&amp;$B273,'PNC Exon. &amp; no Exon.'!$A:$AJ,4,0),0)</f>
        <v>0</v>
      </c>
      <c r="I273" s="55" t="str">
        <f t="shared" si="52"/>
        <v>ND</v>
      </c>
      <c r="J273" s="44">
        <f t="shared" si="53"/>
        <v>0</v>
      </c>
      <c r="K273" s="35">
        <f t="shared" si="54"/>
        <v>0</v>
      </c>
      <c r="L273" s="117">
        <f t="shared" si="55"/>
        <v>0</v>
      </c>
      <c r="M273" s="117">
        <f t="shared" si="56"/>
        <v>0</v>
      </c>
      <c r="N273" s="117">
        <f t="shared" si="57"/>
        <v>0</v>
      </c>
    </row>
    <row r="274" spans="1:14" ht="15.9" customHeight="1" x14ac:dyDescent="0.25">
      <c r="A274" s="95" t="s">
        <v>4</v>
      </c>
      <c r="B274" s="37" t="s">
        <v>79</v>
      </c>
      <c r="C274" s="35" t="str">
        <f>IFERROR(IF($J274&gt;0,VLOOKUP($A274&amp;$B274,'PNC AA'!$A:$E,4,0),""),"")</f>
        <v/>
      </c>
      <c r="D274" s="35" t="str">
        <f>IFERROR(IF($J274&gt;0,VLOOKUP($A274&amp;$B274,'PNC AA'!$A:$E,5,0),""),"")</f>
        <v/>
      </c>
      <c r="E274" s="55" t="str">
        <f t="shared" si="50"/>
        <v>ND</v>
      </c>
      <c r="F274" s="44">
        <f t="shared" si="51"/>
        <v>0</v>
      </c>
      <c r="G274" s="35">
        <f>IFERROR(VLOOKUP($A274&amp;$B274,'PNC Exon. &amp; no Exon.'!$A:$AJ,3,0),0)</f>
        <v>0</v>
      </c>
      <c r="H274" s="35">
        <f>IFERROR(VLOOKUP($A274&amp;$B274,'PNC Exon. &amp; no Exon.'!$A:$AJ,4,0),0)</f>
        <v>0</v>
      </c>
      <c r="I274" s="55" t="str">
        <f t="shared" si="52"/>
        <v>ND</v>
      </c>
      <c r="J274" s="44">
        <f t="shared" si="53"/>
        <v>0</v>
      </c>
      <c r="K274" s="35">
        <f t="shared" si="54"/>
        <v>0</v>
      </c>
      <c r="L274" s="117">
        <f t="shared" si="55"/>
        <v>0</v>
      </c>
      <c r="M274" s="117">
        <f t="shared" si="56"/>
        <v>0</v>
      </c>
      <c r="N274" s="117">
        <f t="shared" si="57"/>
        <v>0</v>
      </c>
    </row>
    <row r="275" spans="1:14" ht="15.9" customHeight="1" x14ac:dyDescent="0.25">
      <c r="A275" s="95" t="s">
        <v>4</v>
      </c>
      <c r="B275" s="37" t="s">
        <v>128</v>
      </c>
      <c r="C275" s="35" t="str">
        <f>IFERROR(IF($J275&gt;0,VLOOKUP($A275&amp;$B275,'PNC AA'!$A:$E,4,0),""),"")</f>
        <v/>
      </c>
      <c r="D275" s="35" t="str">
        <f>IFERROR(IF($J275&gt;0,VLOOKUP($A275&amp;$B275,'PNC AA'!$A:$E,5,0),""),"")</f>
        <v/>
      </c>
      <c r="E275" s="55" t="str">
        <f t="shared" si="50"/>
        <v>ND</v>
      </c>
      <c r="F275" s="44">
        <f t="shared" si="51"/>
        <v>0</v>
      </c>
      <c r="G275" s="35">
        <f>IFERROR(VLOOKUP($A275&amp;$B275,'PNC Exon. &amp; no Exon.'!$A:$AJ,3,0),0)</f>
        <v>0</v>
      </c>
      <c r="H275" s="35">
        <f>IFERROR(VLOOKUP($A275&amp;$B275,'PNC Exon. &amp; no Exon.'!$A:$AJ,4,0),0)</f>
        <v>0</v>
      </c>
      <c r="I275" s="55" t="str">
        <f t="shared" si="52"/>
        <v>ND</v>
      </c>
      <c r="J275" s="44">
        <f t="shared" si="53"/>
        <v>0</v>
      </c>
      <c r="K275" s="35">
        <f t="shared" si="54"/>
        <v>0</v>
      </c>
      <c r="L275" s="117">
        <f t="shared" si="55"/>
        <v>0</v>
      </c>
      <c r="M275" s="117">
        <f t="shared" si="56"/>
        <v>0</v>
      </c>
      <c r="N275" s="117">
        <f t="shared" si="57"/>
        <v>0</v>
      </c>
    </row>
    <row r="276" spans="1:14" ht="15.9" customHeight="1" x14ac:dyDescent="0.25">
      <c r="A276" s="95" t="s">
        <v>4</v>
      </c>
      <c r="B276" s="37" t="s">
        <v>130</v>
      </c>
      <c r="C276" s="35" t="str">
        <f>IFERROR(IF($J276&gt;0,VLOOKUP($A276&amp;$B276,'PNC AA'!$A:$E,4,0),""),"")</f>
        <v/>
      </c>
      <c r="D276" s="35" t="str">
        <f>IFERROR(IF($J276&gt;0,VLOOKUP($A276&amp;$B276,'PNC AA'!$A:$E,5,0),""),"")</f>
        <v/>
      </c>
      <c r="E276" s="55" t="str">
        <f t="shared" si="50"/>
        <v>ND</v>
      </c>
      <c r="F276" s="44">
        <f t="shared" si="51"/>
        <v>0</v>
      </c>
      <c r="G276" s="35">
        <f>IFERROR(VLOOKUP($A276&amp;$B276,'PNC Exon. &amp; no Exon.'!$A:$AJ,3,0),0)</f>
        <v>0</v>
      </c>
      <c r="H276" s="35">
        <f>IFERROR(VLOOKUP($A276&amp;$B276,'PNC Exon. &amp; no Exon.'!$A:$AJ,4,0),0)</f>
        <v>0</v>
      </c>
      <c r="I276" s="55" t="str">
        <f t="shared" si="52"/>
        <v>ND</v>
      </c>
      <c r="J276" s="44">
        <f t="shared" si="53"/>
        <v>0</v>
      </c>
      <c r="K276" s="35">
        <f t="shared" si="54"/>
        <v>0</v>
      </c>
      <c r="L276" s="117">
        <f t="shared" si="55"/>
        <v>0</v>
      </c>
      <c r="M276" s="117">
        <f t="shared" si="56"/>
        <v>0</v>
      </c>
      <c r="N276" s="117">
        <f t="shared" si="57"/>
        <v>0</v>
      </c>
    </row>
    <row r="277" spans="1:14" ht="15.9" customHeight="1" x14ac:dyDescent="0.25">
      <c r="A277" s="95" t="s">
        <v>4</v>
      </c>
      <c r="B277" s="37" t="s">
        <v>129</v>
      </c>
      <c r="C277" s="35" t="str">
        <f>IFERROR(IF($J277&gt;0,VLOOKUP($A277&amp;$B277,'PNC AA'!$A:$E,4,0),""),"")</f>
        <v/>
      </c>
      <c r="D277" s="35" t="str">
        <f>IFERROR(IF($J277&gt;0,VLOOKUP($A277&amp;$B277,'PNC AA'!$A:$E,5,0),""),"")</f>
        <v/>
      </c>
      <c r="E277" s="55" t="str">
        <f t="shared" si="50"/>
        <v>ND</v>
      </c>
      <c r="F277" s="44">
        <f t="shared" si="51"/>
        <v>0</v>
      </c>
      <c r="G277" s="35">
        <f>IFERROR(VLOOKUP($A277&amp;$B277,'PNC Exon. &amp; no Exon.'!$A:$AJ,3,0),0)</f>
        <v>0</v>
      </c>
      <c r="H277" s="35">
        <f>IFERROR(VLOOKUP($A277&amp;$B277,'PNC Exon. &amp; no Exon.'!$A:$AJ,4,0),0)</f>
        <v>0</v>
      </c>
      <c r="I277" s="55" t="str">
        <f t="shared" si="52"/>
        <v>ND</v>
      </c>
      <c r="J277" s="44">
        <f t="shared" si="53"/>
        <v>0</v>
      </c>
      <c r="K277" s="35">
        <f t="shared" si="54"/>
        <v>0</v>
      </c>
      <c r="L277" s="117">
        <f t="shared" si="55"/>
        <v>0</v>
      </c>
      <c r="M277" s="117">
        <f t="shared" si="56"/>
        <v>0</v>
      </c>
      <c r="N277" s="117">
        <f t="shared" si="57"/>
        <v>0</v>
      </c>
    </row>
    <row r="278" spans="1:14" ht="15.9" customHeight="1" x14ac:dyDescent="0.25">
      <c r="A278" s="95" t="s">
        <v>4</v>
      </c>
      <c r="B278" s="37" t="s">
        <v>131</v>
      </c>
      <c r="C278" s="35" t="str">
        <f>IFERROR(IF($J278&gt;0,VLOOKUP($A278&amp;$B278,'PNC AA'!$A:$E,4,0),""),"")</f>
        <v/>
      </c>
      <c r="D278" s="35" t="str">
        <f>IFERROR(IF($J278&gt;0,VLOOKUP($A278&amp;$B278,'PNC AA'!$A:$E,5,0),""),"")</f>
        <v/>
      </c>
      <c r="E278" s="55" t="str">
        <f t="shared" si="50"/>
        <v>ND</v>
      </c>
      <c r="F278" s="44">
        <f t="shared" si="51"/>
        <v>0</v>
      </c>
      <c r="G278" s="35">
        <f>IFERROR(VLOOKUP($A278&amp;$B278,'PNC Exon. &amp; no Exon.'!$A:$AJ,3,0),0)</f>
        <v>0</v>
      </c>
      <c r="H278" s="35">
        <f>IFERROR(VLOOKUP($A278&amp;$B278,'PNC Exon. &amp; no Exon.'!$A:$AJ,4,0),0)</f>
        <v>0</v>
      </c>
      <c r="I278" s="55" t="str">
        <f t="shared" si="52"/>
        <v>ND</v>
      </c>
      <c r="J278" s="44">
        <f t="shared" si="53"/>
        <v>0</v>
      </c>
      <c r="K278" s="35">
        <f t="shared" si="54"/>
        <v>0</v>
      </c>
      <c r="L278" s="117">
        <f t="shared" si="55"/>
        <v>0</v>
      </c>
      <c r="M278" s="117">
        <f t="shared" si="56"/>
        <v>0</v>
      </c>
      <c r="N278" s="117">
        <f t="shared" si="57"/>
        <v>0</v>
      </c>
    </row>
    <row r="279" spans="1:14" ht="19.5" customHeight="1" x14ac:dyDescent="0.25">
      <c r="A279" s="7"/>
      <c r="B279" s="39" t="s">
        <v>21</v>
      </c>
      <c r="C279" s="46">
        <f>SUM(C246:C278)</f>
        <v>0</v>
      </c>
      <c r="D279" s="46">
        <f>SUM(D246:D278)</f>
        <v>0</v>
      </c>
      <c r="E279" s="46"/>
      <c r="F279" s="46">
        <f>SUM(F246:F278)</f>
        <v>0</v>
      </c>
      <c r="G279" s="46">
        <f>SUM(G246:G278)</f>
        <v>0</v>
      </c>
      <c r="H279" s="46">
        <f>SUM(H246:H278)</f>
        <v>0</v>
      </c>
      <c r="I279" s="46"/>
      <c r="J279" s="46">
        <f>SUM(J246:J278)</f>
        <v>0</v>
      </c>
      <c r="K279" s="46">
        <f t="shared" si="54"/>
        <v>0</v>
      </c>
      <c r="L279" s="116">
        <f t="shared" si="55"/>
        <v>0</v>
      </c>
      <c r="M279" s="120">
        <f>SUM(M246:M278)</f>
        <v>0</v>
      </c>
      <c r="N279" s="120">
        <f>SUM(N246:N278)</f>
        <v>0</v>
      </c>
    </row>
    <row r="280" spans="1:14" x14ac:dyDescent="0.25">
      <c r="B280" s="52" t="s">
        <v>173</v>
      </c>
    </row>
    <row r="286" spans="1:14" ht="21" x14ac:dyDescent="0.4">
      <c r="A286" s="135" t="s">
        <v>42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x14ac:dyDescent="0.25">
      <c r="A287" s="134" t="s">
        <v>59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x14ac:dyDescent="0.25">
      <c r="A288" s="134" t="s">
        <v>140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x14ac:dyDescent="0.25">
      <c r="A289" s="134" t="s">
        <v>91</v>
      </c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1:14" x14ac:dyDescent="0.25">
      <c r="A290" s="1"/>
      <c r="B290" s="95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8" t="s">
        <v>33</v>
      </c>
      <c r="C291" s="137" t="str">
        <f>"Año "&amp;$C$7</f>
        <v>Año 2022</v>
      </c>
      <c r="D291" s="137"/>
      <c r="E291" s="137" t="s">
        <v>52</v>
      </c>
      <c r="F291" s="137"/>
      <c r="G291" s="137" t="str">
        <f>"Año "&amp;$G$7</f>
        <v>Año 2023</v>
      </c>
      <c r="H291" s="137"/>
      <c r="I291" s="137" t="s">
        <v>52</v>
      </c>
      <c r="J291" s="137"/>
      <c r="K291" s="137" t="s">
        <v>29</v>
      </c>
      <c r="L291" s="137"/>
      <c r="M291" s="137" t="s">
        <v>61</v>
      </c>
      <c r="N291" s="137"/>
    </row>
    <row r="292" spans="1:14" ht="32.25" customHeight="1" x14ac:dyDescent="0.25">
      <c r="A292" s="62"/>
      <c r="B292" s="139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129">
        <f>$C$7</f>
        <v>2022</v>
      </c>
      <c r="N292" s="129">
        <f>$G$7</f>
        <v>2023</v>
      </c>
    </row>
    <row r="293" spans="1:14" ht="15.9" customHeight="1" x14ac:dyDescent="0.25">
      <c r="A293" s="95" t="s">
        <v>5</v>
      </c>
      <c r="B293" s="35" t="s">
        <v>84</v>
      </c>
      <c r="C293" s="35" t="str">
        <f>IFERROR(IF($J293&gt;0,VLOOKUP($A293&amp;$B293,'PNC AA'!$A:$E,4,0),""),"")</f>
        <v/>
      </c>
      <c r="D293" s="35" t="str">
        <f>IFERROR(IF($J293&gt;0,VLOOKUP($A293&amp;$B293,'PNC AA'!$A:$E,5,0),""),"")</f>
        <v/>
      </c>
      <c r="E293" s="55" t="str">
        <f t="shared" ref="E293:E325" si="58">IF(F293=0,"ND",RANK(F293,$F$293:$F$325))</f>
        <v>ND</v>
      </c>
      <c r="F293" s="44">
        <f t="shared" ref="F293:F325" si="59">SUM(C293:D293)</f>
        <v>0</v>
      </c>
      <c r="G293" s="35">
        <f>IFERROR(VLOOKUP($A293&amp;$B293,'PNC Exon. &amp; no Exon.'!$A:$AJ,3,0),0)</f>
        <v>0</v>
      </c>
      <c r="H293" s="35">
        <f>IFERROR(VLOOKUP($A293&amp;$B293,'PNC Exon. &amp; no Exon.'!$A:$AJ,4,0),0)</f>
        <v>0</v>
      </c>
      <c r="I293" s="55" t="str">
        <f t="shared" ref="I293:I325" si="60">IF(J293=0,"ND",RANK(J293,$J$293:$J$325))</f>
        <v>ND</v>
      </c>
      <c r="J293" s="44">
        <f t="shared" ref="J293:J325" si="61">(G293+H293)</f>
        <v>0</v>
      </c>
      <c r="K293" s="35">
        <f t="shared" ref="K293:K326" si="62">J293-F293</f>
        <v>0</v>
      </c>
      <c r="L293" s="117">
        <f t="shared" ref="L293:L326" si="63">IFERROR(K293/F293*100,0)</f>
        <v>0</v>
      </c>
      <c r="M293" s="117">
        <f t="shared" ref="M293:M325" si="64">IFERROR(F293/$F$326*100,0)</f>
        <v>0</v>
      </c>
      <c r="N293" s="117">
        <f t="shared" ref="N293:N325" si="65">IFERROR(J293/$J$326*100,0)</f>
        <v>0</v>
      </c>
    </row>
    <row r="294" spans="1:14" ht="15.9" customHeight="1" x14ac:dyDescent="0.25">
      <c r="A294" s="95" t="s">
        <v>5</v>
      </c>
      <c r="B294" s="37" t="s">
        <v>92</v>
      </c>
      <c r="C294" s="35" t="str">
        <f>IFERROR(IF($J294&gt;0,VLOOKUP($A294&amp;$B294,'PNC AA'!$A:$E,4,0),""),"")</f>
        <v/>
      </c>
      <c r="D294" s="35" t="str">
        <f>IFERROR(IF($J294&gt;0,VLOOKUP($A294&amp;$B294,'PNC AA'!$A:$E,5,0),""),"")</f>
        <v/>
      </c>
      <c r="E294" s="55" t="str">
        <f t="shared" si="58"/>
        <v>ND</v>
      </c>
      <c r="F294" s="44">
        <f t="shared" si="59"/>
        <v>0</v>
      </c>
      <c r="G294" s="35">
        <f>IFERROR(VLOOKUP($A294&amp;$B294,'PNC Exon. &amp; no Exon.'!$A:$AJ,3,0),0)</f>
        <v>0</v>
      </c>
      <c r="H294" s="35">
        <f>IFERROR(VLOOKUP($A294&amp;$B294,'PNC Exon. &amp; no Exon.'!$A:$AJ,4,0),0)</f>
        <v>0</v>
      </c>
      <c r="I294" s="55" t="str">
        <f t="shared" si="60"/>
        <v>ND</v>
      </c>
      <c r="J294" s="44">
        <f t="shared" si="61"/>
        <v>0</v>
      </c>
      <c r="K294" s="35">
        <f t="shared" si="62"/>
        <v>0</v>
      </c>
      <c r="L294" s="117">
        <f t="shared" si="63"/>
        <v>0</v>
      </c>
      <c r="M294" s="117">
        <f t="shared" si="64"/>
        <v>0</v>
      </c>
      <c r="N294" s="117">
        <f t="shared" si="65"/>
        <v>0</v>
      </c>
    </row>
    <row r="295" spans="1:14" ht="15.9" customHeight="1" x14ac:dyDescent="0.25">
      <c r="A295" s="95" t="s">
        <v>5</v>
      </c>
      <c r="B295" s="37" t="s">
        <v>93</v>
      </c>
      <c r="C295" s="35" t="str">
        <f>IFERROR(IF($J295&gt;0,VLOOKUP($A295&amp;$B295,'PNC AA'!$A:$E,4,0),""),"")</f>
        <v/>
      </c>
      <c r="D295" s="35" t="str">
        <f>IFERROR(IF($J295&gt;0,VLOOKUP($A295&amp;$B295,'PNC AA'!$A:$E,5,0),""),"")</f>
        <v/>
      </c>
      <c r="E295" s="55" t="str">
        <f t="shared" si="58"/>
        <v>ND</v>
      </c>
      <c r="F295" s="44">
        <f t="shared" si="59"/>
        <v>0</v>
      </c>
      <c r="G295" s="35">
        <f>IFERROR(VLOOKUP($A295&amp;$B295,'PNC Exon. &amp; no Exon.'!$A:$AJ,3,0),0)</f>
        <v>0</v>
      </c>
      <c r="H295" s="35">
        <f>IFERROR(VLOOKUP($A295&amp;$B295,'PNC Exon. &amp; no Exon.'!$A:$AJ,4,0),0)</f>
        <v>0</v>
      </c>
      <c r="I295" s="55" t="str">
        <f t="shared" si="60"/>
        <v>ND</v>
      </c>
      <c r="J295" s="44">
        <f t="shared" si="61"/>
        <v>0</v>
      </c>
      <c r="K295" s="35">
        <f t="shared" si="62"/>
        <v>0</v>
      </c>
      <c r="L295" s="117">
        <f t="shared" si="63"/>
        <v>0</v>
      </c>
      <c r="M295" s="117">
        <f t="shared" si="64"/>
        <v>0</v>
      </c>
      <c r="N295" s="117">
        <f t="shared" si="65"/>
        <v>0</v>
      </c>
    </row>
    <row r="296" spans="1:14" ht="15.9" customHeight="1" x14ac:dyDescent="0.25">
      <c r="A296" s="95" t="s">
        <v>5</v>
      </c>
      <c r="B296" s="37" t="s">
        <v>110</v>
      </c>
      <c r="C296" s="35" t="str">
        <f>IFERROR(IF($J296&gt;0,VLOOKUP($A296&amp;$B296,'PNC AA'!$A:$E,4,0),""),"")</f>
        <v/>
      </c>
      <c r="D296" s="35" t="str">
        <f>IFERROR(IF($J296&gt;0,VLOOKUP($A296&amp;$B296,'PNC AA'!$A:$E,5,0),""),"")</f>
        <v/>
      </c>
      <c r="E296" s="55" t="str">
        <f t="shared" si="58"/>
        <v>ND</v>
      </c>
      <c r="F296" s="44">
        <f t="shared" si="59"/>
        <v>0</v>
      </c>
      <c r="G296" s="35">
        <f>IFERROR(VLOOKUP($A296&amp;$B296,'PNC Exon. &amp; no Exon.'!$A:$AJ,3,0),0)</f>
        <v>0</v>
      </c>
      <c r="H296" s="35">
        <f>IFERROR(VLOOKUP($A296&amp;$B296,'PNC Exon. &amp; no Exon.'!$A:$AJ,4,0),0)</f>
        <v>0</v>
      </c>
      <c r="I296" s="55" t="str">
        <f t="shared" si="60"/>
        <v>ND</v>
      </c>
      <c r="J296" s="44">
        <f t="shared" si="61"/>
        <v>0</v>
      </c>
      <c r="K296" s="35">
        <f t="shared" si="62"/>
        <v>0</v>
      </c>
      <c r="L296" s="117">
        <f t="shared" si="63"/>
        <v>0</v>
      </c>
      <c r="M296" s="117">
        <f t="shared" si="64"/>
        <v>0</v>
      </c>
      <c r="N296" s="117">
        <f t="shared" si="65"/>
        <v>0</v>
      </c>
    </row>
    <row r="297" spans="1:14" ht="15.9" customHeight="1" x14ac:dyDescent="0.25">
      <c r="A297" s="95" t="s">
        <v>5</v>
      </c>
      <c r="B297" s="37" t="s">
        <v>111</v>
      </c>
      <c r="C297" s="35" t="str">
        <f>IFERROR(IF($J297&gt;0,VLOOKUP($A297&amp;$B297,'PNC AA'!$A:$E,4,0),""),"")</f>
        <v/>
      </c>
      <c r="D297" s="35" t="str">
        <f>IFERROR(IF($J297&gt;0,VLOOKUP($A297&amp;$B297,'PNC AA'!$A:$E,5,0),""),"")</f>
        <v/>
      </c>
      <c r="E297" s="55" t="str">
        <f t="shared" si="58"/>
        <v>ND</v>
      </c>
      <c r="F297" s="44">
        <f t="shared" si="59"/>
        <v>0</v>
      </c>
      <c r="G297" s="35">
        <f>IFERROR(VLOOKUP($A297&amp;$B297,'PNC Exon. &amp; no Exon.'!$A:$AJ,3,0),0)</f>
        <v>0</v>
      </c>
      <c r="H297" s="35">
        <f>IFERROR(VLOOKUP($A297&amp;$B297,'PNC Exon. &amp; no Exon.'!$A:$AJ,4,0),0)</f>
        <v>0</v>
      </c>
      <c r="I297" s="55" t="str">
        <f t="shared" si="60"/>
        <v>ND</v>
      </c>
      <c r="J297" s="44">
        <f t="shared" si="61"/>
        <v>0</v>
      </c>
      <c r="K297" s="35">
        <f t="shared" si="62"/>
        <v>0</v>
      </c>
      <c r="L297" s="117">
        <f t="shared" si="63"/>
        <v>0</v>
      </c>
      <c r="M297" s="117">
        <f t="shared" si="64"/>
        <v>0</v>
      </c>
      <c r="N297" s="117">
        <f t="shared" si="65"/>
        <v>0</v>
      </c>
    </row>
    <row r="298" spans="1:14" ht="15.9" customHeight="1" x14ac:dyDescent="0.25">
      <c r="A298" s="95" t="s">
        <v>5</v>
      </c>
      <c r="B298" s="37" t="s">
        <v>112</v>
      </c>
      <c r="C298" s="35" t="str">
        <f>IFERROR(IF($J298&gt;0,VLOOKUP($A298&amp;$B298,'PNC AA'!$A:$E,4,0),""),"")</f>
        <v/>
      </c>
      <c r="D298" s="35" t="str">
        <f>IFERROR(IF($J298&gt;0,VLOOKUP($A298&amp;$B298,'PNC AA'!$A:$E,5,0),""),"")</f>
        <v/>
      </c>
      <c r="E298" s="55" t="str">
        <f t="shared" si="58"/>
        <v>ND</v>
      </c>
      <c r="F298" s="44">
        <f t="shared" si="59"/>
        <v>0</v>
      </c>
      <c r="G298" s="35">
        <f>IFERROR(VLOOKUP($A298&amp;$B298,'PNC Exon. &amp; no Exon.'!$A:$AJ,3,0),0)</f>
        <v>0</v>
      </c>
      <c r="H298" s="35">
        <f>IFERROR(VLOOKUP($A298&amp;$B298,'PNC Exon. &amp; no Exon.'!$A:$AJ,4,0),0)</f>
        <v>0</v>
      </c>
      <c r="I298" s="55" t="str">
        <f t="shared" si="60"/>
        <v>ND</v>
      </c>
      <c r="J298" s="44">
        <f t="shared" si="61"/>
        <v>0</v>
      </c>
      <c r="K298" s="35">
        <f t="shared" si="62"/>
        <v>0</v>
      </c>
      <c r="L298" s="117">
        <f t="shared" si="63"/>
        <v>0</v>
      </c>
      <c r="M298" s="117">
        <f t="shared" si="64"/>
        <v>0</v>
      </c>
      <c r="N298" s="117">
        <f t="shared" si="65"/>
        <v>0</v>
      </c>
    </row>
    <row r="299" spans="1:14" ht="15.9" customHeight="1" x14ac:dyDescent="0.25">
      <c r="A299" s="95" t="s">
        <v>5</v>
      </c>
      <c r="B299" s="37" t="s">
        <v>94</v>
      </c>
      <c r="C299" s="35" t="str">
        <f>IFERROR(IF($J299&gt;0,VLOOKUP($A299&amp;$B299,'PNC AA'!$A:$E,4,0),""),"")</f>
        <v/>
      </c>
      <c r="D299" s="35" t="str">
        <f>IFERROR(IF($J299&gt;0,VLOOKUP($A299&amp;$B299,'PNC AA'!$A:$E,5,0),""),"")</f>
        <v/>
      </c>
      <c r="E299" s="55" t="str">
        <f t="shared" si="58"/>
        <v>ND</v>
      </c>
      <c r="F299" s="44">
        <f t="shared" si="59"/>
        <v>0</v>
      </c>
      <c r="G299" s="35">
        <f>IFERROR(VLOOKUP($A299&amp;$B299,'PNC Exon. &amp; no Exon.'!$A:$AJ,3,0),0)</f>
        <v>0</v>
      </c>
      <c r="H299" s="35">
        <f>IFERROR(VLOOKUP($A299&amp;$B299,'PNC Exon. &amp; no Exon.'!$A:$AJ,4,0),0)</f>
        <v>0</v>
      </c>
      <c r="I299" s="55" t="str">
        <f t="shared" si="60"/>
        <v>ND</v>
      </c>
      <c r="J299" s="44">
        <f t="shared" si="61"/>
        <v>0</v>
      </c>
      <c r="K299" s="35">
        <f t="shared" si="62"/>
        <v>0</v>
      </c>
      <c r="L299" s="117">
        <f t="shared" si="63"/>
        <v>0</v>
      </c>
      <c r="M299" s="117">
        <f t="shared" si="64"/>
        <v>0</v>
      </c>
      <c r="N299" s="117">
        <f t="shared" si="65"/>
        <v>0</v>
      </c>
    </row>
    <row r="300" spans="1:14" ht="15.9" customHeight="1" x14ac:dyDescent="0.25">
      <c r="A300" s="95" t="s">
        <v>5</v>
      </c>
      <c r="B300" s="37" t="s">
        <v>113</v>
      </c>
      <c r="C300" s="35" t="str">
        <f>IFERROR(IF($J300&gt;0,VLOOKUP($A300&amp;$B300,'PNC AA'!$A:$E,4,0),""),"")</f>
        <v/>
      </c>
      <c r="D300" s="35" t="str">
        <f>IFERROR(IF($J300&gt;0,VLOOKUP($A300&amp;$B300,'PNC AA'!$A:$E,5,0),""),"")</f>
        <v/>
      </c>
      <c r="E300" s="55" t="str">
        <f t="shared" si="58"/>
        <v>ND</v>
      </c>
      <c r="F300" s="44">
        <f t="shared" si="59"/>
        <v>0</v>
      </c>
      <c r="G300" s="35">
        <f>IFERROR(VLOOKUP($A300&amp;$B300,'PNC Exon. &amp; no Exon.'!$A:$AJ,3,0),0)</f>
        <v>0</v>
      </c>
      <c r="H300" s="35">
        <f>IFERROR(VLOOKUP($A300&amp;$B300,'PNC Exon. &amp; no Exon.'!$A:$AJ,4,0),0)</f>
        <v>0</v>
      </c>
      <c r="I300" s="55" t="str">
        <f t="shared" si="60"/>
        <v>ND</v>
      </c>
      <c r="J300" s="44">
        <f t="shared" si="61"/>
        <v>0</v>
      </c>
      <c r="K300" s="35">
        <f t="shared" si="62"/>
        <v>0</v>
      </c>
      <c r="L300" s="117">
        <f t="shared" si="63"/>
        <v>0</v>
      </c>
      <c r="M300" s="117">
        <f t="shared" si="64"/>
        <v>0</v>
      </c>
      <c r="N300" s="117">
        <f t="shared" si="65"/>
        <v>0</v>
      </c>
    </row>
    <row r="301" spans="1:14" ht="15.9" customHeight="1" x14ac:dyDescent="0.25">
      <c r="A301" s="95" t="s">
        <v>5</v>
      </c>
      <c r="B301" s="37" t="s">
        <v>117</v>
      </c>
      <c r="C301" s="35" t="str">
        <f>IFERROR(IF($J301&gt;0,VLOOKUP($A301&amp;$B301,'PNC AA'!$A:$E,4,0),""),"")</f>
        <v/>
      </c>
      <c r="D301" s="35" t="str">
        <f>IFERROR(IF($J301&gt;0,VLOOKUP($A301&amp;$B301,'PNC AA'!$A:$E,5,0),""),"")</f>
        <v/>
      </c>
      <c r="E301" s="55" t="str">
        <f t="shared" si="58"/>
        <v>ND</v>
      </c>
      <c r="F301" s="44">
        <f t="shared" si="59"/>
        <v>0</v>
      </c>
      <c r="G301" s="35">
        <f>IFERROR(VLOOKUP($A301&amp;$B301,'PNC Exon. &amp; no Exon.'!$A:$AJ,3,0),0)</f>
        <v>0</v>
      </c>
      <c r="H301" s="35">
        <f>IFERROR(VLOOKUP($A301&amp;$B301,'PNC Exon. &amp; no Exon.'!$A:$AJ,4,0),0)</f>
        <v>0</v>
      </c>
      <c r="I301" s="55" t="str">
        <f t="shared" si="60"/>
        <v>ND</v>
      </c>
      <c r="J301" s="44">
        <f t="shared" si="61"/>
        <v>0</v>
      </c>
      <c r="K301" s="35">
        <f t="shared" si="62"/>
        <v>0</v>
      </c>
      <c r="L301" s="117">
        <f t="shared" si="63"/>
        <v>0</v>
      </c>
      <c r="M301" s="117">
        <f t="shared" si="64"/>
        <v>0</v>
      </c>
      <c r="N301" s="117">
        <f t="shared" si="65"/>
        <v>0</v>
      </c>
    </row>
    <row r="302" spans="1:14" ht="15.9" customHeight="1" x14ac:dyDescent="0.25">
      <c r="A302" s="95" t="s">
        <v>5</v>
      </c>
      <c r="B302" s="37" t="s">
        <v>77</v>
      </c>
      <c r="C302" s="35" t="str">
        <f>IFERROR(IF($J302&gt;0,VLOOKUP($A302&amp;$B302,'PNC AA'!$A:$E,4,0),""),"")</f>
        <v/>
      </c>
      <c r="D302" s="35" t="str">
        <f>IFERROR(IF($J302&gt;0,VLOOKUP($A302&amp;$B302,'PNC AA'!$A:$E,5,0),""),"")</f>
        <v/>
      </c>
      <c r="E302" s="55" t="str">
        <f t="shared" si="58"/>
        <v>ND</v>
      </c>
      <c r="F302" s="44">
        <f t="shared" si="59"/>
        <v>0</v>
      </c>
      <c r="G302" s="35">
        <f>IFERROR(VLOOKUP($A302&amp;$B302,'PNC Exon. &amp; no Exon.'!$A:$AJ,3,0),0)</f>
        <v>0</v>
      </c>
      <c r="H302" s="35">
        <f>IFERROR(VLOOKUP($A302&amp;$B302,'PNC Exon. &amp; no Exon.'!$A:$AJ,4,0),0)</f>
        <v>0</v>
      </c>
      <c r="I302" s="55" t="str">
        <f t="shared" si="60"/>
        <v>ND</v>
      </c>
      <c r="J302" s="44">
        <f t="shared" si="61"/>
        <v>0</v>
      </c>
      <c r="K302" s="35">
        <f t="shared" si="62"/>
        <v>0</v>
      </c>
      <c r="L302" s="117">
        <f t="shared" si="63"/>
        <v>0</v>
      </c>
      <c r="M302" s="117">
        <f t="shared" si="64"/>
        <v>0</v>
      </c>
      <c r="N302" s="117">
        <f t="shared" si="65"/>
        <v>0</v>
      </c>
    </row>
    <row r="303" spans="1:14" ht="15.9" customHeight="1" x14ac:dyDescent="0.25">
      <c r="A303" s="95" t="s">
        <v>5</v>
      </c>
      <c r="B303" s="37" t="s">
        <v>114</v>
      </c>
      <c r="C303" s="35" t="str">
        <f>IFERROR(IF($J303&gt;0,VLOOKUP($A303&amp;$B303,'PNC AA'!$A:$E,4,0),""),"")</f>
        <v/>
      </c>
      <c r="D303" s="35" t="str">
        <f>IFERROR(IF($J303&gt;0,VLOOKUP($A303&amp;$B303,'PNC AA'!$A:$E,5,0),""),"")</f>
        <v/>
      </c>
      <c r="E303" s="55" t="str">
        <f t="shared" si="58"/>
        <v>ND</v>
      </c>
      <c r="F303" s="44">
        <f t="shared" si="59"/>
        <v>0</v>
      </c>
      <c r="G303" s="35">
        <f>IFERROR(VLOOKUP($A303&amp;$B303,'PNC Exon. &amp; no Exon.'!$A:$AJ,3,0),0)</f>
        <v>0</v>
      </c>
      <c r="H303" s="35">
        <f>IFERROR(VLOOKUP($A303&amp;$B303,'PNC Exon. &amp; no Exon.'!$A:$AJ,4,0),0)</f>
        <v>0</v>
      </c>
      <c r="I303" s="55" t="str">
        <f t="shared" si="60"/>
        <v>ND</v>
      </c>
      <c r="J303" s="44">
        <f t="shared" si="61"/>
        <v>0</v>
      </c>
      <c r="K303" s="35">
        <f t="shared" si="62"/>
        <v>0</v>
      </c>
      <c r="L303" s="117">
        <f t="shared" si="63"/>
        <v>0</v>
      </c>
      <c r="M303" s="117">
        <f t="shared" si="64"/>
        <v>0</v>
      </c>
      <c r="N303" s="117">
        <f t="shared" si="65"/>
        <v>0</v>
      </c>
    </row>
    <row r="304" spans="1:14" ht="15.9" customHeight="1" x14ac:dyDescent="0.25">
      <c r="A304" s="95" t="s">
        <v>5</v>
      </c>
      <c r="B304" s="37" t="s">
        <v>85</v>
      </c>
      <c r="C304" s="35" t="str">
        <f>IFERROR(IF($J304&gt;0,VLOOKUP($A304&amp;$B304,'PNC AA'!$A:$E,4,0),""),"")</f>
        <v/>
      </c>
      <c r="D304" s="35" t="str">
        <f>IFERROR(IF($J304&gt;0,VLOOKUP($A304&amp;$B304,'PNC AA'!$A:$E,5,0),""),"")</f>
        <v/>
      </c>
      <c r="E304" s="55" t="str">
        <f t="shared" si="58"/>
        <v>ND</v>
      </c>
      <c r="F304" s="44">
        <f t="shared" si="59"/>
        <v>0</v>
      </c>
      <c r="G304" s="35">
        <f>IFERROR(VLOOKUP($A304&amp;$B304,'PNC Exon. &amp; no Exon.'!$A:$AJ,3,0),0)</f>
        <v>0</v>
      </c>
      <c r="H304" s="35">
        <f>IFERROR(VLOOKUP($A304&amp;$B304,'PNC Exon. &amp; no Exon.'!$A:$AJ,4,0),0)</f>
        <v>0</v>
      </c>
      <c r="I304" s="55" t="str">
        <f t="shared" si="60"/>
        <v>ND</v>
      </c>
      <c r="J304" s="44">
        <f t="shared" si="61"/>
        <v>0</v>
      </c>
      <c r="K304" s="35">
        <f t="shared" si="62"/>
        <v>0</v>
      </c>
      <c r="L304" s="117">
        <f t="shared" si="63"/>
        <v>0</v>
      </c>
      <c r="M304" s="117">
        <f t="shared" si="64"/>
        <v>0</v>
      </c>
      <c r="N304" s="117">
        <f t="shared" si="65"/>
        <v>0</v>
      </c>
    </row>
    <row r="305" spans="1:14" ht="15.9" customHeight="1" x14ac:dyDescent="0.25">
      <c r="A305" s="95" t="s">
        <v>5</v>
      </c>
      <c r="B305" s="37" t="s">
        <v>115</v>
      </c>
      <c r="C305" s="35" t="str">
        <f>IFERROR(IF($J305&gt;0,VLOOKUP($A305&amp;$B305,'PNC AA'!$A:$E,4,0),""),"")</f>
        <v/>
      </c>
      <c r="D305" s="35" t="str">
        <f>IFERROR(IF($J305&gt;0,VLOOKUP($A305&amp;$B305,'PNC AA'!$A:$E,5,0),""),"")</f>
        <v/>
      </c>
      <c r="E305" s="55" t="str">
        <f t="shared" si="58"/>
        <v>ND</v>
      </c>
      <c r="F305" s="44">
        <f t="shared" si="59"/>
        <v>0</v>
      </c>
      <c r="G305" s="35">
        <f>IFERROR(VLOOKUP($A305&amp;$B305,'PNC Exon. &amp; no Exon.'!$A:$AJ,3,0),0)</f>
        <v>0</v>
      </c>
      <c r="H305" s="35">
        <f>IFERROR(VLOOKUP($A305&amp;$B305,'PNC Exon. &amp; no Exon.'!$A:$AJ,4,0),0)</f>
        <v>0</v>
      </c>
      <c r="I305" s="55" t="str">
        <f t="shared" si="60"/>
        <v>ND</v>
      </c>
      <c r="J305" s="44">
        <f t="shared" si="61"/>
        <v>0</v>
      </c>
      <c r="K305" s="35">
        <f t="shared" si="62"/>
        <v>0</v>
      </c>
      <c r="L305" s="117">
        <f t="shared" si="63"/>
        <v>0</v>
      </c>
      <c r="M305" s="117">
        <f t="shared" si="64"/>
        <v>0</v>
      </c>
      <c r="N305" s="117">
        <f t="shared" si="65"/>
        <v>0</v>
      </c>
    </row>
    <row r="306" spans="1:14" ht="15.9" customHeight="1" x14ac:dyDescent="0.25">
      <c r="A306" s="95" t="s">
        <v>5</v>
      </c>
      <c r="B306" s="37" t="s">
        <v>116</v>
      </c>
      <c r="C306" s="35" t="str">
        <f>IFERROR(IF($J306&gt;0,VLOOKUP($A306&amp;$B306,'PNC AA'!$A:$E,4,0),""),"")</f>
        <v/>
      </c>
      <c r="D306" s="35" t="str">
        <f>IFERROR(IF($J306&gt;0,VLOOKUP($A306&amp;$B306,'PNC AA'!$A:$E,5,0),""),"")</f>
        <v/>
      </c>
      <c r="E306" s="55" t="str">
        <f t="shared" si="58"/>
        <v>ND</v>
      </c>
      <c r="F306" s="44">
        <f t="shared" si="59"/>
        <v>0</v>
      </c>
      <c r="G306" s="35">
        <f>IFERROR(VLOOKUP($A306&amp;$B306,'PNC Exon. &amp; no Exon.'!$A:$AJ,3,0),0)</f>
        <v>0</v>
      </c>
      <c r="H306" s="35">
        <f>IFERROR(VLOOKUP($A306&amp;$B306,'PNC Exon. &amp; no Exon.'!$A:$AJ,4,0),0)</f>
        <v>0</v>
      </c>
      <c r="I306" s="55" t="str">
        <f t="shared" si="60"/>
        <v>ND</v>
      </c>
      <c r="J306" s="44">
        <f t="shared" si="61"/>
        <v>0</v>
      </c>
      <c r="K306" s="35">
        <f t="shared" si="62"/>
        <v>0</v>
      </c>
      <c r="L306" s="117">
        <f t="shared" si="63"/>
        <v>0</v>
      </c>
      <c r="M306" s="117">
        <f t="shared" si="64"/>
        <v>0</v>
      </c>
      <c r="N306" s="117">
        <f t="shared" si="65"/>
        <v>0</v>
      </c>
    </row>
    <row r="307" spans="1:14" ht="15.9" customHeight="1" x14ac:dyDescent="0.25">
      <c r="A307" s="95" t="s">
        <v>5</v>
      </c>
      <c r="B307" s="37" t="s">
        <v>118</v>
      </c>
      <c r="C307" s="35" t="str">
        <f>IFERROR(IF($J307&gt;0,VLOOKUP($A307&amp;$B307,'PNC AA'!$A:$E,4,0),""),"")</f>
        <v/>
      </c>
      <c r="D307" s="35" t="str">
        <f>IFERROR(IF($J307&gt;0,VLOOKUP($A307&amp;$B307,'PNC AA'!$A:$E,5,0),""),"")</f>
        <v/>
      </c>
      <c r="E307" s="55" t="str">
        <f t="shared" si="58"/>
        <v>ND</v>
      </c>
      <c r="F307" s="44">
        <f t="shared" si="59"/>
        <v>0</v>
      </c>
      <c r="G307" s="35">
        <f>IFERROR(VLOOKUP($A307&amp;$B307,'PNC Exon. &amp; no Exon.'!$A:$AJ,3,0),0)</f>
        <v>0</v>
      </c>
      <c r="H307" s="35">
        <f>IFERROR(VLOOKUP($A307&amp;$B307,'PNC Exon. &amp; no Exon.'!$A:$AJ,4,0),0)</f>
        <v>0</v>
      </c>
      <c r="I307" s="55" t="str">
        <f t="shared" si="60"/>
        <v>ND</v>
      </c>
      <c r="J307" s="44">
        <f t="shared" si="61"/>
        <v>0</v>
      </c>
      <c r="K307" s="35">
        <f t="shared" si="62"/>
        <v>0</v>
      </c>
      <c r="L307" s="117">
        <f t="shared" si="63"/>
        <v>0</v>
      </c>
      <c r="M307" s="117">
        <f t="shared" si="64"/>
        <v>0</v>
      </c>
      <c r="N307" s="117">
        <f t="shared" si="65"/>
        <v>0</v>
      </c>
    </row>
    <row r="308" spans="1:14" ht="15.9" customHeight="1" x14ac:dyDescent="0.25">
      <c r="A308" s="95" t="s">
        <v>5</v>
      </c>
      <c r="B308" s="37" t="s">
        <v>119</v>
      </c>
      <c r="C308" s="35" t="str">
        <f>IFERROR(IF($J308&gt;0,VLOOKUP($A308&amp;$B308,'PNC AA'!$A:$E,4,0),""),"")</f>
        <v/>
      </c>
      <c r="D308" s="35" t="str">
        <f>IFERROR(IF($J308&gt;0,VLOOKUP($A308&amp;$B308,'PNC AA'!$A:$E,5,0),""),"")</f>
        <v/>
      </c>
      <c r="E308" s="55" t="str">
        <f t="shared" si="58"/>
        <v>ND</v>
      </c>
      <c r="F308" s="44">
        <f t="shared" si="59"/>
        <v>0</v>
      </c>
      <c r="G308" s="35">
        <f>IFERROR(VLOOKUP($A308&amp;$B308,'PNC Exon. &amp; no Exon.'!$A:$AJ,3,0),0)</f>
        <v>0</v>
      </c>
      <c r="H308" s="35">
        <f>IFERROR(VLOOKUP($A308&amp;$B308,'PNC Exon. &amp; no Exon.'!$A:$AJ,4,0),0)</f>
        <v>0</v>
      </c>
      <c r="I308" s="55" t="str">
        <f t="shared" si="60"/>
        <v>ND</v>
      </c>
      <c r="J308" s="44">
        <f t="shared" si="61"/>
        <v>0</v>
      </c>
      <c r="K308" s="35">
        <f t="shared" si="62"/>
        <v>0</v>
      </c>
      <c r="L308" s="117">
        <f t="shared" si="63"/>
        <v>0</v>
      </c>
      <c r="M308" s="117">
        <f t="shared" si="64"/>
        <v>0</v>
      </c>
      <c r="N308" s="117">
        <f t="shared" si="65"/>
        <v>0</v>
      </c>
    </row>
    <row r="309" spans="1:14" ht="15.9" customHeight="1" x14ac:dyDescent="0.25">
      <c r="A309" s="95" t="s">
        <v>5</v>
      </c>
      <c r="B309" s="37" t="s">
        <v>121</v>
      </c>
      <c r="C309" s="35" t="str">
        <f>IFERROR(IF($J309&gt;0,VLOOKUP($A309&amp;$B309,'PNC AA'!$A:$E,4,0),""),"")</f>
        <v/>
      </c>
      <c r="D309" s="35" t="str">
        <f>IFERROR(IF($J309&gt;0,VLOOKUP($A309&amp;$B309,'PNC AA'!$A:$E,5,0),""),"")</f>
        <v/>
      </c>
      <c r="E309" s="55" t="str">
        <f t="shared" si="58"/>
        <v>ND</v>
      </c>
      <c r="F309" s="44">
        <f t="shared" si="59"/>
        <v>0</v>
      </c>
      <c r="G309" s="35">
        <f>IFERROR(VLOOKUP($A309&amp;$B309,'PNC Exon. &amp; no Exon.'!$A:$AJ,3,0),0)</f>
        <v>0</v>
      </c>
      <c r="H309" s="35">
        <f>IFERROR(VLOOKUP($A309&amp;$B309,'PNC Exon. &amp; no Exon.'!$A:$AJ,4,0),0)</f>
        <v>0</v>
      </c>
      <c r="I309" s="55" t="str">
        <f t="shared" si="60"/>
        <v>ND</v>
      </c>
      <c r="J309" s="44">
        <f t="shared" si="61"/>
        <v>0</v>
      </c>
      <c r="K309" s="35">
        <f t="shared" si="62"/>
        <v>0</v>
      </c>
      <c r="L309" s="117">
        <f t="shared" si="63"/>
        <v>0</v>
      </c>
      <c r="M309" s="117">
        <f t="shared" si="64"/>
        <v>0</v>
      </c>
      <c r="N309" s="117">
        <f t="shared" si="65"/>
        <v>0</v>
      </c>
    </row>
    <row r="310" spans="1:14" ht="15.9" customHeight="1" x14ac:dyDescent="0.25">
      <c r="A310" s="95" t="s">
        <v>5</v>
      </c>
      <c r="B310" s="37" t="s">
        <v>80</v>
      </c>
      <c r="C310" s="35" t="str">
        <f>IFERROR(IF($J310&gt;0,VLOOKUP($A310&amp;$B310,'PNC AA'!$A:$E,4,0),""),"")</f>
        <v/>
      </c>
      <c r="D310" s="35" t="str">
        <f>IFERROR(IF($J310&gt;0,VLOOKUP($A310&amp;$B310,'PNC AA'!$A:$E,5,0),""),"")</f>
        <v/>
      </c>
      <c r="E310" s="55" t="str">
        <f t="shared" si="58"/>
        <v>ND</v>
      </c>
      <c r="F310" s="44">
        <f t="shared" si="59"/>
        <v>0</v>
      </c>
      <c r="G310" s="35">
        <f>IFERROR(VLOOKUP($A310&amp;$B310,'PNC Exon. &amp; no Exon.'!$A:$AJ,3,0),0)</f>
        <v>0</v>
      </c>
      <c r="H310" s="35">
        <f>IFERROR(VLOOKUP($A310&amp;$B310,'PNC Exon. &amp; no Exon.'!$A:$AJ,4,0),0)</f>
        <v>0</v>
      </c>
      <c r="I310" s="55" t="str">
        <f t="shared" si="60"/>
        <v>ND</v>
      </c>
      <c r="J310" s="44">
        <f t="shared" si="61"/>
        <v>0</v>
      </c>
      <c r="K310" s="35">
        <f t="shared" si="62"/>
        <v>0</v>
      </c>
      <c r="L310" s="117">
        <f t="shared" si="63"/>
        <v>0</v>
      </c>
      <c r="M310" s="117">
        <f t="shared" si="64"/>
        <v>0</v>
      </c>
      <c r="N310" s="117">
        <f t="shared" si="65"/>
        <v>0</v>
      </c>
    </row>
    <row r="311" spans="1:14" ht="15.9" customHeight="1" x14ac:dyDescent="0.25">
      <c r="A311" s="95" t="s">
        <v>5</v>
      </c>
      <c r="B311" s="37" t="s">
        <v>120</v>
      </c>
      <c r="C311" s="35" t="str">
        <f>IFERROR(IF($J311&gt;0,VLOOKUP($A311&amp;$B311,'PNC AA'!$A:$E,4,0),""),"")</f>
        <v/>
      </c>
      <c r="D311" s="35" t="str">
        <f>IFERROR(IF($J311&gt;0,VLOOKUP($A311&amp;$B311,'PNC AA'!$A:$E,5,0),""),"")</f>
        <v/>
      </c>
      <c r="E311" s="55" t="str">
        <f t="shared" si="58"/>
        <v>ND</v>
      </c>
      <c r="F311" s="44">
        <f t="shared" si="59"/>
        <v>0</v>
      </c>
      <c r="G311" s="35">
        <f>IFERROR(VLOOKUP($A311&amp;$B311,'PNC Exon. &amp; no Exon.'!$A:$AJ,3,0),0)</f>
        <v>0</v>
      </c>
      <c r="H311" s="35">
        <f>IFERROR(VLOOKUP($A311&amp;$B311,'PNC Exon. &amp; no Exon.'!$A:$AJ,4,0),0)</f>
        <v>0</v>
      </c>
      <c r="I311" s="55" t="str">
        <f t="shared" si="60"/>
        <v>ND</v>
      </c>
      <c r="J311" s="44">
        <f t="shared" si="61"/>
        <v>0</v>
      </c>
      <c r="K311" s="35">
        <f t="shared" si="62"/>
        <v>0</v>
      </c>
      <c r="L311" s="117">
        <f t="shared" si="63"/>
        <v>0</v>
      </c>
      <c r="M311" s="117">
        <f t="shared" si="64"/>
        <v>0</v>
      </c>
      <c r="N311" s="117">
        <f t="shared" si="65"/>
        <v>0</v>
      </c>
    </row>
    <row r="312" spans="1:14" ht="15.9" customHeight="1" x14ac:dyDescent="0.25">
      <c r="A312" s="95" t="s">
        <v>5</v>
      </c>
      <c r="B312" s="37" t="s">
        <v>87</v>
      </c>
      <c r="C312" s="35" t="str">
        <f>IFERROR(IF($J312&gt;0,VLOOKUP($A312&amp;$B312,'PNC AA'!$A:$E,4,0),""),"")</f>
        <v/>
      </c>
      <c r="D312" s="35" t="str">
        <f>IFERROR(IF($J312&gt;0,VLOOKUP($A312&amp;$B312,'PNC AA'!$A:$E,5,0),""),"")</f>
        <v/>
      </c>
      <c r="E312" s="55" t="str">
        <f t="shared" si="58"/>
        <v>ND</v>
      </c>
      <c r="F312" s="44">
        <f t="shared" si="59"/>
        <v>0</v>
      </c>
      <c r="G312" s="35">
        <f>IFERROR(VLOOKUP($A312&amp;$B312,'PNC Exon. &amp; no Exon.'!$A:$AJ,3,0),0)</f>
        <v>0</v>
      </c>
      <c r="H312" s="35">
        <f>IFERROR(VLOOKUP($A312&amp;$B312,'PNC Exon. &amp; no Exon.'!$A:$AJ,4,0),0)</f>
        <v>0</v>
      </c>
      <c r="I312" s="55" t="str">
        <f t="shared" si="60"/>
        <v>ND</v>
      </c>
      <c r="J312" s="44">
        <f t="shared" si="61"/>
        <v>0</v>
      </c>
      <c r="K312" s="35">
        <f t="shared" si="62"/>
        <v>0</v>
      </c>
      <c r="L312" s="117">
        <f t="shared" si="63"/>
        <v>0</v>
      </c>
      <c r="M312" s="117">
        <f t="shared" si="64"/>
        <v>0</v>
      </c>
      <c r="N312" s="117">
        <f t="shared" si="65"/>
        <v>0</v>
      </c>
    </row>
    <row r="313" spans="1:14" ht="15.9" customHeight="1" x14ac:dyDescent="0.25">
      <c r="A313" s="95" t="s">
        <v>5</v>
      </c>
      <c r="B313" s="37" t="s">
        <v>122</v>
      </c>
      <c r="C313" s="35" t="str">
        <f>IFERROR(IF($J313&gt;0,VLOOKUP($A313&amp;$B313,'PNC AA'!$A:$E,4,0),""),"")</f>
        <v/>
      </c>
      <c r="D313" s="35" t="str">
        <f>IFERROR(IF($J313&gt;0,VLOOKUP($A313&amp;$B313,'PNC AA'!$A:$E,5,0),""),"")</f>
        <v/>
      </c>
      <c r="E313" s="55" t="str">
        <f t="shared" si="58"/>
        <v>ND</v>
      </c>
      <c r="F313" s="44">
        <f t="shared" si="59"/>
        <v>0</v>
      </c>
      <c r="G313" s="35">
        <f>IFERROR(VLOOKUP($A313&amp;$B313,'PNC Exon. &amp; no Exon.'!$A:$AJ,3,0),0)</f>
        <v>0</v>
      </c>
      <c r="H313" s="35">
        <f>IFERROR(VLOOKUP($A313&amp;$B313,'PNC Exon. &amp; no Exon.'!$A:$AJ,4,0),0)</f>
        <v>0</v>
      </c>
      <c r="I313" s="55" t="str">
        <f t="shared" si="60"/>
        <v>ND</v>
      </c>
      <c r="J313" s="44">
        <f t="shared" si="61"/>
        <v>0</v>
      </c>
      <c r="K313" s="35">
        <f t="shared" si="62"/>
        <v>0</v>
      </c>
      <c r="L313" s="117">
        <f t="shared" si="63"/>
        <v>0</v>
      </c>
      <c r="M313" s="117">
        <f t="shared" si="64"/>
        <v>0</v>
      </c>
      <c r="N313" s="117">
        <f t="shared" si="65"/>
        <v>0</v>
      </c>
    </row>
    <row r="314" spans="1:14" ht="15.9" customHeight="1" x14ac:dyDescent="0.25">
      <c r="A314" s="95" t="s">
        <v>5</v>
      </c>
      <c r="B314" s="37" t="s">
        <v>123</v>
      </c>
      <c r="C314" s="35" t="str">
        <f>IFERROR(IF($J314&gt;0,VLOOKUP($A314&amp;$B314,'PNC AA'!$A:$E,4,0),""),"")</f>
        <v/>
      </c>
      <c r="D314" s="35" t="str">
        <f>IFERROR(IF($J314&gt;0,VLOOKUP($A314&amp;$B314,'PNC AA'!$A:$E,5,0),""),"")</f>
        <v/>
      </c>
      <c r="E314" s="55" t="str">
        <f t="shared" si="58"/>
        <v>ND</v>
      </c>
      <c r="F314" s="44">
        <f t="shared" si="59"/>
        <v>0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0</v>
      </c>
      <c r="I314" s="55" t="str">
        <f t="shared" si="60"/>
        <v>ND</v>
      </c>
      <c r="J314" s="44">
        <f t="shared" si="61"/>
        <v>0</v>
      </c>
      <c r="K314" s="35">
        <f t="shared" si="62"/>
        <v>0</v>
      </c>
      <c r="L314" s="117">
        <f t="shared" si="63"/>
        <v>0</v>
      </c>
      <c r="M314" s="117">
        <f t="shared" si="64"/>
        <v>0</v>
      </c>
      <c r="N314" s="117">
        <f t="shared" si="65"/>
        <v>0</v>
      </c>
    </row>
    <row r="315" spans="1:14" ht="15.9" customHeight="1" x14ac:dyDescent="0.25">
      <c r="A315" s="95" t="s">
        <v>5</v>
      </c>
      <c r="B315" s="37" t="s">
        <v>78</v>
      </c>
      <c r="C315" s="35" t="str">
        <f>IFERROR(IF($J315&gt;0,VLOOKUP($A315&amp;$B315,'PNC AA'!$A:$E,4,0),""),"")</f>
        <v/>
      </c>
      <c r="D315" s="35" t="str">
        <f>IFERROR(IF($J315&gt;0,VLOOKUP($A315&amp;$B315,'PNC AA'!$A:$E,5,0),""),"")</f>
        <v/>
      </c>
      <c r="E315" s="55" t="str">
        <f t="shared" si="58"/>
        <v>ND</v>
      </c>
      <c r="F315" s="44">
        <f t="shared" si="59"/>
        <v>0</v>
      </c>
      <c r="G315" s="35">
        <f>IFERROR(VLOOKUP($A315&amp;$B315,'PNC Exon. &amp; no Exon.'!$A:$AJ,3,0),0)</f>
        <v>0</v>
      </c>
      <c r="H315" s="35">
        <f>IFERROR(VLOOKUP($A315&amp;$B315,'PNC Exon. &amp; no Exon.'!$A:$AJ,4,0),0)</f>
        <v>0</v>
      </c>
      <c r="I315" s="55" t="str">
        <f t="shared" si="60"/>
        <v>ND</v>
      </c>
      <c r="J315" s="44">
        <f t="shared" si="61"/>
        <v>0</v>
      </c>
      <c r="K315" s="35">
        <f t="shared" si="62"/>
        <v>0</v>
      </c>
      <c r="L315" s="117">
        <f t="shared" si="63"/>
        <v>0</v>
      </c>
      <c r="M315" s="117">
        <f t="shared" si="64"/>
        <v>0</v>
      </c>
      <c r="N315" s="117">
        <f t="shared" si="65"/>
        <v>0</v>
      </c>
    </row>
    <row r="316" spans="1:14" ht="15.9" customHeight="1" x14ac:dyDescent="0.25">
      <c r="A316" s="95" t="s">
        <v>5</v>
      </c>
      <c r="B316" s="37" t="s">
        <v>124</v>
      </c>
      <c r="C316" s="35" t="str">
        <f>IFERROR(IF($J316&gt;0,VLOOKUP($A316&amp;$B316,'PNC AA'!$A:$E,4,0),""),"")</f>
        <v/>
      </c>
      <c r="D316" s="35" t="str">
        <f>IFERROR(IF($J316&gt;0,VLOOKUP($A316&amp;$B316,'PNC AA'!$A:$E,5,0),""),"")</f>
        <v/>
      </c>
      <c r="E316" s="55" t="str">
        <f t="shared" si="58"/>
        <v>ND</v>
      </c>
      <c r="F316" s="44">
        <f t="shared" si="59"/>
        <v>0</v>
      </c>
      <c r="G316" s="35">
        <f>IFERROR(VLOOKUP($A316&amp;$B316,'PNC Exon. &amp; no Exon.'!$A:$AJ,3,0),0)</f>
        <v>0</v>
      </c>
      <c r="H316" s="35">
        <f>IFERROR(VLOOKUP($A316&amp;$B316,'PNC Exon. &amp; no Exon.'!$A:$AJ,4,0),0)</f>
        <v>0</v>
      </c>
      <c r="I316" s="55" t="str">
        <f t="shared" si="60"/>
        <v>ND</v>
      </c>
      <c r="J316" s="44">
        <f t="shared" si="61"/>
        <v>0</v>
      </c>
      <c r="K316" s="35">
        <f t="shared" si="62"/>
        <v>0</v>
      </c>
      <c r="L316" s="117">
        <f t="shared" si="63"/>
        <v>0</v>
      </c>
      <c r="M316" s="117">
        <f t="shared" si="64"/>
        <v>0</v>
      </c>
      <c r="N316" s="117">
        <f t="shared" si="65"/>
        <v>0</v>
      </c>
    </row>
    <row r="317" spans="1:14" ht="15.9" customHeight="1" x14ac:dyDescent="0.25">
      <c r="A317" s="95" t="s">
        <v>5</v>
      </c>
      <c r="B317" s="37" t="s">
        <v>125</v>
      </c>
      <c r="C317" s="35" t="str">
        <f>IFERROR(IF($J317&gt;0,VLOOKUP($A317&amp;$B317,'PNC AA'!$A:$E,4,0),""),"")</f>
        <v/>
      </c>
      <c r="D317" s="35" t="str">
        <f>IFERROR(IF($J317&gt;0,VLOOKUP($A317&amp;$B317,'PNC AA'!$A:$E,5,0),""),"")</f>
        <v/>
      </c>
      <c r="E317" s="55" t="str">
        <f t="shared" si="58"/>
        <v>ND</v>
      </c>
      <c r="F317" s="44">
        <f t="shared" si="59"/>
        <v>0</v>
      </c>
      <c r="G317" s="35">
        <f>IFERROR(VLOOKUP($A317&amp;$B317,'PNC Exon. &amp; no Exon.'!$A:$AJ,3,0),0)</f>
        <v>0</v>
      </c>
      <c r="H317" s="35">
        <f>IFERROR(VLOOKUP($A317&amp;$B317,'PNC Exon. &amp; no Exon.'!$A:$AJ,4,0),0)</f>
        <v>0</v>
      </c>
      <c r="I317" s="55" t="str">
        <f t="shared" si="60"/>
        <v>ND</v>
      </c>
      <c r="J317" s="44">
        <f t="shared" si="61"/>
        <v>0</v>
      </c>
      <c r="K317" s="35">
        <f t="shared" si="62"/>
        <v>0</v>
      </c>
      <c r="L317" s="117">
        <f t="shared" si="63"/>
        <v>0</v>
      </c>
      <c r="M317" s="117">
        <f t="shared" si="64"/>
        <v>0</v>
      </c>
      <c r="N317" s="117">
        <f t="shared" si="65"/>
        <v>0</v>
      </c>
    </row>
    <row r="318" spans="1:14" ht="15.9" customHeight="1" x14ac:dyDescent="0.25">
      <c r="A318" s="95" t="s">
        <v>5</v>
      </c>
      <c r="B318" s="37" t="s">
        <v>126</v>
      </c>
      <c r="C318" s="35" t="str">
        <f>IFERROR(IF($J318&gt;0,VLOOKUP($A318&amp;$B318,'PNC AA'!$A:$E,4,0),""),"")</f>
        <v/>
      </c>
      <c r="D318" s="35" t="str">
        <f>IFERROR(IF($J318&gt;0,VLOOKUP($A318&amp;$B318,'PNC AA'!$A:$E,5,0),""),"")</f>
        <v/>
      </c>
      <c r="E318" s="55" t="str">
        <f t="shared" si="58"/>
        <v>ND</v>
      </c>
      <c r="F318" s="44">
        <f t="shared" si="59"/>
        <v>0</v>
      </c>
      <c r="G318" s="35">
        <f>IFERROR(VLOOKUP($A318&amp;$B318,'PNC Exon. &amp; no Exon.'!$A:$AJ,3,0),0)</f>
        <v>0</v>
      </c>
      <c r="H318" s="35">
        <f>IFERROR(VLOOKUP($A318&amp;$B318,'PNC Exon. &amp; no Exon.'!$A:$AJ,4,0),0)</f>
        <v>0</v>
      </c>
      <c r="I318" s="55" t="str">
        <f t="shared" si="60"/>
        <v>ND</v>
      </c>
      <c r="J318" s="44">
        <f t="shared" si="61"/>
        <v>0</v>
      </c>
      <c r="K318" s="35">
        <f t="shared" si="62"/>
        <v>0</v>
      </c>
      <c r="L318" s="117">
        <f t="shared" si="63"/>
        <v>0</v>
      </c>
      <c r="M318" s="117">
        <f t="shared" si="64"/>
        <v>0</v>
      </c>
      <c r="N318" s="117">
        <f t="shared" si="65"/>
        <v>0</v>
      </c>
    </row>
    <row r="319" spans="1:14" ht="15.9" customHeight="1" x14ac:dyDescent="0.25">
      <c r="A319" s="95" t="s">
        <v>5</v>
      </c>
      <c r="B319" s="37" t="s">
        <v>127</v>
      </c>
      <c r="C319" s="35" t="str">
        <f>IFERROR(IF($J319&gt;0,VLOOKUP($A319&amp;$B319,'PNC AA'!$A:$E,4,0),""),"")</f>
        <v/>
      </c>
      <c r="D319" s="35" t="str">
        <f>IFERROR(IF($J319&gt;0,VLOOKUP($A319&amp;$B319,'PNC AA'!$A:$E,5,0),""),"")</f>
        <v/>
      </c>
      <c r="E319" s="55" t="str">
        <f t="shared" si="58"/>
        <v>ND</v>
      </c>
      <c r="F319" s="44">
        <f t="shared" si="59"/>
        <v>0</v>
      </c>
      <c r="G319" s="35">
        <f>IFERROR(VLOOKUP($A319&amp;$B319,'PNC Exon. &amp; no Exon.'!$A:$AJ,3,0),0)</f>
        <v>0</v>
      </c>
      <c r="H319" s="35">
        <f>IFERROR(VLOOKUP($A319&amp;$B319,'PNC Exon. &amp; no Exon.'!$A:$AJ,4,0),0)</f>
        <v>0</v>
      </c>
      <c r="I319" s="55" t="str">
        <f t="shared" si="60"/>
        <v>ND</v>
      </c>
      <c r="J319" s="44">
        <f t="shared" si="61"/>
        <v>0</v>
      </c>
      <c r="K319" s="35">
        <f t="shared" si="62"/>
        <v>0</v>
      </c>
      <c r="L319" s="117">
        <f t="shared" si="63"/>
        <v>0</v>
      </c>
      <c r="M319" s="117">
        <f t="shared" si="64"/>
        <v>0</v>
      </c>
      <c r="N319" s="117">
        <f t="shared" si="65"/>
        <v>0</v>
      </c>
    </row>
    <row r="320" spans="1:14" ht="15.9" customHeight="1" x14ac:dyDescent="0.25">
      <c r="A320" s="95" t="s">
        <v>5</v>
      </c>
      <c r="B320" s="37" t="s">
        <v>109</v>
      </c>
      <c r="C320" s="35" t="str">
        <f>IFERROR(IF($J320&gt;0,VLOOKUP($A320&amp;$B320,'PNC AA'!$A:$E,4,0),""),"")</f>
        <v/>
      </c>
      <c r="D320" s="35" t="str">
        <f>IFERROR(IF($J320&gt;0,VLOOKUP($A320&amp;$B320,'PNC AA'!$A:$E,5,0),""),"")</f>
        <v/>
      </c>
      <c r="E320" s="55" t="str">
        <f t="shared" si="58"/>
        <v>ND</v>
      </c>
      <c r="F320" s="44">
        <f t="shared" si="59"/>
        <v>0</v>
      </c>
      <c r="G320" s="35">
        <f>IFERROR(VLOOKUP($A320&amp;$B320,'PNC Exon. &amp; no Exon.'!$A:$AJ,3,0),0)</f>
        <v>0</v>
      </c>
      <c r="H320" s="35">
        <f>IFERROR(VLOOKUP($A320&amp;$B320,'PNC Exon. &amp; no Exon.'!$A:$AJ,4,0),0)</f>
        <v>0</v>
      </c>
      <c r="I320" s="55" t="str">
        <f t="shared" si="60"/>
        <v>ND</v>
      </c>
      <c r="J320" s="44">
        <f t="shared" si="61"/>
        <v>0</v>
      </c>
      <c r="K320" s="35">
        <f t="shared" si="62"/>
        <v>0</v>
      </c>
      <c r="L320" s="117">
        <f t="shared" si="63"/>
        <v>0</v>
      </c>
      <c r="M320" s="117">
        <f t="shared" si="64"/>
        <v>0</v>
      </c>
      <c r="N320" s="117">
        <f t="shared" si="65"/>
        <v>0</v>
      </c>
    </row>
    <row r="321" spans="1:14" ht="15.9" customHeight="1" x14ac:dyDescent="0.25">
      <c r="A321" s="95" t="s">
        <v>5</v>
      </c>
      <c r="B321" s="37" t="s">
        <v>79</v>
      </c>
      <c r="C321" s="35" t="str">
        <f>IFERROR(IF($J321&gt;0,VLOOKUP($A321&amp;$B321,'PNC AA'!$A:$E,4,0),""),"")</f>
        <v/>
      </c>
      <c r="D321" s="35" t="str">
        <f>IFERROR(IF($J321&gt;0,VLOOKUP($A321&amp;$B321,'PNC AA'!$A:$E,5,0),""),"")</f>
        <v/>
      </c>
      <c r="E321" s="55" t="str">
        <f t="shared" si="58"/>
        <v>ND</v>
      </c>
      <c r="F321" s="44">
        <f t="shared" si="59"/>
        <v>0</v>
      </c>
      <c r="G321" s="35">
        <f>IFERROR(VLOOKUP($A321&amp;$B321,'PNC Exon. &amp; no Exon.'!$A:$AJ,3,0),0)</f>
        <v>0</v>
      </c>
      <c r="H321" s="35">
        <f>IFERROR(VLOOKUP($A321&amp;$B321,'PNC Exon. &amp; no Exon.'!$A:$AJ,4,0),0)</f>
        <v>0</v>
      </c>
      <c r="I321" s="55" t="str">
        <f t="shared" si="60"/>
        <v>ND</v>
      </c>
      <c r="J321" s="44">
        <f t="shared" si="61"/>
        <v>0</v>
      </c>
      <c r="K321" s="35">
        <f t="shared" si="62"/>
        <v>0</v>
      </c>
      <c r="L321" s="117">
        <f t="shared" si="63"/>
        <v>0</v>
      </c>
      <c r="M321" s="117">
        <f t="shared" si="64"/>
        <v>0</v>
      </c>
      <c r="N321" s="117">
        <f t="shared" si="65"/>
        <v>0</v>
      </c>
    </row>
    <row r="322" spans="1:14" ht="15.9" customHeight="1" x14ac:dyDescent="0.25">
      <c r="A322" s="95" t="s">
        <v>5</v>
      </c>
      <c r="B322" s="37" t="s">
        <v>128</v>
      </c>
      <c r="C322" s="35" t="str">
        <f>IFERROR(IF($J322&gt;0,VLOOKUP($A322&amp;$B322,'PNC AA'!$A:$E,4,0),""),"")</f>
        <v/>
      </c>
      <c r="D322" s="35" t="str">
        <f>IFERROR(IF($J322&gt;0,VLOOKUP($A322&amp;$B322,'PNC AA'!$A:$E,5,0),""),"")</f>
        <v/>
      </c>
      <c r="E322" s="55" t="str">
        <f t="shared" si="58"/>
        <v>ND</v>
      </c>
      <c r="F322" s="44">
        <f t="shared" si="59"/>
        <v>0</v>
      </c>
      <c r="G322" s="35">
        <f>IFERROR(VLOOKUP($A322&amp;$B322,'PNC Exon. &amp; no Exon.'!$A:$AJ,3,0),0)</f>
        <v>0</v>
      </c>
      <c r="H322" s="35">
        <f>IFERROR(VLOOKUP($A322&amp;$B322,'PNC Exon. &amp; no Exon.'!$A:$AJ,4,0),0)</f>
        <v>0</v>
      </c>
      <c r="I322" s="55" t="str">
        <f t="shared" si="60"/>
        <v>ND</v>
      </c>
      <c r="J322" s="44">
        <f t="shared" si="61"/>
        <v>0</v>
      </c>
      <c r="K322" s="35">
        <f t="shared" si="62"/>
        <v>0</v>
      </c>
      <c r="L322" s="117">
        <f t="shared" si="63"/>
        <v>0</v>
      </c>
      <c r="M322" s="117">
        <f t="shared" si="64"/>
        <v>0</v>
      </c>
      <c r="N322" s="117">
        <f t="shared" si="65"/>
        <v>0</v>
      </c>
    </row>
    <row r="323" spans="1:14" ht="15.9" customHeight="1" x14ac:dyDescent="0.25">
      <c r="A323" s="95" t="s">
        <v>5</v>
      </c>
      <c r="B323" s="37" t="s">
        <v>129</v>
      </c>
      <c r="C323" s="35" t="str">
        <f>IFERROR(IF($J323&gt;0,VLOOKUP($A323&amp;$B323,'PNC AA'!$A:$E,4,0),""),"")</f>
        <v/>
      </c>
      <c r="D323" s="35" t="str">
        <f>IFERROR(IF($J323&gt;0,VLOOKUP($A323&amp;$B323,'PNC AA'!$A:$E,5,0),""),"")</f>
        <v/>
      </c>
      <c r="E323" s="55" t="str">
        <f t="shared" si="58"/>
        <v>ND</v>
      </c>
      <c r="F323" s="44">
        <f t="shared" si="59"/>
        <v>0</v>
      </c>
      <c r="G323" s="35">
        <f>IFERROR(VLOOKUP($A323&amp;$B323,'PNC Exon. &amp; no Exon.'!$A:$AJ,3,0),0)</f>
        <v>0</v>
      </c>
      <c r="H323" s="35">
        <f>IFERROR(VLOOKUP($A323&amp;$B323,'PNC Exon. &amp; no Exon.'!$A:$AJ,4,0),0)</f>
        <v>0</v>
      </c>
      <c r="I323" s="55" t="str">
        <f t="shared" si="60"/>
        <v>ND</v>
      </c>
      <c r="J323" s="44">
        <f t="shared" si="61"/>
        <v>0</v>
      </c>
      <c r="K323" s="35">
        <f t="shared" si="62"/>
        <v>0</v>
      </c>
      <c r="L323" s="117">
        <f t="shared" si="63"/>
        <v>0</v>
      </c>
      <c r="M323" s="117">
        <f t="shared" si="64"/>
        <v>0</v>
      </c>
      <c r="N323" s="117">
        <f t="shared" si="65"/>
        <v>0</v>
      </c>
    </row>
    <row r="324" spans="1:14" ht="15.9" customHeight="1" x14ac:dyDescent="0.25">
      <c r="A324" s="95" t="s">
        <v>5</v>
      </c>
      <c r="B324" s="37" t="s">
        <v>130</v>
      </c>
      <c r="C324" s="35" t="str">
        <f>IFERROR(IF($J324&gt;0,VLOOKUP($A324&amp;$B324,'PNC AA'!$A:$E,4,0),""),"")</f>
        <v/>
      </c>
      <c r="D324" s="35" t="str">
        <f>IFERROR(IF($J324&gt;0,VLOOKUP($A324&amp;$B324,'PNC AA'!$A:$E,5,0),""),"")</f>
        <v/>
      </c>
      <c r="E324" s="55" t="str">
        <f t="shared" si="58"/>
        <v>ND</v>
      </c>
      <c r="F324" s="44">
        <f t="shared" si="59"/>
        <v>0</v>
      </c>
      <c r="G324" s="35">
        <f>IFERROR(VLOOKUP($A324&amp;$B324,'PNC Exon. &amp; no Exon.'!$A:$AJ,3,0),0)</f>
        <v>0</v>
      </c>
      <c r="H324" s="35">
        <f>IFERROR(VLOOKUP($A324&amp;$B324,'PNC Exon. &amp; no Exon.'!$A:$AJ,4,0),0)</f>
        <v>0</v>
      </c>
      <c r="I324" s="55" t="str">
        <f t="shared" si="60"/>
        <v>ND</v>
      </c>
      <c r="J324" s="44">
        <f t="shared" si="61"/>
        <v>0</v>
      </c>
      <c r="K324" s="35">
        <f t="shared" si="62"/>
        <v>0</v>
      </c>
      <c r="L324" s="117">
        <f t="shared" si="63"/>
        <v>0</v>
      </c>
      <c r="M324" s="117">
        <f t="shared" si="64"/>
        <v>0</v>
      </c>
      <c r="N324" s="117">
        <f t="shared" si="65"/>
        <v>0</v>
      </c>
    </row>
    <row r="325" spans="1:14" ht="15.9" customHeight="1" x14ac:dyDescent="0.25">
      <c r="A325" s="95" t="s">
        <v>5</v>
      </c>
      <c r="B325" s="37" t="s">
        <v>131</v>
      </c>
      <c r="C325" s="35" t="str">
        <f>IFERROR(IF($J325&gt;0,VLOOKUP($A325&amp;$B325,'PNC AA'!$A:$E,4,0),""),"")</f>
        <v/>
      </c>
      <c r="D325" s="35" t="str">
        <f>IFERROR(IF($J325&gt;0,VLOOKUP($A325&amp;$B325,'PNC AA'!$A:$E,5,0),""),"")</f>
        <v/>
      </c>
      <c r="E325" s="55" t="str">
        <f t="shared" si="58"/>
        <v>ND</v>
      </c>
      <c r="F325" s="44">
        <f t="shared" si="59"/>
        <v>0</v>
      </c>
      <c r="G325" s="35">
        <f>IFERROR(VLOOKUP($A325&amp;$B325,'PNC Exon. &amp; no Exon.'!$A:$AJ,3,0),0)</f>
        <v>0</v>
      </c>
      <c r="H325" s="35">
        <f>IFERROR(VLOOKUP($A325&amp;$B325,'PNC Exon. &amp; no Exon.'!$A:$AJ,4,0),0)</f>
        <v>0</v>
      </c>
      <c r="I325" s="55" t="str">
        <f t="shared" si="60"/>
        <v>ND</v>
      </c>
      <c r="J325" s="44">
        <f t="shared" si="61"/>
        <v>0</v>
      </c>
      <c r="K325" s="35">
        <f t="shared" si="62"/>
        <v>0</v>
      </c>
      <c r="L325" s="117">
        <f t="shared" si="63"/>
        <v>0</v>
      </c>
      <c r="M325" s="117">
        <f t="shared" si="64"/>
        <v>0</v>
      </c>
      <c r="N325" s="117">
        <f t="shared" si="65"/>
        <v>0</v>
      </c>
    </row>
    <row r="326" spans="1:14" ht="19.5" customHeight="1" x14ac:dyDescent="0.25">
      <c r="A326" s="7"/>
      <c r="B326" s="39" t="s">
        <v>21</v>
      </c>
      <c r="C326" s="46">
        <f>SUM(C293:C325)</f>
        <v>0</v>
      </c>
      <c r="D326" s="46">
        <f>SUM(D293:D325)</f>
        <v>0</v>
      </c>
      <c r="E326" s="46"/>
      <c r="F326" s="46">
        <f>SUM(F293:F325)</f>
        <v>0</v>
      </c>
      <c r="G326" s="46">
        <f>SUM(G293:G325)</f>
        <v>0</v>
      </c>
      <c r="H326" s="46">
        <f>SUM(H293:H325)</f>
        <v>0</v>
      </c>
      <c r="I326" s="46"/>
      <c r="J326" s="46">
        <f>SUM(J293:J325)</f>
        <v>0</v>
      </c>
      <c r="K326" s="46">
        <f t="shared" si="62"/>
        <v>0</v>
      </c>
      <c r="L326" s="116">
        <f t="shared" si="63"/>
        <v>0</v>
      </c>
      <c r="M326" s="120">
        <f>SUM(M293:M325)</f>
        <v>0</v>
      </c>
      <c r="N326" s="120">
        <f>SUM(N293:N325)</f>
        <v>0</v>
      </c>
    </row>
    <row r="327" spans="1:14" x14ac:dyDescent="0.25">
      <c r="B327" s="52" t="s">
        <v>173</v>
      </c>
    </row>
    <row r="331" spans="1:14" ht="13.5" customHeight="1" x14ac:dyDescent="0.25"/>
    <row r="333" spans="1:14" ht="21" x14ac:dyDescent="0.4">
      <c r="A333" s="135" t="s">
        <v>42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x14ac:dyDescent="0.25">
      <c r="A334" s="134" t="s">
        <v>59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x14ac:dyDescent="0.25">
      <c r="A335" s="134" t="s">
        <v>141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x14ac:dyDescent="0.25">
      <c r="A336" s="134" t="s">
        <v>91</v>
      </c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1:14" x14ac:dyDescent="0.25">
      <c r="A337" s="1"/>
      <c r="B337" s="95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8" t="s">
        <v>33</v>
      </c>
      <c r="C338" s="137" t="str">
        <f>"Año "&amp;$C$7</f>
        <v>Año 2022</v>
      </c>
      <c r="D338" s="137"/>
      <c r="E338" s="137" t="s">
        <v>52</v>
      </c>
      <c r="F338" s="137"/>
      <c r="G338" s="137" t="str">
        <f>"Año "&amp;$G$7</f>
        <v>Año 2023</v>
      </c>
      <c r="H338" s="137"/>
      <c r="I338" s="137" t="s">
        <v>52</v>
      </c>
      <c r="J338" s="137"/>
      <c r="K338" s="137" t="s">
        <v>29</v>
      </c>
      <c r="L338" s="137"/>
      <c r="M338" s="137" t="s">
        <v>61</v>
      </c>
      <c r="N338" s="137"/>
    </row>
    <row r="339" spans="1:14" ht="31.5" customHeight="1" x14ac:dyDescent="0.25">
      <c r="A339" s="62"/>
      <c r="B339" s="139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129">
        <f>$C$7</f>
        <v>2022</v>
      </c>
      <c r="N339" s="129">
        <f>$G$7</f>
        <v>2023</v>
      </c>
    </row>
    <row r="340" spans="1:14" ht="15.9" customHeight="1" x14ac:dyDescent="0.25">
      <c r="A340" s="95" t="s">
        <v>6</v>
      </c>
      <c r="B340" s="35" t="s">
        <v>84</v>
      </c>
      <c r="C340" s="35" t="str">
        <f>IFERROR(IF($J340&gt;0,VLOOKUP($A340&amp;$B340,'PNC AA'!$A:$E,4,0),""),"")</f>
        <v/>
      </c>
      <c r="D340" s="35" t="str">
        <f>IFERROR(IF($J340&gt;0,VLOOKUP($A340&amp;$B340,'PNC AA'!$A:$E,5,0),""),"")</f>
        <v/>
      </c>
      <c r="E340" s="55" t="str">
        <f t="shared" ref="E340:E372" si="66">IF(F340=0,"ND",RANK(F340,$F$340:$F$372))</f>
        <v>ND</v>
      </c>
      <c r="F340" s="44">
        <f t="shared" ref="F340:F372" si="67">SUM(C340:D340)</f>
        <v>0</v>
      </c>
      <c r="G340" s="35">
        <f>IFERROR(VLOOKUP($A340&amp;$B340,'PNC Exon. &amp; no Exon.'!$A:$AJ,3,0),0)</f>
        <v>0</v>
      </c>
      <c r="H340" s="35">
        <f>IFERROR(VLOOKUP($A340&amp;$B340,'PNC Exon. &amp; no Exon.'!$A:$AJ,4,0),0)</f>
        <v>0</v>
      </c>
      <c r="I340" s="55" t="str">
        <f t="shared" ref="I340:I372" si="68">IF(J340=0,"ND",RANK(J340,$J$340:$J$372))</f>
        <v>ND</v>
      </c>
      <c r="J340" s="44">
        <f t="shared" ref="J340:J372" si="69">(G340+H340)</f>
        <v>0</v>
      </c>
      <c r="K340" s="35">
        <f t="shared" ref="K340:K373" si="70">J340-F340</f>
        <v>0</v>
      </c>
      <c r="L340" s="117">
        <f t="shared" ref="L340:L373" si="71">IFERROR(K340/F340*100,0)</f>
        <v>0</v>
      </c>
      <c r="M340" s="117">
        <f t="shared" ref="M340:M372" si="72">IFERROR(F340/$F$373*100,0)</f>
        <v>0</v>
      </c>
      <c r="N340" s="117">
        <f t="shared" ref="N340:N372" si="73">IFERROR(J340/$J$373*100,0)</f>
        <v>0</v>
      </c>
    </row>
    <row r="341" spans="1:14" ht="15.9" customHeight="1" x14ac:dyDescent="0.25">
      <c r="A341" s="95" t="s">
        <v>6</v>
      </c>
      <c r="B341" s="37" t="s">
        <v>92</v>
      </c>
      <c r="C341" s="35" t="str">
        <f>IFERROR(IF($J341&gt;0,VLOOKUP($A341&amp;$B341,'PNC AA'!$A:$E,4,0),""),"")</f>
        <v/>
      </c>
      <c r="D341" s="35" t="str">
        <f>IFERROR(IF($J341&gt;0,VLOOKUP($A341&amp;$B341,'PNC AA'!$A:$E,5,0),""),"")</f>
        <v/>
      </c>
      <c r="E341" s="55" t="str">
        <f t="shared" si="66"/>
        <v>ND</v>
      </c>
      <c r="F341" s="44">
        <f t="shared" si="67"/>
        <v>0</v>
      </c>
      <c r="G341" s="35">
        <f>IFERROR(VLOOKUP($A341&amp;$B341,'PNC Exon. &amp; no Exon.'!$A:$AJ,3,0),0)</f>
        <v>0</v>
      </c>
      <c r="H341" s="35">
        <f>IFERROR(VLOOKUP($A341&amp;$B341,'PNC Exon. &amp; no Exon.'!$A:$AJ,4,0),0)</f>
        <v>0</v>
      </c>
      <c r="I341" s="55" t="str">
        <f t="shared" si="68"/>
        <v>ND</v>
      </c>
      <c r="J341" s="44">
        <f t="shared" si="69"/>
        <v>0</v>
      </c>
      <c r="K341" s="35">
        <f t="shared" si="70"/>
        <v>0</v>
      </c>
      <c r="L341" s="117">
        <f t="shared" si="71"/>
        <v>0</v>
      </c>
      <c r="M341" s="117">
        <f t="shared" si="72"/>
        <v>0</v>
      </c>
      <c r="N341" s="117">
        <f t="shared" si="73"/>
        <v>0</v>
      </c>
    </row>
    <row r="342" spans="1:14" ht="15.9" customHeight="1" x14ac:dyDescent="0.25">
      <c r="A342" s="95" t="s">
        <v>6</v>
      </c>
      <c r="B342" s="37" t="s">
        <v>93</v>
      </c>
      <c r="C342" s="35" t="str">
        <f>IFERROR(IF($J342&gt;0,VLOOKUP($A342&amp;$B342,'PNC AA'!$A:$E,4,0),""),"")</f>
        <v/>
      </c>
      <c r="D342" s="35" t="str">
        <f>IFERROR(IF($J342&gt;0,VLOOKUP($A342&amp;$B342,'PNC AA'!$A:$E,5,0),""),"")</f>
        <v/>
      </c>
      <c r="E342" s="55" t="str">
        <f t="shared" si="66"/>
        <v>ND</v>
      </c>
      <c r="F342" s="44">
        <f t="shared" si="67"/>
        <v>0</v>
      </c>
      <c r="G342" s="35">
        <f>IFERROR(VLOOKUP($A342&amp;$B342,'PNC Exon. &amp; no Exon.'!$A:$AJ,3,0),0)</f>
        <v>0</v>
      </c>
      <c r="H342" s="35">
        <f>IFERROR(VLOOKUP($A342&amp;$B342,'PNC Exon. &amp; no Exon.'!$A:$AJ,4,0),0)</f>
        <v>0</v>
      </c>
      <c r="I342" s="55" t="str">
        <f t="shared" si="68"/>
        <v>ND</v>
      </c>
      <c r="J342" s="44">
        <f t="shared" si="69"/>
        <v>0</v>
      </c>
      <c r="K342" s="35">
        <f t="shared" si="70"/>
        <v>0</v>
      </c>
      <c r="L342" s="117">
        <f t="shared" si="71"/>
        <v>0</v>
      </c>
      <c r="M342" s="117">
        <f t="shared" si="72"/>
        <v>0</v>
      </c>
      <c r="N342" s="117">
        <f t="shared" si="73"/>
        <v>0</v>
      </c>
    </row>
    <row r="343" spans="1:14" ht="15.9" customHeight="1" x14ac:dyDescent="0.25">
      <c r="A343" s="95" t="s">
        <v>6</v>
      </c>
      <c r="B343" s="37" t="s">
        <v>111</v>
      </c>
      <c r="C343" s="35" t="str">
        <f>IFERROR(IF($J343&gt;0,VLOOKUP($A343&amp;$B343,'PNC AA'!$A:$E,4,0),""),"")</f>
        <v/>
      </c>
      <c r="D343" s="35" t="str">
        <f>IFERROR(IF($J343&gt;0,VLOOKUP($A343&amp;$B343,'PNC AA'!$A:$E,5,0),""),"")</f>
        <v/>
      </c>
      <c r="E343" s="55" t="str">
        <f t="shared" si="66"/>
        <v>ND</v>
      </c>
      <c r="F343" s="44">
        <f t="shared" si="67"/>
        <v>0</v>
      </c>
      <c r="G343" s="35">
        <f>IFERROR(VLOOKUP($A343&amp;$B343,'PNC Exon. &amp; no Exon.'!$A:$AJ,3,0),0)</f>
        <v>0</v>
      </c>
      <c r="H343" s="35">
        <f>IFERROR(VLOOKUP($A343&amp;$B343,'PNC Exon. &amp; no Exon.'!$A:$AJ,4,0),0)</f>
        <v>0</v>
      </c>
      <c r="I343" s="55" t="str">
        <f t="shared" si="68"/>
        <v>ND</v>
      </c>
      <c r="J343" s="44">
        <f t="shared" si="69"/>
        <v>0</v>
      </c>
      <c r="K343" s="35">
        <f t="shared" si="70"/>
        <v>0</v>
      </c>
      <c r="L343" s="117">
        <f t="shared" si="71"/>
        <v>0</v>
      </c>
      <c r="M343" s="117">
        <f t="shared" si="72"/>
        <v>0</v>
      </c>
      <c r="N343" s="117">
        <f t="shared" si="73"/>
        <v>0</v>
      </c>
    </row>
    <row r="344" spans="1:14" ht="15.9" customHeight="1" x14ac:dyDescent="0.25">
      <c r="A344" s="95" t="s">
        <v>6</v>
      </c>
      <c r="B344" s="37" t="s">
        <v>110</v>
      </c>
      <c r="C344" s="35" t="str">
        <f>IFERROR(IF($J344&gt;0,VLOOKUP($A344&amp;$B344,'PNC AA'!$A:$E,4,0),""),"")</f>
        <v/>
      </c>
      <c r="D344" s="35" t="str">
        <f>IFERROR(IF($J344&gt;0,VLOOKUP($A344&amp;$B344,'PNC AA'!$A:$E,5,0),""),"")</f>
        <v/>
      </c>
      <c r="E344" s="55" t="str">
        <f t="shared" si="66"/>
        <v>ND</v>
      </c>
      <c r="F344" s="44">
        <f t="shared" si="67"/>
        <v>0</v>
      </c>
      <c r="G344" s="35">
        <f>IFERROR(VLOOKUP($A344&amp;$B344,'PNC Exon. &amp; no Exon.'!$A:$AJ,3,0),0)</f>
        <v>0</v>
      </c>
      <c r="H344" s="35">
        <f>IFERROR(VLOOKUP($A344&amp;$B344,'PNC Exon. &amp; no Exon.'!$A:$AJ,4,0),0)</f>
        <v>0</v>
      </c>
      <c r="I344" s="55" t="str">
        <f t="shared" si="68"/>
        <v>ND</v>
      </c>
      <c r="J344" s="44">
        <f t="shared" si="69"/>
        <v>0</v>
      </c>
      <c r="K344" s="35">
        <f t="shared" si="70"/>
        <v>0</v>
      </c>
      <c r="L344" s="117">
        <f t="shared" si="71"/>
        <v>0</v>
      </c>
      <c r="M344" s="117">
        <f t="shared" si="72"/>
        <v>0</v>
      </c>
      <c r="N344" s="117">
        <f t="shared" si="73"/>
        <v>0</v>
      </c>
    </row>
    <row r="345" spans="1:14" ht="15.9" customHeight="1" x14ac:dyDescent="0.25">
      <c r="A345" s="95" t="s">
        <v>6</v>
      </c>
      <c r="B345" s="37" t="s">
        <v>112</v>
      </c>
      <c r="C345" s="35" t="str">
        <f>IFERROR(IF($J345&gt;0,VLOOKUP($A345&amp;$B345,'PNC AA'!$A:$E,4,0),""),"")</f>
        <v/>
      </c>
      <c r="D345" s="35" t="str">
        <f>IFERROR(IF($J345&gt;0,VLOOKUP($A345&amp;$B345,'PNC AA'!$A:$E,5,0),""),"")</f>
        <v/>
      </c>
      <c r="E345" s="55" t="str">
        <f t="shared" si="66"/>
        <v>ND</v>
      </c>
      <c r="F345" s="44">
        <f t="shared" si="67"/>
        <v>0</v>
      </c>
      <c r="G345" s="35">
        <f>IFERROR(VLOOKUP($A345&amp;$B345,'PNC Exon. &amp; no Exon.'!$A:$AJ,3,0),0)</f>
        <v>0</v>
      </c>
      <c r="H345" s="35">
        <f>IFERROR(VLOOKUP($A345&amp;$B345,'PNC Exon. &amp; no Exon.'!$A:$AJ,4,0),0)</f>
        <v>0</v>
      </c>
      <c r="I345" s="55" t="str">
        <f t="shared" si="68"/>
        <v>ND</v>
      </c>
      <c r="J345" s="44">
        <f t="shared" si="69"/>
        <v>0</v>
      </c>
      <c r="K345" s="35">
        <f t="shared" si="70"/>
        <v>0</v>
      </c>
      <c r="L345" s="117">
        <f t="shared" si="71"/>
        <v>0</v>
      </c>
      <c r="M345" s="117">
        <f t="shared" si="72"/>
        <v>0</v>
      </c>
      <c r="N345" s="117">
        <f t="shared" si="73"/>
        <v>0</v>
      </c>
    </row>
    <row r="346" spans="1:14" ht="15.9" customHeight="1" x14ac:dyDescent="0.25">
      <c r="A346" s="95" t="s">
        <v>6</v>
      </c>
      <c r="B346" s="37" t="s">
        <v>94</v>
      </c>
      <c r="C346" s="35" t="str">
        <f>IFERROR(IF($J346&gt;0,VLOOKUP($A346&amp;$B346,'PNC AA'!$A:$E,4,0),""),"")</f>
        <v/>
      </c>
      <c r="D346" s="35" t="str">
        <f>IFERROR(IF($J346&gt;0,VLOOKUP($A346&amp;$B346,'PNC AA'!$A:$E,5,0),""),"")</f>
        <v/>
      </c>
      <c r="E346" s="55" t="str">
        <f t="shared" si="66"/>
        <v>ND</v>
      </c>
      <c r="F346" s="44">
        <f t="shared" si="67"/>
        <v>0</v>
      </c>
      <c r="G346" s="35">
        <f>IFERROR(VLOOKUP($A346&amp;$B346,'PNC Exon. &amp; no Exon.'!$A:$AJ,3,0),0)</f>
        <v>0</v>
      </c>
      <c r="H346" s="35">
        <f>IFERROR(VLOOKUP($A346&amp;$B346,'PNC Exon. &amp; no Exon.'!$A:$AJ,4,0),0)</f>
        <v>0</v>
      </c>
      <c r="I346" s="55" t="str">
        <f t="shared" si="68"/>
        <v>ND</v>
      </c>
      <c r="J346" s="44">
        <f t="shared" si="69"/>
        <v>0</v>
      </c>
      <c r="K346" s="35">
        <f t="shared" si="70"/>
        <v>0</v>
      </c>
      <c r="L346" s="117">
        <f t="shared" si="71"/>
        <v>0</v>
      </c>
      <c r="M346" s="117">
        <f t="shared" si="72"/>
        <v>0</v>
      </c>
      <c r="N346" s="117">
        <f t="shared" si="73"/>
        <v>0</v>
      </c>
    </row>
    <row r="347" spans="1:14" ht="15.9" customHeight="1" x14ac:dyDescent="0.25">
      <c r="A347" s="95" t="s">
        <v>6</v>
      </c>
      <c r="B347" s="37" t="s">
        <v>113</v>
      </c>
      <c r="C347" s="35" t="str">
        <f>IFERROR(IF($J347&gt;0,VLOOKUP($A347&amp;$B347,'PNC AA'!$A:$E,4,0),""),"")</f>
        <v/>
      </c>
      <c r="D347" s="35" t="str">
        <f>IFERROR(IF($J347&gt;0,VLOOKUP($A347&amp;$B347,'PNC AA'!$A:$E,5,0),""),"")</f>
        <v/>
      </c>
      <c r="E347" s="55" t="str">
        <f t="shared" si="66"/>
        <v>ND</v>
      </c>
      <c r="F347" s="44">
        <f t="shared" si="67"/>
        <v>0</v>
      </c>
      <c r="G347" s="35">
        <f>IFERROR(VLOOKUP($A347&amp;$B347,'PNC Exon. &amp; no Exon.'!$A:$AJ,3,0),0)</f>
        <v>0</v>
      </c>
      <c r="H347" s="35">
        <f>IFERROR(VLOOKUP($A347&amp;$B347,'PNC Exon. &amp; no Exon.'!$A:$AJ,4,0),0)</f>
        <v>0</v>
      </c>
      <c r="I347" s="55" t="str">
        <f t="shared" si="68"/>
        <v>ND</v>
      </c>
      <c r="J347" s="44">
        <f t="shared" si="69"/>
        <v>0</v>
      </c>
      <c r="K347" s="35">
        <f t="shared" si="70"/>
        <v>0</v>
      </c>
      <c r="L347" s="117">
        <f t="shared" si="71"/>
        <v>0</v>
      </c>
      <c r="M347" s="117">
        <f t="shared" si="72"/>
        <v>0</v>
      </c>
      <c r="N347" s="117">
        <f t="shared" si="73"/>
        <v>0</v>
      </c>
    </row>
    <row r="348" spans="1:14" ht="15.9" customHeight="1" x14ac:dyDescent="0.25">
      <c r="A348" s="95" t="s">
        <v>6</v>
      </c>
      <c r="B348" s="37" t="s">
        <v>77</v>
      </c>
      <c r="C348" s="35" t="str">
        <f>IFERROR(IF($J348&gt;0,VLOOKUP($A348&amp;$B348,'PNC AA'!$A:$E,4,0),""),"")</f>
        <v/>
      </c>
      <c r="D348" s="35" t="str">
        <f>IFERROR(IF($J348&gt;0,VLOOKUP($A348&amp;$B348,'PNC AA'!$A:$E,5,0),""),"")</f>
        <v/>
      </c>
      <c r="E348" s="55" t="str">
        <f t="shared" si="66"/>
        <v>ND</v>
      </c>
      <c r="F348" s="44">
        <f t="shared" si="67"/>
        <v>0</v>
      </c>
      <c r="G348" s="35">
        <f>IFERROR(VLOOKUP($A348&amp;$B348,'PNC Exon. &amp; no Exon.'!$A:$AJ,3,0),0)</f>
        <v>0</v>
      </c>
      <c r="H348" s="35">
        <f>IFERROR(VLOOKUP($A348&amp;$B348,'PNC Exon. &amp; no Exon.'!$A:$AJ,4,0),0)</f>
        <v>0</v>
      </c>
      <c r="I348" s="55" t="str">
        <f t="shared" si="68"/>
        <v>ND</v>
      </c>
      <c r="J348" s="44">
        <f t="shared" si="69"/>
        <v>0</v>
      </c>
      <c r="K348" s="35">
        <f t="shared" si="70"/>
        <v>0</v>
      </c>
      <c r="L348" s="117">
        <f t="shared" si="71"/>
        <v>0</v>
      </c>
      <c r="M348" s="117">
        <f t="shared" si="72"/>
        <v>0</v>
      </c>
      <c r="N348" s="117">
        <f t="shared" si="73"/>
        <v>0</v>
      </c>
    </row>
    <row r="349" spans="1:14" ht="15.9" customHeight="1" x14ac:dyDescent="0.25">
      <c r="A349" s="95" t="s">
        <v>6</v>
      </c>
      <c r="B349" s="37" t="s">
        <v>117</v>
      </c>
      <c r="C349" s="35" t="str">
        <f>IFERROR(IF($J349&gt;0,VLOOKUP($A349&amp;$B349,'PNC AA'!$A:$E,4,0),""),"")</f>
        <v/>
      </c>
      <c r="D349" s="35" t="str">
        <f>IFERROR(IF($J349&gt;0,VLOOKUP($A349&amp;$B349,'PNC AA'!$A:$E,5,0),""),"")</f>
        <v/>
      </c>
      <c r="E349" s="55" t="str">
        <f t="shared" si="66"/>
        <v>ND</v>
      </c>
      <c r="F349" s="44">
        <f t="shared" si="67"/>
        <v>0</v>
      </c>
      <c r="G349" s="35">
        <f>IFERROR(VLOOKUP($A349&amp;$B349,'PNC Exon. &amp; no Exon.'!$A:$AJ,3,0),0)</f>
        <v>0</v>
      </c>
      <c r="H349" s="35">
        <f>IFERROR(VLOOKUP($A349&amp;$B349,'PNC Exon. &amp; no Exon.'!$A:$AJ,4,0),0)</f>
        <v>0</v>
      </c>
      <c r="I349" s="55" t="str">
        <f t="shared" si="68"/>
        <v>ND</v>
      </c>
      <c r="J349" s="44">
        <f t="shared" si="69"/>
        <v>0</v>
      </c>
      <c r="K349" s="35">
        <f t="shared" si="70"/>
        <v>0</v>
      </c>
      <c r="L349" s="117">
        <f t="shared" si="71"/>
        <v>0</v>
      </c>
      <c r="M349" s="117">
        <f t="shared" si="72"/>
        <v>0</v>
      </c>
      <c r="N349" s="117">
        <f t="shared" si="73"/>
        <v>0</v>
      </c>
    </row>
    <row r="350" spans="1:14" ht="15.9" customHeight="1" x14ac:dyDescent="0.25">
      <c r="A350" s="95" t="s">
        <v>6</v>
      </c>
      <c r="B350" s="37" t="s">
        <v>85</v>
      </c>
      <c r="C350" s="35" t="str">
        <f>IFERROR(IF($J350&gt;0,VLOOKUP($A350&amp;$B350,'PNC AA'!$A:$E,4,0),""),"")</f>
        <v/>
      </c>
      <c r="D350" s="35" t="str">
        <f>IFERROR(IF($J350&gt;0,VLOOKUP($A350&amp;$B350,'PNC AA'!$A:$E,5,0),""),"")</f>
        <v/>
      </c>
      <c r="E350" s="55" t="str">
        <f t="shared" si="66"/>
        <v>ND</v>
      </c>
      <c r="F350" s="44">
        <f t="shared" si="67"/>
        <v>0</v>
      </c>
      <c r="G350" s="35">
        <f>IFERROR(VLOOKUP($A350&amp;$B350,'PNC Exon. &amp; no Exon.'!$A:$AJ,3,0),0)</f>
        <v>0</v>
      </c>
      <c r="H350" s="35">
        <f>IFERROR(VLOOKUP($A350&amp;$B350,'PNC Exon. &amp; no Exon.'!$A:$AJ,4,0),0)</f>
        <v>0</v>
      </c>
      <c r="I350" s="55" t="str">
        <f t="shared" si="68"/>
        <v>ND</v>
      </c>
      <c r="J350" s="44">
        <f t="shared" si="69"/>
        <v>0</v>
      </c>
      <c r="K350" s="35">
        <f t="shared" si="70"/>
        <v>0</v>
      </c>
      <c r="L350" s="117">
        <f t="shared" si="71"/>
        <v>0</v>
      </c>
      <c r="M350" s="117">
        <f t="shared" si="72"/>
        <v>0</v>
      </c>
      <c r="N350" s="117">
        <f t="shared" si="73"/>
        <v>0</v>
      </c>
    </row>
    <row r="351" spans="1:14" ht="15.9" customHeight="1" x14ac:dyDescent="0.25">
      <c r="A351" s="95" t="s">
        <v>6</v>
      </c>
      <c r="B351" s="37" t="s">
        <v>114</v>
      </c>
      <c r="C351" s="35" t="str">
        <f>IFERROR(IF($J351&gt;0,VLOOKUP($A351&amp;$B351,'PNC AA'!$A:$E,4,0),""),"")</f>
        <v/>
      </c>
      <c r="D351" s="35" t="str">
        <f>IFERROR(IF($J351&gt;0,VLOOKUP($A351&amp;$B351,'PNC AA'!$A:$E,5,0),""),"")</f>
        <v/>
      </c>
      <c r="E351" s="55" t="str">
        <f t="shared" si="66"/>
        <v>ND</v>
      </c>
      <c r="F351" s="44">
        <f t="shared" si="67"/>
        <v>0</v>
      </c>
      <c r="G351" s="35">
        <f>IFERROR(VLOOKUP($A351&amp;$B351,'PNC Exon. &amp; no Exon.'!$A:$AJ,3,0),0)</f>
        <v>0</v>
      </c>
      <c r="H351" s="35">
        <f>IFERROR(VLOOKUP($A351&amp;$B351,'PNC Exon. &amp; no Exon.'!$A:$AJ,4,0),0)</f>
        <v>0</v>
      </c>
      <c r="I351" s="55" t="str">
        <f t="shared" si="68"/>
        <v>ND</v>
      </c>
      <c r="J351" s="44">
        <f t="shared" si="69"/>
        <v>0</v>
      </c>
      <c r="K351" s="35">
        <f t="shared" si="70"/>
        <v>0</v>
      </c>
      <c r="L351" s="117">
        <f t="shared" si="71"/>
        <v>0</v>
      </c>
      <c r="M351" s="117">
        <f t="shared" si="72"/>
        <v>0</v>
      </c>
      <c r="N351" s="117">
        <f t="shared" si="73"/>
        <v>0</v>
      </c>
    </row>
    <row r="352" spans="1:14" ht="15.9" customHeight="1" x14ac:dyDescent="0.25">
      <c r="A352" s="95" t="s">
        <v>6</v>
      </c>
      <c r="B352" s="37" t="s">
        <v>115</v>
      </c>
      <c r="C352" s="35" t="str">
        <f>IFERROR(IF($J352&gt;0,VLOOKUP($A352&amp;$B352,'PNC AA'!$A:$E,4,0),""),"")</f>
        <v/>
      </c>
      <c r="D352" s="35" t="str">
        <f>IFERROR(IF($J352&gt;0,VLOOKUP($A352&amp;$B352,'PNC AA'!$A:$E,5,0),""),"")</f>
        <v/>
      </c>
      <c r="E352" s="55" t="str">
        <f t="shared" si="66"/>
        <v>ND</v>
      </c>
      <c r="F352" s="44">
        <f t="shared" si="67"/>
        <v>0</v>
      </c>
      <c r="G352" s="35">
        <f>IFERROR(VLOOKUP($A352&amp;$B352,'PNC Exon. &amp; no Exon.'!$A:$AJ,3,0),0)</f>
        <v>0</v>
      </c>
      <c r="H352" s="35">
        <f>IFERROR(VLOOKUP($A352&amp;$B352,'PNC Exon. &amp; no Exon.'!$A:$AJ,4,0),0)</f>
        <v>0</v>
      </c>
      <c r="I352" s="55" t="str">
        <f t="shared" si="68"/>
        <v>ND</v>
      </c>
      <c r="J352" s="44">
        <f t="shared" si="69"/>
        <v>0</v>
      </c>
      <c r="K352" s="35">
        <f t="shared" si="70"/>
        <v>0</v>
      </c>
      <c r="L352" s="117">
        <f t="shared" si="71"/>
        <v>0</v>
      </c>
      <c r="M352" s="117">
        <f t="shared" si="72"/>
        <v>0</v>
      </c>
      <c r="N352" s="117">
        <f t="shared" si="73"/>
        <v>0</v>
      </c>
    </row>
    <row r="353" spans="1:14" ht="15.9" customHeight="1" x14ac:dyDescent="0.25">
      <c r="A353" s="95" t="s">
        <v>6</v>
      </c>
      <c r="B353" s="37" t="s">
        <v>116</v>
      </c>
      <c r="C353" s="35" t="str">
        <f>IFERROR(IF($J353&gt;0,VLOOKUP($A353&amp;$B353,'PNC AA'!$A:$E,4,0),""),"")</f>
        <v/>
      </c>
      <c r="D353" s="35" t="str">
        <f>IFERROR(IF($J353&gt;0,VLOOKUP($A353&amp;$B353,'PNC AA'!$A:$E,5,0),""),"")</f>
        <v/>
      </c>
      <c r="E353" s="55" t="str">
        <f t="shared" si="66"/>
        <v>ND</v>
      </c>
      <c r="F353" s="44">
        <f t="shared" si="67"/>
        <v>0</v>
      </c>
      <c r="G353" s="35">
        <f>IFERROR(VLOOKUP($A353&amp;$B353,'PNC Exon. &amp; no Exon.'!$A:$AJ,3,0),0)</f>
        <v>0</v>
      </c>
      <c r="H353" s="35">
        <f>IFERROR(VLOOKUP($A353&amp;$B353,'PNC Exon. &amp; no Exon.'!$A:$AJ,4,0),0)</f>
        <v>0</v>
      </c>
      <c r="I353" s="55" t="str">
        <f t="shared" si="68"/>
        <v>ND</v>
      </c>
      <c r="J353" s="44">
        <f t="shared" si="69"/>
        <v>0</v>
      </c>
      <c r="K353" s="35">
        <f t="shared" si="70"/>
        <v>0</v>
      </c>
      <c r="L353" s="117">
        <f t="shared" si="71"/>
        <v>0</v>
      </c>
      <c r="M353" s="117">
        <f t="shared" si="72"/>
        <v>0</v>
      </c>
      <c r="N353" s="117">
        <f t="shared" si="73"/>
        <v>0</v>
      </c>
    </row>
    <row r="354" spans="1:14" ht="15.9" customHeight="1" x14ac:dyDescent="0.25">
      <c r="A354" s="95" t="s">
        <v>6</v>
      </c>
      <c r="B354" s="37" t="s">
        <v>119</v>
      </c>
      <c r="C354" s="35" t="str">
        <f>IFERROR(IF($J354&gt;0,VLOOKUP($A354&amp;$B354,'PNC AA'!$A:$E,4,0),""),"")</f>
        <v/>
      </c>
      <c r="D354" s="35" t="str">
        <f>IFERROR(IF($J354&gt;0,VLOOKUP($A354&amp;$B354,'PNC AA'!$A:$E,5,0),""),"")</f>
        <v/>
      </c>
      <c r="E354" s="55" t="str">
        <f t="shared" si="66"/>
        <v>ND</v>
      </c>
      <c r="F354" s="44">
        <f t="shared" si="67"/>
        <v>0</v>
      </c>
      <c r="G354" s="35">
        <f>IFERROR(VLOOKUP($A354&amp;$B354,'PNC Exon. &amp; no Exon.'!$A:$AJ,3,0),0)</f>
        <v>0</v>
      </c>
      <c r="H354" s="35">
        <f>IFERROR(VLOOKUP($A354&amp;$B354,'PNC Exon. &amp; no Exon.'!$A:$AJ,4,0),0)</f>
        <v>0</v>
      </c>
      <c r="I354" s="55" t="str">
        <f t="shared" si="68"/>
        <v>ND</v>
      </c>
      <c r="J354" s="44">
        <f t="shared" si="69"/>
        <v>0</v>
      </c>
      <c r="K354" s="35">
        <f t="shared" si="70"/>
        <v>0</v>
      </c>
      <c r="L354" s="117">
        <f t="shared" si="71"/>
        <v>0</v>
      </c>
      <c r="M354" s="117">
        <f t="shared" si="72"/>
        <v>0</v>
      </c>
      <c r="N354" s="117">
        <f t="shared" si="73"/>
        <v>0</v>
      </c>
    </row>
    <row r="355" spans="1:14" ht="15.9" customHeight="1" x14ac:dyDescent="0.25">
      <c r="A355" s="95" t="s">
        <v>6</v>
      </c>
      <c r="B355" s="37" t="s">
        <v>118</v>
      </c>
      <c r="C355" s="35" t="str">
        <f>IFERROR(IF($J355&gt;0,VLOOKUP($A355&amp;$B355,'PNC AA'!$A:$E,4,0),""),"")</f>
        <v/>
      </c>
      <c r="D355" s="35" t="str">
        <f>IFERROR(IF($J355&gt;0,VLOOKUP($A355&amp;$B355,'PNC AA'!$A:$E,5,0),""),"")</f>
        <v/>
      </c>
      <c r="E355" s="55" t="str">
        <f t="shared" si="66"/>
        <v>ND</v>
      </c>
      <c r="F355" s="44">
        <f t="shared" si="67"/>
        <v>0</v>
      </c>
      <c r="G355" s="35">
        <f>IFERROR(VLOOKUP($A355&amp;$B355,'PNC Exon. &amp; no Exon.'!$A:$AJ,3,0),0)</f>
        <v>0</v>
      </c>
      <c r="H355" s="35">
        <f>IFERROR(VLOOKUP($A355&amp;$B355,'PNC Exon. &amp; no Exon.'!$A:$AJ,4,0),0)</f>
        <v>0</v>
      </c>
      <c r="I355" s="55" t="str">
        <f t="shared" si="68"/>
        <v>ND</v>
      </c>
      <c r="J355" s="44">
        <f t="shared" si="69"/>
        <v>0</v>
      </c>
      <c r="K355" s="35">
        <f t="shared" si="70"/>
        <v>0</v>
      </c>
      <c r="L355" s="117">
        <f t="shared" si="71"/>
        <v>0</v>
      </c>
      <c r="M355" s="117">
        <f t="shared" si="72"/>
        <v>0</v>
      </c>
      <c r="N355" s="117">
        <f t="shared" si="73"/>
        <v>0</v>
      </c>
    </row>
    <row r="356" spans="1:14" ht="15.9" customHeight="1" x14ac:dyDescent="0.25">
      <c r="A356" s="95" t="s">
        <v>6</v>
      </c>
      <c r="B356" s="37" t="s">
        <v>120</v>
      </c>
      <c r="C356" s="35" t="str">
        <f>IFERROR(IF($J356&gt;0,VLOOKUP($A356&amp;$B356,'PNC AA'!$A:$E,4,0),""),"")</f>
        <v/>
      </c>
      <c r="D356" s="35" t="str">
        <f>IFERROR(IF($J356&gt;0,VLOOKUP($A356&amp;$B356,'PNC AA'!$A:$E,5,0),""),"")</f>
        <v/>
      </c>
      <c r="E356" s="55" t="str">
        <f t="shared" si="66"/>
        <v>ND</v>
      </c>
      <c r="F356" s="44">
        <f t="shared" si="67"/>
        <v>0</v>
      </c>
      <c r="G356" s="35">
        <f>IFERROR(VLOOKUP($A356&amp;$B356,'PNC Exon. &amp; no Exon.'!$A:$AJ,3,0),0)</f>
        <v>0</v>
      </c>
      <c r="H356" s="35">
        <f>IFERROR(VLOOKUP($A356&amp;$B356,'PNC Exon. &amp; no Exon.'!$A:$AJ,4,0),0)</f>
        <v>0</v>
      </c>
      <c r="I356" s="55" t="str">
        <f t="shared" si="68"/>
        <v>ND</v>
      </c>
      <c r="J356" s="44">
        <f t="shared" si="69"/>
        <v>0</v>
      </c>
      <c r="K356" s="35">
        <f t="shared" si="70"/>
        <v>0</v>
      </c>
      <c r="L356" s="117">
        <f t="shared" si="71"/>
        <v>0</v>
      </c>
      <c r="M356" s="117">
        <f t="shared" si="72"/>
        <v>0</v>
      </c>
      <c r="N356" s="117">
        <f t="shared" si="73"/>
        <v>0</v>
      </c>
    </row>
    <row r="357" spans="1:14" ht="15.9" customHeight="1" x14ac:dyDescent="0.25">
      <c r="A357" s="95" t="s">
        <v>6</v>
      </c>
      <c r="B357" s="37" t="s">
        <v>80</v>
      </c>
      <c r="C357" s="35" t="str">
        <f>IFERROR(IF($J357&gt;0,VLOOKUP($A357&amp;$B357,'PNC AA'!$A:$E,4,0),""),"")</f>
        <v/>
      </c>
      <c r="D357" s="35" t="str">
        <f>IFERROR(IF($J357&gt;0,VLOOKUP($A357&amp;$B357,'PNC AA'!$A:$E,5,0),""),"")</f>
        <v/>
      </c>
      <c r="E357" s="55" t="str">
        <f t="shared" si="66"/>
        <v>ND</v>
      </c>
      <c r="F357" s="44">
        <f t="shared" si="67"/>
        <v>0</v>
      </c>
      <c r="G357" s="35">
        <f>IFERROR(VLOOKUP($A357&amp;$B357,'PNC Exon. &amp; no Exon.'!$A:$AJ,3,0),0)</f>
        <v>0</v>
      </c>
      <c r="H357" s="35">
        <f>IFERROR(VLOOKUP($A357&amp;$B357,'PNC Exon. &amp; no Exon.'!$A:$AJ,4,0),0)</f>
        <v>0</v>
      </c>
      <c r="I357" s="55" t="str">
        <f t="shared" si="68"/>
        <v>ND</v>
      </c>
      <c r="J357" s="44">
        <f t="shared" si="69"/>
        <v>0</v>
      </c>
      <c r="K357" s="35">
        <f t="shared" si="70"/>
        <v>0</v>
      </c>
      <c r="L357" s="117">
        <f t="shared" si="71"/>
        <v>0</v>
      </c>
      <c r="M357" s="117">
        <f t="shared" si="72"/>
        <v>0</v>
      </c>
      <c r="N357" s="117">
        <f t="shared" si="73"/>
        <v>0</v>
      </c>
    </row>
    <row r="358" spans="1:14" ht="15.9" customHeight="1" x14ac:dyDescent="0.25">
      <c r="A358" s="95" t="s">
        <v>6</v>
      </c>
      <c r="B358" s="37" t="s">
        <v>87</v>
      </c>
      <c r="C358" s="35" t="str">
        <f>IFERROR(IF($J358&gt;0,VLOOKUP($A358&amp;$B358,'PNC AA'!$A:$E,4,0),""),"")</f>
        <v/>
      </c>
      <c r="D358" s="35" t="str">
        <f>IFERROR(IF($J358&gt;0,VLOOKUP($A358&amp;$B358,'PNC AA'!$A:$E,5,0),""),"")</f>
        <v/>
      </c>
      <c r="E358" s="55" t="str">
        <f t="shared" si="66"/>
        <v>ND</v>
      </c>
      <c r="F358" s="44">
        <f t="shared" si="67"/>
        <v>0</v>
      </c>
      <c r="G358" s="35">
        <f>IFERROR(VLOOKUP($A358&amp;$B358,'PNC Exon. &amp; no Exon.'!$A:$AJ,3,0),0)</f>
        <v>0</v>
      </c>
      <c r="H358" s="35">
        <f>IFERROR(VLOOKUP($A358&amp;$B358,'PNC Exon. &amp; no Exon.'!$A:$AJ,4,0),0)</f>
        <v>0</v>
      </c>
      <c r="I358" s="55" t="str">
        <f t="shared" si="68"/>
        <v>ND</v>
      </c>
      <c r="J358" s="44">
        <f t="shared" si="69"/>
        <v>0</v>
      </c>
      <c r="K358" s="35">
        <f t="shared" si="70"/>
        <v>0</v>
      </c>
      <c r="L358" s="117">
        <f t="shared" si="71"/>
        <v>0</v>
      </c>
      <c r="M358" s="117">
        <f t="shared" si="72"/>
        <v>0</v>
      </c>
      <c r="N358" s="117">
        <f t="shared" si="73"/>
        <v>0</v>
      </c>
    </row>
    <row r="359" spans="1:14" ht="15.9" customHeight="1" x14ac:dyDescent="0.25">
      <c r="A359" s="95" t="s">
        <v>6</v>
      </c>
      <c r="B359" s="37" t="s">
        <v>122</v>
      </c>
      <c r="C359" s="35" t="str">
        <f>IFERROR(IF($J359&gt;0,VLOOKUP($A359&amp;$B359,'PNC AA'!$A:$E,4,0),""),"")</f>
        <v/>
      </c>
      <c r="D359" s="35" t="str">
        <f>IFERROR(IF($J359&gt;0,VLOOKUP($A359&amp;$B359,'PNC AA'!$A:$E,5,0),""),"")</f>
        <v/>
      </c>
      <c r="E359" s="55" t="str">
        <f t="shared" si="66"/>
        <v>ND</v>
      </c>
      <c r="F359" s="44">
        <f t="shared" si="67"/>
        <v>0</v>
      </c>
      <c r="G359" s="35">
        <f>IFERROR(VLOOKUP($A359&amp;$B359,'PNC Exon. &amp; no Exon.'!$A:$AJ,3,0),0)</f>
        <v>0</v>
      </c>
      <c r="H359" s="35">
        <f>IFERROR(VLOOKUP($A359&amp;$B359,'PNC Exon. &amp; no Exon.'!$A:$AJ,4,0),0)</f>
        <v>0</v>
      </c>
      <c r="I359" s="55" t="str">
        <f t="shared" si="68"/>
        <v>ND</v>
      </c>
      <c r="J359" s="44">
        <f t="shared" si="69"/>
        <v>0</v>
      </c>
      <c r="K359" s="35">
        <f t="shared" si="70"/>
        <v>0</v>
      </c>
      <c r="L359" s="117">
        <f t="shared" si="71"/>
        <v>0</v>
      </c>
      <c r="M359" s="117">
        <f t="shared" si="72"/>
        <v>0</v>
      </c>
      <c r="N359" s="117">
        <f t="shared" si="73"/>
        <v>0</v>
      </c>
    </row>
    <row r="360" spans="1:14" ht="15.9" customHeight="1" x14ac:dyDescent="0.25">
      <c r="A360" s="95" t="s">
        <v>6</v>
      </c>
      <c r="B360" s="37" t="s">
        <v>121</v>
      </c>
      <c r="C360" s="35" t="str">
        <f>IFERROR(IF($J360&gt;0,VLOOKUP($A360&amp;$B360,'PNC AA'!$A:$E,4,0),""),"")</f>
        <v/>
      </c>
      <c r="D360" s="35" t="str">
        <f>IFERROR(IF($J360&gt;0,VLOOKUP($A360&amp;$B360,'PNC AA'!$A:$E,5,0),""),"")</f>
        <v/>
      </c>
      <c r="E360" s="55" t="str">
        <f t="shared" si="66"/>
        <v>ND</v>
      </c>
      <c r="F360" s="44">
        <f t="shared" si="67"/>
        <v>0</v>
      </c>
      <c r="G360" s="35">
        <f>IFERROR(VLOOKUP($A360&amp;$B360,'PNC Exon. &amp; no Exon.'!$A:$AJ,3,0),0)</f>
        <v>0</v>
      </c>
      <c r="H360" s="35">
        <f>IFERROR(VLOOKUP($A360&amp;$B360,'PNC Exon. &amp; no Exon.'!$A:$AJ,4,0),0)</f>
        <v>0</v>
      </c>
      <c r="I360" s="55" t="str">
        <f t="shared" si="68"/>
        <v>ND</v>
      </c>
      <c r="J360" s="44">
        <f t="shared" si="69"/>
        <v>0</v>
      </c>
      <c r="K360" s="35">
        <f t="shared" si="70"/>
        <v>0</v>
      </c>
      <c r="L360" s="117">
        <f t="shared" si="71"/>
        <v>0</v>
      </c>
      <c r="M360" s="117">
        <f t="shared" si="72"/>
        <v>0</v>
      </c>
      <c r="N360" s="117">
        <f t="shared" si="73"/>
        <v>0</v>
      </c>
    </row>
    <row r="361" spans="1:14" ht="15.9" customHeight="1" x14ac:dyDescent="0.25">
      <c r="A361" s="95" t="s">
        <v>6</v>
      </c>
      <c r="B361" s="37" t="s">
        <v>123</v>
      </c>
      <c r="C361" s="35" t="str">
        <f>IFERROR(IF($J361&gt;0,VLOOKUP($A361&amp;$B361,'PNC AA'!$A:$E,4,0),""),"")</f>
        <v/>
      </c>
      <c r="D361" s="35" t="str">
        <f>IFERROR(IF($J361&gt;0,VLOOKUP($A361&amp;$B361,'PNC AA'!$A:$E,5,0),""),"")</f>
        <v/>
      </c>
      <c r="E361" s="55" t="str">
        <f t="shared" si="66"/>
        <v>ND</v>
      </c>
      <c r="F361" s="44">
        <f t="shared" si="67"/>
        <v>0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0</v>
      </c>
      <c r="I361" s="55" t="str">
        <f t="shared" si="68"/>
        <v>ND</v>
      </c>
      <c r="J361" s="44">
        <f t="shared" si="69"/>
        <v>0</v>
      </c>
      <c r="K361" s="35">
        <f t="shared" si="70"/>
        <v>0</v>
      </c>
      <c r="L361" s="117">
        <f t="shared" si="71"/>
        <v>0</v>
      </c>
      <c r="M361" s="117">
        <f t="shared" si="72"/>
        <v>0</v>
      </c>
      <c r="N361" s="117">
        <f t="shared" si="73"/>
        <v>0</v>
      </c>
    </row>
    <row r="362" spans="1:14" ht="15.9" customHeight="1" x14ac:dyDescent="0.25">
      <c r="A362" s="95" t="s">
        <v>6</v>
      </c>
      <c r="B362" s="37" t="s">
        <v>78</v>
      </c>
      <c r="C362" s="35" t="str">
        <f>IFERROR(IF($J362&gt;0,VLOOKUP($A362&amp;$B362,'PNC AA'!$A:$E,4,0),""),"")</f>
        <v/>
      </c>
      <c r="D362" s="35" t="str">
        <f>IFERROR(IF($J362&gt;0,VLOOKUP($A362&amp;$B362,'PNC AA'!$A:$E,5,0),""),"")</f>
        <v/>
      </c>
      <c r="E362" s="55" t="str">
        <f t="shared" si="66"/>
        <v>ND</v>
      </c>
      <c r="F362" s="44">
        <f t="shared" si="67"/>
        <v>0</v>
      </c>
      <c r="G362" s="35">
        <f>IFERROR(VLOOKUP($A362&amp;$B362,'PNC Exon. &amp; no Exon.'!$A:$AJ,3,0),0)</f>
        <v>0</v>
      </c>
      <c r="H362" s="35">
        <f>IFERROR(VLOOKUP($A362&amp;$B362,'PNC Exon. &amp; no Exon.'!$A:$AJ,4,0),0)</f>
        <v>0</v>
      </c>
      <c r="I362" s="55" t="str">
        <f t="shared" si="68"/>
        <v>ND</v>
      </c>
      <c r="J362" s="44">
        <f t="shared" si="69"/>
        <v>0</v>
      </c>
      <c r="K362" s="35">
        <f t="shared" si="70"/>
        <v>0</v>
      </c>
      <c r="L362" s="117">
        <f t="shared" si="71"/>
        <v>0</v>
      </c>
      <c r="M362" s="117">
        <f t="shared" si="72"/>
        <v>0</v>
      </c>
      <c r="N362" s="117">
        <f t="shared" si="73"/>
        <v>0</v>
      </c>
    </row>
    <row r="363" spans="1:14" ht="15.9" customHeight="1" x14ac:dyDescent="0.25">
      <c r="A363" s="95" t="s">
        <v>6</v>
      </c>
      <c r="B363" s="37" t="s">
        <v>124</v>
      </c>
      <c r="C363" s="35" t="str">
        <f>IFERROR(IF($J363&gt;0,VLOOKUP($A363&amp;$B363,'PNC AA'!$A:$E,4,0),""),"")</f>
        <v/>
      </c>
      <c r="D363" s="35" t="str">
        <f>IFERROR(IF($J363&gt;0,VLOOKUP($A363&amp;$B363,'PNC AA'!$A:$E,5,0),""),"")</f>
        <v/>
      </c>
      <c r="E363" s="55" t="str">
        <f t="shared" si="66"/>
        <v>ND</v>
      </c>
      <c r="F363" s="44">
        <f t="shared" si="67"/>
        <v>0</v>
      </c>
      <c r="G363" s="35">
        <f>IFERROR(VLOOKUP($A363&amp;$B363,'PNC Exon. &amp; no Exon.'!$A:$AJ,3,0),0)</f>
        <v>0</v>
      </c>
      <c r="H363" s="35">
        <f>IFERROR(VLOOKUP($A363&amp;$B363,'PNC Exon. &amp; no Exon.'!$A:$AJ,4,0),0)</f>
        <v>0</v>
      </c>
      <c r="I363" s="55" t="str">
        <f t="shared" si="68"/>
        <v>ND</v>
      </c>
      <c r="J363" s="44">
        <f t="shared" si="69"/>
        <v>0</v>
      </c>
      <c r="K363" s="35">
        <f t="shared" si="70"/>
        <v>0</v>
      </c>
      <c r="L363" s="117">
        <f t="shared" si="71"/>
        <v>0</v>
      </c>
      <c r="M363" s="117">
        <f t="shared" si="72"/>
        <v>0</v>
      </c>
      <c r="N363" s="117">
        <f t="shared" si="73"/>
        <v>0</v>
      </c>
    </row>
    <row r="364" spans="1:14" ht="15.9" customHeight="1" x14ac:dyDescent="0.25">
      <c r="A364" s="95" t="s">
        <v>6</v>
      </c>
      <c r="B364" s="37" t="s">
        <v>125</v>
      </c>
      <c r="C364" s="35" t="str">
        <f>IFERROR(IF($J364&gt;0,VLOOKUP($A364&amp;$B364,'PNC AA'!$A:$E,4,0),""),"")</f>
        <v/>
      </c>
      <c r="D364" s="35" t="str">
        <f>IFERROR(IF($J364&gt;0,VLOOKUP($A364&amp;$B364,'PNC AA'!$A:$E,5,0),""),"")</f>
        <v/>
      </c>
      <c r="E364" s="55" t="str">
        <f t="shared" si="66"/>
        <v>ND</v>
      </c>
      <c r="F364" s="44">
        <f t="shared" si="67"/>
        <v>0</v>
      </c>
      <c r="G364" s="35">
        <f>IFERROR(VLOOKUP($A364&amp;$B364,'PNC Exon. &amp; no Exon.'!$A:$AJ,3,0),0)</f>
        <v>0</v>
      </c>
      <c r="H364" s="35">
        <f>IFERROR(VLOOKUP($A364&amp;$B364,'PNC Exon. &amp; no Exon.'!$A:$AJ,4,0),0)</f>
        <v>0</v>
      </c>
      <c r="I364" s="55" t="str">
        <f t="shared" si="68"/>
        <v>ND</v>
      </c>
      <c r="J364" s="44">
        <f t="shared" si="69"/>
        <v>0</v>
      </c>
      <c r="K364" s="35">
        <f t="shared" si="70"/>
        <v>0</v>
      </c>
      <c r="L364" s="117">
        <f t="shared" si="71"/>
        <v>0</v>
      </c>
      <c r="M364" s="117">
        <f t="shared" si="72"/>
        <v>0</v>
      </c>
      <c r="N364" s="117">
        <f t="shared" si="73"/>
        <v>0</v>
      </c>
    </row>
    <row r="365" spans="1:14" ht="15.9" customHeight="1" x14ac:dyDescent="0.25">
      <c r="A365" s="95" t="s">
        <v>6</v>
      </c>
      <c r="B365" s="37" t="s">
        <v>126</v>
      </c>
      <c r="C365" s="35" t="str">
        <f>IFERROR(IF($J365&gt;0,VLOOKUP($A365&amp;$B365,'PNC AA'!$A:$E,4,0),""),"")</f>
        <v/>
      </c>
      <c r="D365" s="35" t="str">
        <f>IFERROR(IF($J365&gt;0,VLOOKUP($A365&amp;$B365,'PNC AA'!$A:$E,5,0),""),"")</f>
        <v/>
      </c>
      <c r="E365" s="55" t="str">
        <f t="shared" si="66"/>
        <v>ND</v>
      </c>
      <c r="F365" s="44">
        <f t="shared" si="67"/>
        <v>0</v>
      </c>
      <c r="G365" s="35">
        <f>IFERROR(VLOOKUP($A365&amp;$B365,'PNC Exon. &amp; no Exon.'!$A:$AJ,3,0),0)</f>
        <v>0</v>
      </c>
      <c r="H365" s="35">
        <f>IFERROR(VLOOKUP($A365&amp;$B365,'PNC Exon. &amp; no Exon.'!$A:$AJ,4,0),0)</f>
        <v>0</v>
      </c>
      <c r="I365" s="55" t="str">
        <f t="shared" si="68"/>
        <v>ND</v>
      </c>
      <c r="J365" s="44">
        <f t="shared" si="69"/>
        <v>0</v>
      </c>
      <c r="K365" s="35">
        <f t="shared" si="70"/>
        <v>0</v>
      </c>
      <c r="L365" s="117">
        <f t="shared" si="71"/>
        <v>0</v>
      </c>
      <c r="M365" s="117">
        <f t="shared" si="72"/>
        <v>0</v>
      </c>
      <c r="N365" s="117">
        <f t="shared" si="73"/>
        <v>0</v>
      </c>
    </row>
    <row r="366" spans="1:14" ht="15.9" customHeight="1" x14ac:dyDescent="0.25">
      <c r="A366" s="95" t="s">
        <v>6</v>
      </c>
      <c r="B366" s="37" t="s">
        <v>109</v>
      </c>
      <c r="C366" s="35" t="str">
        <f>IFERROR(IF($J366&gt;0,VLOOKUP($A366&amp;$B366,'PNC AA'!$A:$E,4,0),""),"")</f>
        <v/>
      </c>
      <c r="D366" s="35" t="str">
        <f>IFERROR(IF($J366&gt;0,VLOOKUP($A366&amp;$B366,'PNC AA'!$A:$E,5,0),""),"")</f>
        <v/>
      </c>
      <c r="E366" s="55" t="str">
        <f t="shared" si="66"/>
        <v>ND</v>
      </c>
      <c r="F366" s="44">
        <f t="shared" si="67"/>
        <v>0</v>
      </c>
      <c r="G366" s="35">
        <f>IFERROR(VLOOKUP($A366&amp;$B366,'PNC Exon. &amp; no Exon.'!$A:$AJ,3,0),0)</f>
        <v>0</v>
      </c>
      <c r="H366" s="35">
        <f>IFERROR(VLOOKUP($A366&amp;$B366,'PNC Exon. &amp; no Exon.'!$A:$AJ,4,0),0)</f>
        <v>0</v>
      </c>
      <c r="I366" s="55" t="str">
        <f t="shared" si="68"/>
        <v>ND</v>
      </c>
      <c r="J366" s="44">
        <f t="shared" si="69"/>
        <v>0</v>
      </c>
      <c r="K366" s="35">
        <f t="shared" si="70"/>
        <v>0</v>
      </c>
      <c r="L366" s="117">
        <f t="shared" si="71"/>
        <v>0</v>
      </c>
      <c r="M366" s="117">
        <f t="shared" si="72"/>
        <v>0</v>
      </c>
      <c r="N366" s="117">
        <f t="shared" si="73"/>
        <v>0</v>
      </c>
    </row>
    <row r="367" spans="1:14" ht="15.9" customHeight="1" x14ac:dyDescent="0.25">
      <c r="A367" s="95" t="s">
        <v>6</v>
      </c>
      <c r="B367" s="37" t="s">
        <v>127</v>
      </c>
      <c r="C367" s="35" t="str">
        <f>IFERROR(IF($J367&gt;0,VLOOKUP($A367&amp;$B367,'PNC AA'!$A:$E,4,0),""),"")</f>
        <v/>
      </c>
      <c r="D367" s="35" t="str">
        <f>IFERROR(IF($J367&gt;0,VLOOKUP($A367&amp;$B367,'PNC AA'!$A:$E,5,0),""),"")</f>
        <v/>
      </c>
      <c r="E367" s="55" t="str">
        <f t="shared" si="66"/>
        <v>ND</v>
      </c>
      <c r="F367" s="44">
        <f t="shared" si="67"/>
        <v>0</v>
      </c>
      <c r="G367" s="35">
        <f>IFERROR(VLOOKUP($A367&amp;$B367,'PNC Exon. &amp; no Exon.'!$A:$AJ,3,0),0)</f>
        <v>0</v>
      </c>
      <c r="H367" s="35">
        <f>IFERROR(VLOOKUP($A367&amp;$B367,'PNC Exon. &amp; no Exon.'!$A:$AJ,4,0),0)</f>
        <v>0</v>
      </c>
      <c r="I367" s="55" t="str">
        <f t="shared" si="68"/>
        <v>ND</v>
      </c>
      <c r="J367" s="44">
        <f t="shared" si="69"/>
        <v>0</v>
      </c>
      <c r="K367" s="35">
        <f t="shared" si="70"/>
        <v>0</v>
      </c>
      <c r="L367" s="117">
        <f t="shared" si="71"/>
        <v>0</v>
      </c>
      <c r="M367" s="117">
        <f t="shared" si="72"/>
        <v>0</v>
      </c>
      <c r="N367" s="117">
        <f t="shared" si="73"/>
        <v>0</v>
      </c>
    </row>
    <row r="368" spans="1:14" ht="15.9" customHeight="1" x14ac:dyDescent="0.25">
      <c r="A368" s="95" t="s">
        <v>6</v>
      </c>
      <c r="B368" s="37" t="s">
        <v>79</v>
      </c>
      <c r="C368" s="35" t="str">
        <f>IFERROR(IF($J368&gt;0,VLOOKUP($A368&amp;$B368,'PNC AA'!$A:$E,4,0),""),"")</f>
        <v/>
      </c>
      <c r="D368" s="35" t="str">
        <f>IFERROR(IF($J368&gt;0,VLOOKUP($A368&amp;$B368,'PNC AA'!$A:$E,5,0),""),"")</f>
        <v/>
      </c>
      <c r="E368" s="55" t="str">
        <f t="shared" si="66"/>
        <v>ND</v>
      </c>
      <c r="F368" s="44">
        <f t="shared" si="67"/>
        <v>0</v>
      </c>
      <c r="G368" s="35">
        <f>IFERROR(VLOOKUP($A368&amp;$B368,'PNC Exon. &amp; no Exon.'!$A:$AJ,3,0),0)</f>
        <v>0</v>
      </c>
      <c r="H368" s="35">
        <f>IFERROR(VLOOKUP($A368&amp;$B368,'PNC Exon. &amp; no Exon.'!$A:$AJ,4,0),0)</f>
        <v>0</v>
      </c>
      <c r="I368" s="55" t="str">
        <f t="shared" si="68"/>
        <v>ND</v>
      </c>
      <c r="J368" s="44">
        <f t="shared" si="69"/>
        <v>0</v>
      </c>
      <c r="K368" s="35">
        <f t="shared" si="70"/>
        <v>0</v>
      </c>
      <c r="L368" s="117">
        <f t="shared" si="71"/>
        <v>0</v>
      </c>
      <c r="M368" s="117">
        <f t="shared" si="72"/>
        <v>0</v>
      </c>
      <c r="N368" s="117">
        <f t="shared" si="73"/>
        <v>0</v>
      </c>
    </row>
    <row r="369" spans="1:14" ht="15.9" customHeight="1" x14ac:dyDescent="0.25">
      <c r="A369" s="95" t="s">
        <v>6</v>
      </c>
      <c r="B369" s="37" t="s">
        <v>128</v>
      </c>
      <c r="C369" s="35" t="str">
        <f>IFERROR(IF($J369&gt;0,VLOOKUP($A369&amp;$B369,'PNC AA'!$A:$E,4,0),""),"")</f>
        <v/>
      </c>
      <c r="D369" s="35" t="str">
        <f>IFERROR(IF($J369&gt;0,VLOOKUP($A369&amp;$B369,'PNC AA'!$A:$E,5,0),""),"")</f>
        <v/>
      </c>
      <c r="E369" s="55" t="str">
        <f t="shared" si="66"/>
        <v>ND</v>
      </c>
      <c r="F369" s="44">
        <f t="shared" si="67"/>
        <v>0</v>
      </c>
      <c r="G369" s="35">
        <f>IFERROR(VLOOKUP($A369&amp;$B369,'PNC Exon. &amp; no Exon.'!$A:$AJ,3,0),0)</f>
        <v>0</v>
      </c>
      <c r="H369" s="35">
        <f>IFERROR(VLOOKUP($A369&amp;$B369,'PNC Exon. &amp; no Exon.'!$A:$AJ,4,0),0)</f>
        <v>0</v>
      </c>
      <c r="I369" s="55" t="str">
        <f t="shared" si="68"/>
        <v>ND</v>
      </c>
      <c r="J369" s="44">
        <f t="shared" si="69"/>
        <v>0</v>
      </c>
      <c r="K369" s="35">
        <f t="shared" si="70"/>
        <v>0</v>
      </c>
      <c r="L369" s="117">
        <f t="shared" si="71"/>
        <v>0</v>
      </c>
      <c r="M369" s="117">
        <f t="shared" si="72"/>
        <v>0</v>
      </c>
      <c r="N369" s="117">
        <f t="shared" si="73"/>
        <v>0</v>
      </c>
    </row>
    <row r="370" spans="1:14" ht="15.9" customHeight="1" x14ac:dyDescent="0.25">
      <c r="A370" s="95" t="s">
        <v>6</v>
      </c>
      <c r="B370" s="37" t="s">
        <v>130</v>
      </c>
      <c r="C370" s="35" t="str">
        <f>IFERROR(IF($J370&gt;0,VLOOKUP($A370&amp;$B370,'PNC AA'!$A:$E,4,0),""),"")</f>
        <v/>
      </c>
      <c r="D370" s="35" t="str">
        <f>IFERROR(IF($J370&gt;0,VLOOKUP($A370&amp;$B370,'PNC AA'!$A:$E,5,0),""),"")</f>
        <v/>
      </c>
      <c r="E370" s="55" t="str">
        <f t="shared" si="66"/>
        <v>ND</v>
      </c>
      <c r="F370" s="44">
        <f t="shared" si="67"/>
        <v>0</v>
      </c>
      <c r="G370" s="35">
        <f>IFERROR(VLOOKUP($A370&amp;$B370,'PNC Exon. &amp; no Exon.'!$A:$AJ,3,0),0)</f>
        <v>0</v>
      </c>
      <c r="H370" s="35">
        <f>IFERROR(VLOOKUP($A370&amp;$B370,'PNC Exon. &amp; no Exon.'!$A:$AJ,4,0),0)</f>
        <v>0</v>
      </c>
      <c r="I370" s="55" t="str">
        <f t="shared" si="68"/>
        <v>ND</v>
      </c>
      <c r="J370" s="44">
        <f t="shared" si="69"/>
        <v>0</v>
      </c>
      <c r="K370" s="35">
        <f t="shared" si="70"/>
        <v>0</v>
      </c>
      <c r="L370" s="117">
        <f t="shared" si="71"/>
        <v>0</v>
      </c>
      <c r="M370" s="117">
        <f t="shared" si="72"/>
        <v>0</v>
      </c>
      <c r="N370" s="117">
        <f t="shared" si="73"/>
        <v>0</v>
      </c>
    </row>
    <row r="371" spans="1:14" ht="15.9" customHeight="1" x14ac:dyDescent="0.25">
      <c r="A371" s="95" t="s">
        <v>6</v>
      </c>
      <c r="B371" s="37" t="s">
        <v>129</v>
      </c>
      <c r="C371" s="35" t="str">
        <f>IFERROR(IF($J371&gt;0,VLOOKUP($A371&amp;$B371,'PNC AA'!$A:$E,4,0),""),"")</f>
        <v/>
      </c>
      <c r="D371" s="35" t="str">
        <f>IFERROR(IF($J371&gt;0,VLOOKUP($A371&amp;$B371,'PNC AA'!$A:$E,5,0),""),"")</f>
        <v/>
      </c>
      <c r="E371" s="55" t="str">
        <f t="shared" si="66"/>
        <v>ND</v>
      </c>
      <c r="F371" s="44">
        <f t="shared" si="67"/>
        <v>0</v>
      </c>
      <c r="G371" s="35">
        <f>IFERROR(VLOOKUP($A371&amp;$B371,'PNC Exon. &amp; no Exon.'!$A:$AJ,3,0),0)</f>
        <v>0</v>
      </c>
      <c r="H371" s="35">
        <f>IFERROR(VLOOKUP($A371&amp;$B371,'PNC Exon. &amp; no Exon.'!$A:$AJ,4,0),0)</f>
        <v>0</v>
      </c>
      <c r="I371" s="55" t="str">
        <f t="shared" si="68"/>
        <v>ND</v>
      </c>
      <c r="J371" s="44">
        <f t="shared" si="69"/>
        <v>0</v>
      </c>
      <c r="K371" s="35">
        <f t="shared" si="70"/>
        <v>0</v>
      </c>
      <c r="L371" s="117">
        <f t="shared" si="71"/>
        <v>0</v>
      </c>
      <c r="M371" s="117">
        <f t="shared" si="72"/>
        <v>0</v>
      </c>
      <c r="N371" s="117">
        <f t="shared" si="73"/>
        <v>0</v>
      </c>
    </row>
    <row r="372" spans="1:14" ht="15.9" customHeight="1" x14ac:dyDescent="0.25">
      <c r="A372" s="95" t="s">
        <v>6</v>
      </c>
      <c r="B372" s="37" t="s">
        <v>131</v>
      </c>
      <c r="C372" s="35" t="str">
        <f>IFERROR(IF($J372&gt;0,VLOOKUP($A372&amp;$B372,'PNC AA'!$A:$E,4,0),""),"")</f>
        <v/>
      </c>
      <c r="D372" s="35" t="str">
        <f>IFERROR(IF($J372&gt;0,VLOOKUP($A372&amp;$B372,'PNC AA'!$A:$E,5,0),""),"")</f>
        <v/>
      </c>
      <c r="E372" s="55" t="str">
        <f t="shared" si="66"/>
        <v>ND</v>
      </c>
      <c r="F372" s="44">
        <f t="shared" si="67"/>
        <v>0</v>
      </c>
      <c r="G372" s="35">
        <f>IFERROR(VLOOKUP($A372&amp;$B372,'PNC Exon. &amp; no Exon.'!$A:$AJ,3,0),0)</f>
        <v>0</v>
      </c>
      <c r="H372" s="35">
        <f>IFERROR(VLOOKUP($A372&amp;$B372,'PNC Exon. &amp; no Exon.'!$A:$AJ,4,0),0)</f>
        <v>0</v>
      </c>
      <c r="I372" s="55" t="str">
        <f t="shared" si="68"/>
        <v>ND</v>
      </c>
      <c r="J372" s="44">
        <f t="shared" si="69"/>
        <v>0</v>
      </c>
      <c r="K372" s="35">
        <f t="shared" si="70"/>
        <v>0</v>
      </c>
      <c r="L372" s="117">
        <f t="shared" si="71"/>
        <v>0</v>
      </c>
      <c r="M372" s="117">
        <f t="shared" si="72"/>
        <v>0</v>
      </c>
      <c r="N372" s="117">
        <f t="shared" si="73"/>
        <v>0</v>
      </c>
    </row>
    <row r="373" spans="1:14" ht="20.25" customHeight="1" x14ac:dyDescent="0.25">
      <c r="A373" s="7"/>
      <c r="B373" s="39" t="s">
        <v>21</v>
      </c>
      <c r="C373" s="46">
        <f>SUM(C340:C372)</f>
        <v>0</v>
      </c>
      <c r="D373" s="46">
        <f>SUM(D340:D372)</f>
        <v>0</v>
      </c>
      <c r="E373" s="46"/>
      <c r="F373" s="46">
        <f>SUM(F340:F372)</f>
        <v>0</v>
      </c>
      <c r="G373" s="46">
        <f>SUM(G340:G372)</f>
        <v>0</v>
      </c>
      <c r="H373" s="46">
        <f>SUM(H340:H372)</f>
        <v>0</v>
      </c>
      <c r="I373" s="46"/>
      <c r="J373" s="46">
        <f>SUM(J340:J372)</f>
        <v>0</v>
      </c>
      <c r="K373" s="46">
        <f t="shared" si="70"/>
        <v>0</v>
      </c>
      <c r="L373" s="116">
        <f t="shared" si="71"/>
        <v>0</v>
      </c>
      <c r="M373" s="120">
        <f>SUM(M340:M372)</f>
        <v>0</v>
      </c>
      <c r="N373" s="120">
        <f>SUM(N340:N372)</f>
        <v>0</v>
      </c>
    </row>
    <row r="374" spans="1:14" x14ac:dyDescent="0.25">
      <c r="B374" s="52" t="s">
        <v>173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35" t="s">
        <v>42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x14ac:dyDescent="0.25">
      <c r="A381" s="134" t="s">
        <v>59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x14ac:dyDescent="0.25">
      <c r="A382" s="134" t="s">
        <v>142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x14ac:dyDescent="0.25">
      <c r="A383" s="134" t="s">
        <v>91</v>
      </c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</row>
    <row r="384" spans="1:14" x14ac:dyDescent="0.25">
      <c r="A384" s="1"/>
      <c r="B384" s="95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8" t="s">
        <v>33</v>
      </c>
      <c r="C385" s="137" t="str">
        <f>"Año "&amp;$C$7</f>
        <v>Año 2022</v>
      </c>
      <c r="D385" s="137"/>
      <c r="E385" s="137" t="s">
        <v>52</v>
      </c>
      <c r="F385" s="137"/>
      <c r="G385" s="137" t="str">
        <f>"Año "&amp;$G$7</f>
        <v>Año 2023</v>
      </c>
      <c r="H385" s="137"/>
      <c r="I385" s="137" t="s">
        <v>52</v>
      </c>
      <c r="J385" s="137"/>
      <c r="K385" s="137" t="s">
        <v>29</v>
      </c>
      <c r="L385" s="137"/>
      <c r="M385" s="137" t="s">
        <v>61</v>
      </c>
      <c r="N385" s="137"/>
    </row>
    <row r="386" spans="1:14" ht="31.5" customHeight="1" x14ac:dyDescent="0.25">
      <c r="A386" s="62"/>
      <c r="B386" s="139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129">
        <f>$C$7</f>
        <v>2022</v>
      </c>
      <c r="N386" s="129">
        <f>$G$7</f>
        <v>2023</v>
      </c>
    </row>
    <row r="387" spans="1:14" ht="15.9" customHeight="1" x14ac:dyDescent="0.25">
      <c r="A387" s="95" t="s">
        <v>7</v>
      </c>
      <c r="B387" s="35" t="s">
        <v>84</v>
      </c>
      <c r="C387" s="35" t="str">
        <f>IFERROR(IF($J387&gt;0,VLOOKUP($A387&amp;$B387,'PNC AA'!$A:$E,4,0),""),"")</f>
        <v/>
      </c>
      <c r="D387" s="35" t="str">
        <f>IFERROR(IF($J387&gt;0,VLOOKUP($A387&amp;$B387,'PNC AA'!$A:$E,5,0),""),"")</f>
        <v/>
      </c>
      <c r="E387" s="55" t="str">
        <f t="shared" ref="E387:E419" si="74">IF(F387=0,"ND",RANK(F387,$F$387:$F$419))</f>
        <v>ND</v>
      </c>
      <c r="F387" s="44">
        <f t="shared" ref="F387:F419" si="75">SUM(C387:D387)</f>
        <v>0</v>
      </c>
      <c r="G387" s="35">
        <f>IFERROR(VLOOKUP($A387&amp;$B387,'PNC Exon. &amp; no Exon.'!$A:$AJ,3,0),0)</f>
        <v>0</v>
      </c>
      <c r="H387" s="35">
        <f>IFERROR(VLOOKUP($A387&amp;$B387,'PNC Exon. &amp; no Exon.'!$A:$AJ,4,0),0)</f>
        <v>0</v>
      </c>
      <c r="I387" s="55" t="str">
        <f t="shared" ref="I387:I419" si="76">IF(J387=0,"ND",RANK(J387,$J$387:$J$419))</f>
        <v>ND</v>
      </c>
      <c r="J387" s="44">
        <f t="shared" ref="J387:J419" si="77">(G387+H387)</f>
        <v>0</v>
      </c>
      <c r="K387" s="35">
        <f t="shared" ref="K387:K420" si="78">J387-F387</f>
        <v>0</v>
      </c>
      <c r="L387" s="117">
        <f t="shared" ref="L387:L420" si="79">IFERROR(K387/F387*100,0)</f>
        <v>0</v>
      </c>
      <c r="M387" s="117">
        <f t="shared" ref="M387:M419" si="80">IFERROR(F387/$F$420*100,0)</f>
        <v>0</v>
      </c>
      <c r="N387" s="117">
        <f t="shared" ref="N387:N419" si="81">IFERROR(J387/$J$420*100,0)</f>
        <v>0</v>
      </c>
    </row>
    <row r="388" spans="1:14" ht="15.9" customHeight="1" x14ac:dyDescent="0.25">
      <c r="A388" s="95" t="s">
        <v>7</v>
      </c>
      <c r="B388" s="37" t="s">
        <v>92</v>
      </c>
      <c r="C388" s="35" t="str">
        <f>IFERROR(IF($J388&gt;0,VLOOKUP($A388&amp;$B388,'PNC AA'!$A:$E,4,0),""),"")</f>
        <v/>
      </c>
      <c r="D388" s="35" t="str">
        <f>IFERROR(IF($J388&gt;0,VLOOKUP($A388&amp;$B388,'PNC AA'!$A:$E,5,0),""),"")</f>
        <v/>
      </c>
      <c r="E388" s="55" t="str">
        <f t="shared" si="74"/>
        <v>ND</v>
      </c>
      <c r="F388" s="44">
        <f t="shared" si="75"/>
        <v>0</v>
      </c>
      <c r="G388" s="35">
        <f>IFERROR(VLOOKUP($A388&amp;$B388,'PNC Exon. &amp; no Exon.'!$A:$AJ,3,0),0)</f>
        <v>0</v>
      </c>
      <c r="H388" s="35">
        <f>IFERROR(VLOOKUP($A388&amp;$B388,'PNC Exon. &amp; no Exon.'!$A:$AJ,4,0),0)</f>
        <v>0</v>
      </c>
      <c r="I388" s="55" t="str">
        <f t="shared" si="76"/>
        <v>ND</v>
      </c>
      <c r="J388" s="44">
        <f t="shared" si="77"/>
        <v>0</v>
      </c>
      <c r="K388" s="35">
        <f t="shared" si="78"/>
        <v>0</v>
      </c>
      <c r="L388" s="117">
        <f t="shared" si="79"/>
        <v>0</v>
      </c>
      <c r="M388" s="117">
        <f t="shared" si="80"/>
        <v>0</v>
      </c>
      <c r="N388" s="117">
        <f t="shared" si="81"/>
        <v>0</v>
      </c>
    </row>
    <row r="389" spans="1:14" ht="15.9" customHeight="1" x14ac:dyDescent="0.25">
      <c r="A389" s="95" t="s">
        <v>7</v>
      </c>
      <c r="B389" s="37" t="s">
        <v>93</v>
      </c>
      <c r="C389" s="35" t="str">
        <f>IFERROR(IF($J389&gt;0,VLOOKUP($A389&amp;$B389,'PNC AA'!$A:$E,4,0),""),"")</f>
        <v/>
      </c>
      <c r="D389" s="35" t="str">
        <f>IFERROR(IF($J389&gt;0,VLOOKUP($A389&amp;$B389,'PNC AA'!$A:$E,5,0),""),"")</f>
        <v/>
      </c>
      <c r="E389" s="55" t="str">
        <f t="shared" si="74"/>
        <v>ND</v>
      </c>
      <c r="F389" s="44">
        <f t="shared" si="75"/>
        <v>0</v>
      </c>
      <c r="G389" s="35">
        <f>IFERROR(VLOOKUP($A389&amp;$B389,'PNC Exon. &amp; no Exon.'!$A:$AJ,3,0),0)</f>
        <v>0</v>
      </c>
      <c r="H389" s="35">
        <f>IFERROR(VLOOKUP($A389&amp;$B389,'PNC Exon. &amp; no Exon.'!$A:$AJ,4,0),0)</f>
        <v>0</v>
      </c>
      <c r="I389" s="55" t="str">
        <f t="shared" si="76"/>
        <v>ND</v>
      </c>
      <c r="J389" s="44">
        <f t="shared" si="77"/>
        <v>0</v>
      </c>
      <c r="K389" s="35">
        <f t="shared" si="78"/>
        <v>0</v>
      </c>
      <c r="L389" s="117">
        <f t="shared" si="79"/>
        <v>0</v>
      </c>
      <c r="M389" s="117">
        <f t="shared" si="80"/>
        <v>0</v>
      </c>
      <c r="N389" s="117">
        <f t="shared" si="81"/>
        <v>0</v>
      </c>
    </row>
    <row r="390" spans="1:14" ht="15.9" customHeight="1" x14ac:dyDescent="0.25">
      <c r="A390" s="95" t="s">
        <v>7</v>
      </c>
      <c r="B390" s="37" t="s">
        <v>110</v>
      </c>
      <c r="C390" s="35" t="str">
        <f>IFERROR(IF($J390&gt;0,VLOOKUP($A390&amp;$B390,'PNC AA'!$A:$E,4,0),""),"")</f>
        <v/>
      </c>
      <c r="D390" s="35" t="str">
        <f>IFERROR(IF($J390&gt;0,VLOOKUP($A390&amp;$B390,'PNC AA'!$A:$E,5,0),""),"")</f>
        <v/>
      </c>
      <c r="E390" s="55" t="str">
        <f t="shared" si="74"/>
        <v>ND</v>
      </c>
      <c r="F390" s="44">
        <f t="shared" si="75"/>
        <v>0</v>
      </c>
      <c r="G390" s="35">
        <f>IFERROR(VLOOKUP($A390&amp;$B390,'PNC Exon. &amp; no Exon.'!$A:$AJ,3,0),0)</f>
        <v>0</v>
      </c>
      <c r="H390" s="35">
        <f>IFERROR(VLOOKUP($A390&amp;$B390,'PNC Exon. &amp; no Exon.'!$A:$AJ,4,0),0)</f>
        <v>0</v>
      </c>
      <c r="I390" s="55" t="str">
        <f t="shared" si="76"/>
        <v>ND</v>
      </c>
      <c r="J390" s="44">
        <f t="shared" si="77"/>
        <v>0</v>
      </c>
      <c r="K390" s="35">
        <f t="shared" si="78"/>
        <v>0</v>
      </c>
      <c r="L390" s="117">
        <f t="shared" si="79"/>
        <v>0</v>
      </c>
      <c r="M390" s="117">
        <f t="shared" si="80"/>
        <v>0</v>
      </c>
      <c r="N390" s="117">
        <f t="shared" si="81"/>
        <v>0</v>
      </c>
    </row>
    <row r="391" spans="1:14" ht="15.9" customHeight="1" x14ac:dyDescent="0.25">
      <c r="A391" s="95" t="s">
        <v>7</v>
      </c>
      <c r="B391" s="37" t="s">
        <v>111</v>
      </c>
      <c r="C391" s="35" t="str">
        <f>IFERROR(IF($J391&gt;0,VLOOKUP($A391&amp;$B391,'PNC AA'!$A:$E,4,0),""),"")</f>
        <v/>
      </c>
      <c r="D391" s="35" t="str">
        <f>IFERROR(IF($J391&gt;0,VLOOKUP($A391&amp;$B391,'PNC AA'!$A:$E,5,0),""),"")</f>
        <v/>
      </c>
      <c r="E391" s="55" t="str">
        <f t="shared" si="74"/>
        <v>ND</v>
      </c>
      <c r="F391" s="44">
        <f t="shared" si="75"/>
        <v>0</v>
      </c>
      <c r="G391" s="35">
        <f>IFERROR(VLOOKUP($A391&amp;$B391,'PNC Exon. &amp; no Exon.'!$A:$AJ,3,0),0)</f>
        <v>0</v>
      </c>
      <c r="H391" s="35">
        <f>IFERROR(VLOOKUP($A391&amp;$B391,'PNC Exon. &amp; no Exon.'!$A:$AJ,4,0),0)</f>
        <v>0</v>
      </c>
      <c r="I391" s="55" t="str">
        <f t="shared" si="76"/>
        <v>ND</v>
      </c>
      <c r="J391" s="44">
        <f t="shared" si="77"/>
        <v>0</v>
      </c>
      <c r="K391" s="35">
        <f t="shared" si="78"/>
        <v>0</v>
      </c>
      <c r="L391" s="117">
        <f t="shared" si="79"/>
        <v>0</v>
      </c>
      <c r="M391" s="117">
        <f t="shared" si="80"/>
        <v>0</v>
      </c>
      <c r="N391" s="117">
        <f t="shared" si="81"/>
        <v>0</v>
      </c>
    </row>
    <row r="392" spans="1:14" ht="15.9" customHeight="1" x14ac:dyDescent="0.25">
      <c r="A392" s="95" t="s">
        <v>7</v>
      </c>
      <c r="B392" s="37" t="s">
        <v>112</v>
      </c>
      <c r="C392" s="35" t="str">
        <f>IFERROR(IF($J392&gt;0,VLOOKUP($A392&amp;$B392,'PNC AA'!$A:$E,4,0),""),"")</f>
        <v/>
      </c>
      <c r="D392" s="35" t="str">
        <f>IFERROR(IF($J392&gt;0,VLOOKUP($A392&amp;$B392,'PNC AA'!$A:$E,5,0),""),"")</f>
        <v/>
      </c>
      <c r="E392" s="55" t="str">
        <f t="shared" si="74"/>
        <v>ND</v>
      </c>
      <c r="F392" s="44">
        <f t="shared" si="75"/>
        <v>0</v>
      </c>
      <c r="G392" s="35">
        <f>IFERROR(VLOOKUP($A392&amp;$B392,'PNC Exon. &amp; no Exon.'!$A:$AJ,3,0),0)</f>
        <v>0</v>
      </c>
      <c r="H392" s="35">
        <f>IFERROR(VLOOKUP($A392&amp;$B392,'PNC Exon. &amp; no Exon.'!$A:$AJ,4,0),0)</f>
        <v>0</v>
      </c>
      <c r="I392" s="55" t="str">
        <f t="shared" si="76"/>
        <v>ND</v>
      </c>
      <c r="J392" s="44">
        <f t="shared" si="77"/>
        <v>0</v>
      </c>
      <c r="K392" s="35">
        <f t="shared" si="78"/>
        <v>0</v>
      </c>
      <c r="L392" s="117">
        <f t="shared" si="79"/>
        <v>0</v>
      </c>
      <c r="M392" s="117">
        <f t="shared" si="80"/>
        <v>0</v>
      </c>
      <c r="N392" s="117">
        <f t="shared" si="81"/>
        <v>0</v>
      </c>
    </row>
    <row r="393" spans="1:14" ht="15.9" customHeight="1" x14ac:dyDescent="0.25">
      <c r="A393" s="95" t="s">
        <v>7</v>
      </c>
      <c r="B393" s="37" t="s">
        <v>94</v>
      </c>
      <c r="C393" s="35" t="str">
        <f>IFERROR(IF($J393&gt;0,VLOOKUP($A393&amp;$B393,'PNC AA'!$A:$E,4,0),""),"")</f>
        <v/>
      </c>
      <c r="D393" s="35" t="str">
        <f>IFERROR(IF($J393&gt;0,VLOOKUP($A393&amp;$B393,'PNC AA'!$A:$E,5,0),""),"")</f>
        <v/>
      </c>
      <c r="E393" s="55" t="str">
        <f t="shared" si="74"/>
        <v>ND</v>
      </c>
      <c r="F393" s="44">
        <f t="shared" si="75"/>
        <v>0</v>
      </c>
      <c r="G393" s="35">
        <f>IFERROR(VLOOKUP($A393&amp;$B393,'PNC Exon. &amp; no Exon.'!$A:$AJ,3,0),0)</f>
        <v>0</v>
      </c>
      <c r="H393" s="35">
        <f>IFERROR(VLOOKUP($A393&amp;$B393,'PNC Exon. &amp; no Exon.'!$A:$AJ,4,0),0)</f>
        <v>0</v>
      </c>
      <c r="I393" s="55" t="str">
        <f t="shared" si="76"/>
        <v>ND</v>
      </c>
      <c r="J393" s="44">
        <f t="shared" si="77"/>
        <v>0</v>
      </c>
      <c r="K393" s="35">
        <f t="shared" si="78"/>
        <v>0</v>
      </c>
      <c r="L393" s="117">
        <f t="shared" si="79"/>
        <v>0</v>
      </c>
      <c r="M393" s="117">
        <f t="shared" si="80"/>
        <v>0</v>
      </c>
      <c r="N393" s="117">
        <f t="shared" si="81"/>
        <v>0</v>
      </c>
    </row>
    <row r="394" spans="1:14" ht="15.9" customHeight="1" x14ac:dyDescent="0.25">
      <c r="A394" s="95" t="s">
        <v>7</v>
      </c>
      <c r="B394" s="37" t="s">
        <v>113</v>
      </c>
      <c r="C394" s="35" t="str">
        <f>IFERROR(IF($J394&gt;0,VLOOKUP($A394&amp;$B394,'PNC AA'!$A:$E,4,0),""),"")</f>
        <v/>
      </c>
      <c r="D394" s="35" t="str">
        <f>IFERROR(IF($J394&gt;0,VLOOKUP($A394&amp;$B394,'PNC AA'!$A:$E,5,0),""),"")</f>
        <v/>
      </c>
      <c r="E394" s="55" t="str">
        <f t="shared" si="74"/>
        <v>ND</v>
      </c>
      <c r="F394" s="44">
        <f t="shared" si="75"/>
        <v>0</v>
      </c>
      <c r="G394" s="35">
        <f>IFERROR(VLOOKUP($A394&amp;$B394,'PNC Exon. &amp; no Exon.'!$A:$AJ,3,0),0)</f>
        <v>0</v>
      </c>
      <c r="H394" s="35">
        <f>IFERROR(VLOOKUP($A394&amp;$B394,'PNC Exon. &amp; no Exon.'!$A:$AJ,4,0),0)</f>
        <v>0</v>
      </c>
      <c r="I394" s="55" t="str">
        <f t="shared" si="76"/>
        <v>ND</v>
      </c>
      <c r="J394" s="44">
        <f t="shared" si="77"/>
        <v>0</v>
      </c>
      <c r="K394" s="35">
        <f t="shared" si="78"/>
        <v>0</v>
      </c>
      <c r="L394" s="117">
        <f t="shared" si="79"/>
        <v>0</v>
      </c>
      <c r="M394" s="117">
        <f t="shared" si="80"/>
        <v>0</v>
      </c>
      <c r="N394" s="117">
        <f t="shared" si="81"/>
        <v>0</v>
      </c>
    </row>
    <row r="395" spans="1:14" ht="15.9" customHeight="1" x14ac:dyDescent="0.25">
      <c r="A395" s="95" t="s">
        <v>7</v>
      </c>
      <c r="B395" s="37" t="s">
        <v>77</v>
      </c>
      <c r="C395" s="35" t="str">
        <f>IFERROR(IF($J395&gt;0,VLOOKUP($A395&amp;$B395,'PNC AA'!$A:$E,4,0),""),"")</f>
        <v/>
      </c>
      <c r="D395" s="35" t="str">
        <f>IFERROR(IF($J395&gt;0,VLOOKUP($A395&amp;$B395,'PNC AA'!$A:$E,5,0),""),"")</f>
        <v/>
      </c>
      <c r="E395" s="55" t="str">
        <f t="shared" si="74"/>
        <v>ND</v>
      </c>
      <c r="F395" s="44">
        <f t="shared" si="75"/>
        <v>0</v>
      </c>
      <c r="G395" s="35">
        <f>IFERROR(VLOOKUP($A395&amp;$B395,'PNC Exon. &amp; no Exon.'!$A:$AJ,3,0),0)</f>
        <v>0</v>
      </c>
      <c r="H395" s="35">
        <f>IFERROR(VLOOKUP($A395&amp;$B395,'PNC Exon. &amp; no Exon.'!$A:$AJ,4,0),0)</f>
        <v>0</v>
      </c>
      <c r="I395" s="55" t="str">
        <f t="shared" si="76"/>
        <v>ND</v>
      </c>
      <c r="J395" s="44">
        <f t="shared" si="77"/>
        <v>0</v>
      </c>
      <c r="K395" s="35">
        <f t="shared" si="78"/>
        <v>0</v>
      </c>
      <c r="L395" s="117">
        <f t="shared" si="79"/>
        <v>0</v>
      </c>
      <c r="M395" s="117">
        <f t="shared" si="80"/>
        <v>0</v>
      </c>
      <c r="N395" s="117">
        <f t="shared" si="81"/>
        <v>0</v>
      </c>
    </row>
    <row r="396" spans="1:14" ht="15.9" customHeight="1" x14ac:dyDescent="0.25">
      <c r="A396" s="95" t="s">
        <v>7</v>
      </c>
      <c r="B396" s="37" t="s">
        <v>114</v>
      </c>
      <c r="C396" s="35" t="str">
        <f>IFERROR(IF($J396&gt;0,VLOOKUP($A396&amp;$B396,'PNC AA'!$A:$E,4,0),""),"")</f>
        <v/>
      </c>
      <c r="D396" s="35" t="str">
        <f>IFERROR(IF($J396&gt;0,VLOOKUP($A396&amp;$B396,'PNC AA'!$A:$E,5,0),""),"")</f>
        <v/>
      </c>
      <c r="E396" s="55" t="str">
        <f t="shared" si="74"/>
        <v>ND</v>
      </c>
      <c r="F396" s="44">
        <f t="shared" si="75"/>
        <v>0</v>
      </c>
      <c r="G396" s="35">
        <f>IFERROR(VLOOKUP($A396&amp;$B396,'PNC Exon. &amp; no Exon.'!$A:$AJ,3,0),0)</f>
        <v>0</v>
      </c>
      <c r="H396" s="35">
        <f>IFERROR(VLOOKUP($A396&amp;$B396,'PNC Exon. &amp; no Exon.'!$A:$AJ,4,0),0)</f>
        <v>0</v>
      </c>
      <c r="I396" s="55" t="str">
        <f t="shared" si="76"/>
        <v>ND</v>
      </c>
      <c r="J396" s="44">
        <f t="shared" si="77"/>
        <v>0</v>
      </c>
      <c r="K396" s="35">
        <f t="shared" si="78"/>
        <v>0</v>
      </c>
      <c r="L396" s="117">
        <f t="shared" si="79"/>
        <v>0</v>
      </c>
      <c r="M396" s="117">
        <f t="shared" si="80"/>
        <v>0</v>
      </c>
      <c r="N396" s="117">
        <f t="shared" si="81"/>
        <v>0</v>
      </c>
    </row>
    <row r="397" spans="1:14" ht="15.9" customHeight="1" x14ac:dyDescent="0.25">
      <c r="A397" s="95" t="s">
        <v>7</v>
      </c>
      <c r="B397" s="37" t="s">
        <v>85</v>
      </c>
      <c r="C397" s="35" t="str">
        <f>IFERROR(IF($J397&gt;0,VLOOKUP($A397&amp;$B397,'PNC AA'!$A:$E,4,0),""),"")</f>
        <v/>
      </c>
      <c r="D397" s="35" t="str">
        <f>IFERROR(IF($J397&gt;0,VLOOKUP($A397&amp;$B397,'PNC AA'!$A:$E,5,0),""),"")</f>
        <v/>
      </c>
      <c r="E397" s="55" t="str">
        <f t="shared" si="74"/>
        <v>ND</v>
      </c>
      <c r="F397" s="44">
        <f t="shared" si="75"/>
        <v>0</v>
      </c>
      <c r="G397" s="35">
        <f>IFERROR(VLOOKUP($A397&amp;$B397,'PNC Exon. &amp; no Exon.'!$A:$AJ,3,0),0)</f>
        <v>0</v>
      </c>
      <c r="H397" s="35">
        <f>IFERROR(VLOOKUP($A397&amp;$B397,'PNC Exon. &amp; no Exon.'!$A:$AJ,4,0),0)</f>
        <v>0</v>
      </c>
      <c r="I397" s="55" t="str">
        <f t="shared" si="76"/>
        <v>ND</v>
      </c>
      <c r="J397" s="44">
        <f t="shared" si="77"/>
        <v>0</v>
      </c>
      <c r="K397" s="35">
        <f t="shared" si="78"/>
        <v>0</v>
      </c>
      <c r="L397" s="117">
        <f t="shared" si="79"/>
        <v>0</v>
      </c>
      <c r="M397" s="117">
        <f t="shared" si="80"/>
        <v>0</v>
      </c>
      <c r="N397" s="117">
        <f t="shared" si="81"/>
        <v>0</v>
      </c>
    </row>
    <row r="398" spans="1:14" ht="15.9" customHeight="1" x14ac:dyDescent="0.25">
      <c r="A398" s="95" t="s">
        <v>7</v>
      </c>
      <c r="B398" s="37" t="s">
        <v>115</v>
      </c>
      <c r="C398" s="35" t="str">
        <f>IFERROR(IF($J398&gt;0,VLOOKUP($A398&amp;$B398,'PNC AA'!$A:$E,4,0),""),"")</f>
        <v/>
      </c>
      <c r="D398" s="35" t="str">
        <f>IFERROR(IF($J398&gt;0,VLOOKUP($A398&amp;$B398,'PNC AA'!$A:$E,5,0),""),"")</f>
        <v/>
      </c>
      <c r="E398" s="55" t="str">
        <f t="shared" si="74"/>
        <v>ND</v>
      </c>
      <c r="F398" s="44">
        <f t="shared" si="75"/>
        <v>0</v>
      </c>
      <c r="G398" s="35">
        <f>IFERROR(VLOOKUP($A398&amp;$B398,'PNC Exon. &amp; no Exon.'!$A:$AJ,3,0),0)</f>
        <v>0</v>
      </c>
      <c r="H398" s="35">
        <f>IFERROR(VLOOKUP($A398&amp;$B398,'PNC Exon. &amp; no Exon.'!$A:$AJ,4,0),0)</f>
        <v>0</v>
      </c>
      <c r="I398" s="55" t="str">
        <f t="shared" si="76"/>
        <v>ND</v>
      </c>
      <c r="J398" s="44">
        <f t="shared" si="77"/>
        <v>0</v>
      </c>
      <c r="K398" s="35">
        <f t="shared" si="78"/>
        <v>0</v>
      </c>
      <c r="L398" s="117">
        <f t="shared" si="79"/>
        <v>0</v>
      </c>
      <c r="M398" s="117">
        <f t="shared" si="80"/>
        <v>0</v>
      </c>
      <c r="N398" s="117">
        <f t="shared" si="81"/>
        <v>0</v>
      </c>
    </row>
    <row r="399" spans="1:14" ht="15.9" customHeight="1" x14ac:dyDescent="0.25">
      <c r="A399" s="95" t="s">
        <v>7</v>
      </c>
      <c r="B399" s="37" t="s">
        <v>116</v>
      </c>
      <c r="C399" s="35" t="str">
        <f>IFERROR(IF($J399&gt;0,VLOOKUP($A399&amp;$B399,'PNC AA'!$A:$E,4,0),""),"")</f>
        <v/>
      </c>
      <c r="D399" s="35" t="str">
        <f>IFERROR(IF($J399&gt;0,VLOOKUP($A399&amp;$B399,'PNC AA'!$A:$E,5,0),""),"")</f>
        <v/>
      </c>
      <c r="E399" s="55" t="str">
        <f t="shared" si="74"/>
        <v>ND</v>
      </c>
      <c r="F399" s="44">
        <f t="shared" si="75"/>
        <v>0</v>
      </c>
      <c r="G399" s="35">
        <f>IFERROR(VLOOKUP($A399&amp;$B399,'PNC Exon. &amp; no Exon.'!$A:$AJ,3,0),0)</f>
        <v>0</v>
      </c>
      <c r="H399" s="35">
        <f>IFERROR(VLOOKUP($A399&amp;$B399,'PNC Exon. &amp; no Exon.'!$A:$AJ,4,0),0)</f>
        <v>0</v>
      </c>
      <c r="I399" s="55" t="str">
        <f t="shared" si="76"/>
        <v>ND</v>
      </c>
      <c r="J399" s="44">
        <f t="shared" si="77"/>
        <v>0</v>
      </c>
      <c r="K399" s="35">
        <f t="shared" si="78"/>
        <v>0</v>
      </c>
      <c r="L399" s="117">
        <f t="shared" si="79"/>
        <v>0</v>
      </c>
      <c r="M399" s="117">
        <f t="shared" si="80"/>
        <v>0</v>
      </c>
      <c r="N399" s="117">
        <f t="shared" si="81"/>
        <v>0</v>
      </c>
    </row>
    <row r="400" spans="1:14" ht="15.9" customHeight="1" x14ac:dyDescent="0.25">
      <c r="A400" s="95" t="s">
        <v>7</v>
      </c>
      <c r="B400" s="37" t="s">
        <v>117</v>
      </c>
      <c r="C400" s="35" t="str">
        <f>IFERROR(IF($J400&gt;0,VLOOKUP($A400&amp;$B400,'PNC AA'!$A:$E,4,0),""),"")</f>
        <v/>
      </c>
      <c r="D400" s="35" t="str">
        <f>IFERROR(IF($J400&gt;0,VLOOKUP($A400&amp;$B400,'PNC AA'!$A:$E,5,0),""),"")</f>
        <v/>
      </c>
      <c r="E400" s="55" t="str">
        <f t="shared" si="74"/>
        <v>ND</v>
      </c>
      <c r="F400" s="44">
        <f t="shared" si="75"/>
        <v>0</v>
      </c>
      <c r="G400" s="35">
        <f>IFERROR(VLOOKUP($A400&amp;$B400,'PNC Exon. &amp; no Exon.'!$A:$AJ,3,0),0)</f>
        <v>0</v>
      </c>
      <c r="H400" s="35">
        <f>IFERROR(VLOOKUP($A400&amp;$B400,'PNC Exon. &amp; no Exon.'!$A:$AJ,4,0),0)</f>
        <v>0</v>
      </c>
      <c r="I400" s="55" t="str">
        <f t="shared" si="76"/>
        <v>ND</v>
      </c>
      <c r="J400" s="44">
        <f t="shared" si="77"/>
        <v>0</v>
      </c>
      <c r="K400" s="35">
        <f t="shared" si="78"/>
        <v>0</v>
      </c>
      <c r="L400" s="117">
        <f t="shared" si="79"/>
        <v>0</v>
      </c>
      <c r="M400" s="117">
        <f t="shared" si="80"/>
        <v>0</v>
      </c>
      <c r="N400" s="117">
        <f t="shared" si="81"/>
        <v>0</v>
      </c>
    </row>
    <row r="401" spans="1:14" ht="15.9" customHeight="1" x14ac:dyDescent="0.25">
      <c r="A401" s="95" t="s">
        <v>7</v>
      </c>
      <c r="B401" s="37" t="s">
        <v>119</v>
      </c>
      <c r="C401" s="35" t="str">
        <f>IFERROR(IF($J401&gt;0,VLOOKUP($A401&amp;$B401,'PNC AA'!$A:$E,4,0),""),"")</f>
        <v/>
      </c>
      <c r="D401" s="35" t="str">
        <f>IFERROR(IF($J401&gt;0,VLOOKUP($A401&amp;$B401,'PNC AA'!$A:$E,5,0),""),"")</f>
        <v/>
      </c>
      <c r="E401" s="55" t="str">
        <f t="shared" si="74"/>
        <v>ND</v>
      </c>
      <c r="F401" s="44">
        <f t="shared" si="75"/>
        <v>0</v>
      </c>
      <c r="G401" s="35">
        <f>IFERROR(VLOOKUP($A401&amp;$B401,'PNC Exon. &amp; no Exon.'!$A:$AJ,3,0),0)</f>
        <v>0</v>
      </c>
      <c r="H401" s="35">
        <f>IFERROR(VLOOKUP($A401&amp;$B401,'PNC Exon. &amp; no Exon.'!$A:$AJ,4,0),0)</f>
        <v>0</v>
      </c>
      <c r="I401" s="55" t="str">
        <f t="shared" si="76"/>
        <v>ND</v>
      </c>
      <c r="J401" s="44">
        <f t="shared" si="77"/>
        <v>0</v>
      </c>
      <c r="K401" s="35">
        <f t="shared" si="78"/>
        <v>0</v>
      </c>
      <c r="L401" s="117">
        <f t="shared" si="79"/>
        <v>0</v>
      </c>
      <c r="M401" s="117">
        <f t="shared" si="80"/>
        <v>0</v>
      </c>
      <c r="N401" s="117">
        <f t="shared" si="81"/>
        <v>0</v>
      </c>
    </row>
    <row r="402" spans="1:14" ht="15.9" customHeight="1" x14ac:dyDescent="0.25">
      <c r="A402" s="95" t="s">
        <v>7</v>
      </c>
      <c r="B402" s="37" t="s">
        <v>118</v>
      </c>
      <c r="C402" s="35" t="str">
        <f>IFERROR(IF($J402&gt;0,VLOOKUP($A402&amp;$B402,'PNC AA'!$A:$E,4,0),""),"")</f>
        <v/>
      </c>
      <c r="D402" s="35" t="str">
        <f>IFERROR(IF($J402&gt;0,VLOOKUP($A402&amp;$B402,'PNC AA'!$A:$E,5,0),""),"")</f>
        <v/>
      </c>
      <c r="E402" s="55" t="str">
        <f t="shared" si="74"/>
        <v>ND</v>
      </c>
      <c r="F402" s="44">
        <f t="shared" si="75"/>
        <v>0</v>
      </c>
      <c r="G402" s="35">
        <f>IFERROR(VLOOKUP($A402&amp;$B402,'PNC Exon. &amp; no Exon.'!$A:$AJ,3,0),0)</f>
        <v>0</v>
      </c>
      <c r="H402" s="35">
        <f>IFERROR(VLOOKUP($A402&amp;$B402,'PNC Exon. &amp; no Exon.'!$A:$AJ,4,0),0)</f>
        <v>0</v>
      </c>
      <c r="I402" s="55" t="str">
        <f t="shared" si="76"/>
        <v>ND</v>
      </c>
      <c r="J402" s="44">
        <f t="shared" si="77"/>
        <v>0</v>
      </c>
      <c r="K402" s="35">
        <f t="shared" si="78"/>
        <v>0</v>
      </c>
      <c r="L402" s="117">
        <f t="shared" si="79"/>
        <v>0</v>
      </c>
      <c r="M402" s="117">
        <f t="shared" si="80"/>
        <v>0</v>
      </c>
      <c r="N402" s="117">
        <f t="shared" si="81"/>
        <v>0</v>
      </c>
    </row>
    <row r="403" spans="1:14" ht="15.9" customHeight="1" x14ac:dyDescent="0.25">
      <c r="A403" s="95" t="s">
        <v>7</v>
      </c>
      <c r="B403" s="37" t="s">
        <v>80</v>
      </c>
      <c r="C403" s="35" t="str">
        <f>IFERROR(IF($J403&gt;0,VLOOKUP($A403&amp;$B403,'PNC AA'!$A:$E,4,0),""),"")</f>
        <v/>
      </c>
      <c r="D403" s="35" t="str">
        <f>IFERROR(IF($J403&gt;0,VLOOKUP($A403&amp;$B403,'PNC AA'!$A:$E,5,0),""),"")</f>
        <v/>
      </c>
      <c r="E403" s="55" t="str">
        <f t="shared" si="74"/>
        <v>ND</v>
      </c>
      <c r="F403" s="44">
        <f t="shared" si="75"/>
        <v>0</v>
      </c>
      <c r="G403" s="35">
        <f>IFERROR(VLOOKUP($A403&amp;$B403,'PNC Exon. &amp; no Exon.'!$A:$AJ,3,0),0)</f>
        <v>0</v>
      </c>
      <c r="H403" s="35">
        <f>IFERROR(VLOOKUP($A403&amp;$B403,'PNC Exon. &amp; no Exon.'!$A:$AJ,4,0),0)</f>
        <v>0</v>
      </c>
      <c r="I403" s="55" t="str">
        <f t="shared" si="76"/>
        <v>ND</v>
      </c>
      <c r="J403" s="44">
        <f t="shared" si="77"/>
        <v>0</v>
      </c>
      <c r="K403" s="35">
        <f t="shared" si="78"/>
        <v>0</v>
      </c>
      <c r="L403" s="117">
        <f t="shared" si="79"/>
        <v>0</v>
      </c>
      <c r="M403" s="117">
        <f t="shared" si="80"/>
        <v>0</v>
      </c>
      <c r="N403" s="117">
        <f t="shared" si="81"/>
        <v>0</v>
      </c>
    </row>
    <row r="404" spans="1:14" ht="15.9" customHeight="1" x14ac:dyDescent="0.25">
      <c r="A404" s="95" t="s">
        <v>7</v>
      </c>
      <c r="B404" s="37" t="s">
        <v>121</v>
      </c>
      <c r="C404" s="35" t="str">
        <f>IFERROR(IF($J404&gt;0,VLOOKUP($A404&amp;$B404,'PNC AA'!$A:$E,4,0),""),"")</f>
        <v/>
      </c>
      <c r="D404" s="35" t="str">
        <f>IFERROR(IF($J404&gt;0,VLOOKUP($A404&amp;$B404,'PNC AA'!$A:$E,5,0),""),"")</f>
        <v/>
      </c>
      <c r="E404" s="55" t="str">
        <f t="shared" si="74"/>
        <v>ND</v>
      </c>
      <c r="F404" s="44">
        <f t="shared" si="75"/>
        <v>0</v>
      </c>
      <c r="G404" s="35">
        <f>IFERROR(VLOOKUP($A404&amp;$B404,'PNC Exon. &amp; no Exon.'!$A:$AJ,3,0),0)</f>
        <v>0</v>
      </c>
      <c r="H404" s="35">
        <f>IFERROR(VLOOKUP($A404&amp;$B404,'PNC Exon. &amp; no Exon.'!$A:$AJ,4,0),0)</f>
        <v>0</v>
      </c>
      <c r="I404" s="55" t="str">
        <f t="shared" si="76"/>
        <v>ND</v>
      </c>
      <c r="J404" s="44">
        <f t="shared" si="77"/>
        <v>0</v>
      </c>
      <c r="K404" s="35">
        <f t="shared" si="78"/>
        <v>0</v>
      </c>
      <c r="L404" s="117">
        <f t="shared" si="79"/>
        <v>0</v>
      </c>
      <c r="M404" s="117">
        <f t="shared" si="80"/>
        <v>0</v>
      </c>
      <c r="N404" s="117">
        <f t="shared" si="81"/>
        <v>0</v>
      </c>
    </row>
    <row r="405" spans="1:14" ht="15.9" customHeight="1" x14ac:dyDescent="0.25">
      <c r="A405" s="95" t="s">
        <v>7</v>
      </c>
      <c r="B405" s="37" t="s">
        <v>120</v>
      </c>
      <c r="C405" s="35" t="str">
        <f>IFERROR(IF($J405&gt;0,VLOOKUP($A405&amp;$B405,'PNC AA'!$A:$E,4,0),""),"")</f>
        <v/>
      </c>
      <c r="D405" s="35" t="str">
        <f>IFERROR(IF($J405&gt;0,VLOOKUP($A405&amp;$B405,'PNC AA'!$A:$E,5,0),""),"")</f>
        <v/>
      </c>
      <c r="E405" s="55" t="str">
        <f t="shared" si="74"/>
        <v>ND</v>
      </c>
      <c r="F405" s="44">
        <f t="shared" si="75"/>
        <v>0</v>
      </c>
      <c r="G405" s="35">
        <f>IFERROR(VLOOKUP($A405&amp;$B405,'PNC Exon. &amp; no Exon.'!$A:$AJ,3,0),0)</f>
        <v>0</v>
      </c>
      <c r="H405" s="35">
        <f>IFERROR(VLOOKUP($A405&amp;$B405,'PNC Exon. &amp; no Exon.'!$A:$AJ,4,0),0)</f>
        <v>0</v>
      </c>
      <c r="I405" s="55" t="str">
        <f t="shared" si="76"/>
        <v>ND</v>
      </c>
      <c r="J405" s="44">
        <f t="shared" si="77"/>
        <v>0</v>
      </c>
      <c r="K405" s="35">
        <f t="shared" si="78"/>
        <v>0</v>
      </c>
      <c r="L405" s="117">
        <f t="shared" si="79"/>
        <v>0</v>
      </c>
      <c r="M405" s="117">
        <f t="shared" si="80"/>
        <v>0</v>
      </c>
      <c r="N405" s="117">
        <f t="shared" si="81"/>
        <v>0</v>
      </c>
    </row>
    <row r="406" spans="1:14" ht="15.9" customHeight="1" x14ac:dyDescent="0.25">
      <c r="A406" s="95" t="s">
        <v>7</v>
      </c>
      <c r="B406" s="37" t="s">
        <v>123</v>
      </c>
      <c r="C406" s="35" t="str">
        <f>IFERROR(IF($J406&gt;0,VLOOKUP($A406&amp;$B406,'PNC AA'!$A:$E,4,0),""),"")</f>
        <v/>
      </c>
      <c r="D406" s="35" t="str">
        <f>IFERROR(IF($J406&gt;0,VLOOKUP($A406&amp;$B406,'PNC AA'!$A:$E,5,0),""),"")</f>
        <v/>
      </c>
      <c r="E406" s="55" t="str">
        <f t="shared" si="74"/>
        <v>ND</v>
      </c>
      <c r="F406" s="44">
        <f t="shared" si="75"/>
        <v>0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0</v>
      </c>
      <c r="I406" s="55" t="str">
        <f t="shared" si="76"/>
        <v>ND</v>
      </c>
      <c r="J406" s="44">
        <f t="shared" si="77"/>
        <v>0</v>
      </c>
      <c r="K406" s="35">
        <f t="shared" si="78"/>
        <v>0</v>
      </c>
      <c r="L406" s="117">
        <f t="shared" si="79"/>
        <v>0</v>
      </c>
      <c r="M406" s="117">
        <f t="shared" si="80"/>
        <v>0</v>
      </c>
      <c r="N406" s="117">
        <f t="shared" si="81"/>
        <v>0</v>
      </c>
    </row>
    <row r="407" spans="1:14" ht="15.9" customHeight="1" x14ac:dyDescent="0.25">
      <c r="A407" s="95" t="s">
        <v>7</v>
      </c>
      <c r="B407" s="37" t="s">
        <v>122</v>
      </c>
      <c r="C407" s="35" t="str">
        <f>IFERROR(IF($J407&gt;0,VLOOKUP($A407&amp;$B407,'PNC AA'!$A:$E,4,0),""),"")</f>
        <v/>
      </c>
      <c r="D407" s="35" t="str">
        <f>IFERROR(IF($J407&gt;0,VLOOKUP($A407&amp;$B407,'PNC AA'!$A:$E,5,0),""),"")</f>
        <v/>
      </c>
      <c r="E407" s="55" t="str">
        <f t="shared" si="74"/>
        <v>ND</v>
      </c>
      <c r="F407" s="44">
        <f t="shared" si="75"/>
        <v>0</v>
      </c>
      <c r="G407" s="35">
        <f>IFERROR(VLOOKUP($A407&amp;$B407,'PNC Exon. &amp; no Exon.'!$A:$AJ,3,0),0)</f>
        <v>0</v>
      </c>
      <c r="H407" s="35">
        <f>IFERROR(VLOOKUP($A407&amp;$B407,'PNC Exon. &amp; no Exon.'!$A:$AJ,4,0),0)</f>
        <v>0</v>
      </c>
      <c r="I407" s="55" t="str">
        <f t="shared" si="76"/>
        <v>ND</v>
      </c>
      <c r="J407" s="44">
        <f t="shared" si="77"/>
        <v>0</v>
      </c>
      <c r="K407" s="35">
        <f t="shared" si="78"/>
        <v>0</v>
      </c>
      <c r="L407" s="117">
        <f t="shared" si="79"/>
        <v>0</v>
      </c>
      <c r="M407" s="117">
        <f t="shared" si="80"/>
        <v>0</v>
      </c>
      <c r="N407" s="117">
        <f t="shared" si="81"/>
        <v>0</v>
      </c>
    </row>
    <row r="408" spans="1:14" ht="15.9" customHeight="1" x14ac:dyDescent="0.25">
      <c r="A408" s="95" t="s">
        <v>7</v>
      </c>
      <c r="B408" s="37" t="s">
        <v>87</v>
      </c>
      <c r="C408" s="35" t="str">
        <f>IFERROR(IF($J408&gt;0,VLOOKUP($A408&amp;$B408,'PNC AA'!$A:$E,4,0),""),"")</f>
        <v/>
      </c>
      <c r="D408" s="35" t="str">
        <f>IFERROR(IF($J408&gt;0,VLOOKUP($A408&amp;$B408,'PNC AA'!$A:$E,5,0),""),"")</f>
        <v/>
      </c>
      <c r="E408" s="55" t="str">
        <f t="shared" si="74"/>
        <v>ND</v>
      </c>
      <c r="F408" s="44">
        <f t="shared" si="75"/>
        <v>0</v>
      </c>
      <c r="G408" s="35">
        <f>IFERROR(VLOOKUP($A408&amp;$B408,'PNC Exon. &amp; no Exon.'!$A:$AJ,3,0),0)</f>
        <v>0</v>
      </c>
      <c r="H408" s="35">
        <f>IFERROR(VLOOKUP($A408&amp;$B408,'PNC Exon. &amp; no Exon.'!$A:$AJ,4,0),0)</f>
        <v>0</v>
      </c>
      <c r="I408" s="55" t="str">
        <f t="shared" si="76"/>
        <v>ND</v>
      </c>
      <c r="J408" s="44">
        <f t="shared" si="77"/>
        <v>0</v>
      </c>
      <c r="K408" s="35">
        <f t="shared" si="78"/>
        <v>0</v>
      </c>
      <c r="L408" s="117">
        <f t="shared" si="79"/>
        <v>0</v>
      </c>
      <c r="M408" s="117">
        <f t="shared" si="80"/>
        <v>0</v>
      </c>
      <c r="N408" s="117">
        <f t="shared" si="81"/>
        <v>0</v>
      </c>
    </row>
    <row r="409" spans="1:14" ht="15.9" customHeight="1" x14ac:dyDescent="0.25">
      <c r="A409" s="95" t="s">
        <v>7</v>
      </c>
      <c r="B409" s="37" t="s">
        <v>78</v>
      </c>
      <c r="C409" s="35" t="str">
        <f>IFERROR(IF($J409&gt;0,VLOOKUP($A409&amp;$B409,'PNC AA'!$A:$E,4,0),""),"")</f>
        <v/>
      </c>
      <c r="D409" s="35" t="str">
        <f>IFERROR(IF($J409&gt;0,VLOOKUP($A409&amp;$B409,'PNC AA'!$A:$E,5,0),""),"")</f>
        <v/>
      </c>
      <c r="E409" s="55" t="str">
        <f t="shared" si="74"/>
        <v>ND</v>
      </c>
      <c r="F409" s="44">
        <f t="shared" si="75"/>
        <v>0</v>
      </c>
      <c r="G409" s="35">
        <f>IFERROR(VLOOKUP($A409&amp;$B409,'PNC Exon. &amp; no Exon.'!$A:$AJ,3,0),0)</f>
        <v>0</v>
      </c>
      <c r="H409" s="35">
        <f>IFERROR(VLOOKUP($A409&amp;$B409,'PNC Exon. &amp; no Exon.'!$A:$AJ,4,0),0)</f>
        <v>0</v>
      </c>
      <c r="I409" s="55" t="str">
        <f t="shared" si="76"/>
        <v>ND</v>
      </c>
      <c r="J409" s="44">
        <f t="shared" si="77"/>
        <v>0</v>
      </c>
      <c r="K409" s="35">
        <f t="shared" si="78"/>
        <v>0</v>
      </c>
      <c r="L409" s="117">
        <f t="shared" si="79"/>
        <v>0</v>
      </c>
      <c r="M409" s="117">
        <f t="shared" si="80"/>
        <v>0</v>
      </c>
      <c r="N409" s="117">
        <f t="shared" si="81"/>
        <v>0</v>
      </c>
    </row>
    <row r="410" spans="1:14" ht="15.9" customHeight="1" x14ac:dyDescent="0.25">
      <c r="A410" s="95" t="s">
        <v>7</v>
      </c>
      <c r="B410" s="37" t="s">
        <v>125</v>
      </c>
      <c r="C410" s="35" t="str">
        <f>IFERROR(IF($J410&gt;0,VLOOKUP($A410&amp;$B410,'PNC AA'!$A:$E,4,0),""),"")</f>
        <v/>
      </c>
      <c r="D410" s="35" t="str">
        <f>IFERROR(IF($J410&gt;0,VLOOKUP($A410&amp;$B410,'PNC AA'!$A:$E,5,0),""),"")</f>
        <v/>
      </c>
      <c r="E410" s="55" t="str">
        <f t="shared" si="74"/>
        <v>ND</v>
      </c>
      <c r="F410" s="44">
        <f t="shared" si="75"/>
        <v>0</v>
      </c>
      <c r="G410" s="35">
        <f>IFERROR(VLOOKUP($A410&amp;$B410,'PNC Exon. &amp; no Exon.'!$A:$AJ,3,0),0)</f>
        <v>0</v>
      </c>
      <c r="H410" s="35">
        <f>IFERROR(VLOOKUP($A410&amp;$B410,'PNC Exon. &amp; no Exon.'!$A:$AJ,4,0),0)</f>
        <v>0</v>
      </c>
      <c r="I410" s="55" t="str">
        <f t="shared" si="76"/>
        <v>ND</v>
      </c>
      <c r="J410" s="44">
        <f t="shared" si="77"/>
        <v>0</v>
      </c>
      <c r="K410" s="35">
        <f t="shared" si="78"/>
        <v>0</v>
      </c>
      <c r="L410" s="117">
        <f t="shared" si="79"/>
        <v>0</v>
      </c>
      <c r="M410" s="117">
        <f t="shared" si="80"/>
        <v>0</v>
      </c>
      <c r="N410" s="117">
        <f t="shared" si="81"/>
        <v>0</v>
      </c>
    </row>
    <row r="411" spans="1:14" ht="15.9" customHeight="1" x14ac:dyDescent="0.25">
      <c r="A411" s="95" t="s">
        <v>7</v>
      </c>
      <c r="B411" s="37" t="s">
        <v>124</v>
      </c>
      <c r="C411" s="35" t="str">
        <f>IFERROR(IF($J411&gt;0,VLOOKUP($A411&amp;$B411,'PNC AA'!$A:$E,4,0),""),"")</f>
        <v/>
      </c>
      <c r="D411" s="35" t="str">
        <f>IFERROR(IF($J411&gt;0,VLOOKUP($A411&amp;$B411,'PNC AA'!$A:$E,5,0),""),"")</f>
        <v/>
      </c>
      <c r="E411" s="55" t="str">
        <f t="shared" si="74"/>
        <v>ND</v>
      </c>
      <c r="F411" s="44">
        <f t="shared" si="75"/>
        <v>0</v>
      </c>
      <c r="G411" s="35">
        <f>IFERROR(VLOOKUP($A411&amp;$B411,'PNC Exon. &amp; no Exon.'!$A:$AJ,3,0),0)</f>
        <v>0</v>
      </c>
      <c r="H411" s="35">
        <f>IFERROR(VLOOKUP($A411&amp;$B411,'PNC Exon. &amp; no Exon.'!$A:$AJ,4,0),0)</f>
        <v>0</v>
      </c>
      <c r="I411" s="55" t="str">
        <f t="shared" si="76"/>
        <v>ND</v>
      </c>
      <c r="J411" s="44">
        <f t="shared" si="77"/>
        <v>0</v>
      </c>
      <c r="K411" s="35">
        <f t="shared" si="78"/>
        <v>0</v>
      </c>
      <c r="L411" s="117">
        <f t="shared" si="79"/>
        <v>0</v>
      </c>
      <c r="M411" s="117">
        <f t="shared" si="80"/>
        <v>0</v>
      </c>
      <c r="N411" s="117">
        <f t="shared" si="81"/>
        <v>0</v>
      </c>
    </row>
    <row r="412" spans="1:14" ht="15.9" customHeight="1" x14ac:dyDescent="0.25">
      <c r="A412" s="95" t="s">
        <v>7</v>
      </c>
      <c r="B412" s="37" t="s">
        <v>109</v>
      </c>
      <c r="C412" s="35" t="str">
        <f>IFERROR(IF($J412&gt;0,VLOOKUP($A412&amp;$B412,'PNC AA'!$A:$E,4,0),""),"")</f>
        <v/>
      </c>
      <c r="D412" s="35" t="str">
        <f>IFERROR(IF($J412&gt;0,VLOOKUP($A412&amp;$B412,'PNC AA'!$A:$E,5,0),""),"")</f>
        <v/>
      </c>
      <c r="E412" s="55" t="str">
        <f t="shared" si="74"/>
        <v>ND</v>
      </c>
      <c r="F412" s="44">
        <f t="shared" si="75"/>
        <v>0</v>
      </c>
      <c r="G412" s="35">
        <f>IFERROR(VLOOKUP($A412&amp;$B412,'PNC Exon. &amp; no Exon.'!$A:$AJ,3,0),0)</f>
        <v>0</v>
      </c>
      <c r="H412" s="35">
        <f>IFERROR(VLOOKUP($A412&amp;$B412,'PNC Exon. &amp; no Exon.'!$A:$AJ,4,0),0)</f>
        <v>0</v>
      </c>
      <c r="I412" s="55" t="str">
        <f t="shared" si="76"/>
        <v>ND</v>
      </c>
      <c r="J412" s="44">
        <f t="shared" si="77"/>
        <v>0</v>
      </c>
      <c r="K412" s="35">
        <f t="shared" si="78"/>
        <v>0</v>
      </c>
      <c r="L412" s="117">
        <f t="shared" si="79"/>
        <v>0</v>
      </c>
      <c r="M412" s="117">
        <f t="shared" si="80"/>
        <v>0</v>
      </c>
      <c r="N412" s="117">
        <f t="shared" si="81"/>
        <v>0</v>
      </c>
    </row>
    <row r="413" spans="1:14" ht="15.9" customHeight="1" x14ac:dyDescent="0.25">
      <c r="A413" s="95" t="s">
        <v>7</v>
      </c>
      <c r="B413" s="37" t="s">
        <v>126</v>
      </c>
      <c r="C413" s="35" t="str">
        <f>IFERROR(IF($J413&gt;0,VLOOKUP($A413&amp;$B413,'PNC AA'!$A:$E,4,0),""),"")</f>
        <v/>
      </c>
      <c r="D413" s="35" t="str">
        <f>IFERROR(IF($J413&gt;0,VLOOKUP($A413&amp;$B413,'PNC AA'!$A:$E,5,0),""),"")</f>
        <v/>
      </c>
      <c r="E413" s="55" t="str">
        <f t="shared" si="74"/>
        <v>ND</v>
      </c>
      <c r="F413" s="44">
        <f t="shared" si="75"/>
        <v>0</v>
      </c>
      <c r="G413" s="35">
        <f>IFERROR(VLOOKUP($A413&amp;$B413,'PNC Exon. &amp; no Exon.'!$A:$AJ,3,0),0)</f>
        <v>0</v>
      </c>
      <c r="H413" s="35">
        <f>IFERROR(VLOOKUP($A413&amp;$B413,'PNC Exon. &amp; no Exon.'!$A:$AJ,4,0),0)</f>
        <v>0</v>
      </c>
      <c r="I413" s="55" t="str">
        <f t="shared" si="76"/>
        <v>ND</v>
      </c>
      <c r="J413" s="44">
        <f t="shared" si="77"/>
        <v>0</v>
      </c>
      <c r="K413" s="35">
        <f t="shared" si="78"/>
        <v>0</v>
      </c>
      <c r="L413" s="117">
        <f t="shared" si="79"/>
        <v>0</v>
      </c>
      <c r="M413" s="117">
        <f t="shared" si="80"/>
        <v>0</v>
      </c>
      <c r="N413" s="117">
        <f t="shared" si="81"/>
        <v>0</v>
      </c>
    </row>
    <row r="414" spans="1:14" ht="15.9" customHeight="1" x14ac:dyDescent="0.25">
      <c r="A414" s="95" t="s">
        <v>7</v>
      </c>
      <c r="B414" s="37" t="s">
        <v>127</v>
      </c>
      <c r="C414" s="35" t="str">
        <f>IFERROR(IF($J414&gt;0,VLOOKUP($A414&amp;$B414,'PNC AA'!$A:$E,4,0),""),"")</f>
        <v/>
      </c>
      <c r="D414" s="35" t="str">
        <f>IFERROR(IF($J414&gt;0,VLOOKUP($A414&amp;$B414,'PNC AA'!$A:$E,5,0),""),"")</f>
        <v/>
      </c>
      <c r="E414" s="55" t="str">
        <f t="shared" si="74"/>
        <v>ND</v>
      </c>
      <c r="F414" s="44">
        <f t="shared" si="75"/>
        <v>0</v>
      </c>
      <c r="G414" s="35">
        <f>IFERROR(VLOOKUP($A414&amp;$B414,'PNC Exon. &amp; no Exon.'!$A:$AJ,3,0),0)</f>
        <v>0</v>
      </c>
      <c r="H414" s="35">
        <f>IFERROR(VLOOKUP($A414&amp;$B414,'PNC Exon. &amp; no Exon.'!$A:$AJ,4,0),0)</f>
        <v>0</v>
      </c>
      <c r="I414" s="55" t="str">
        <f t="shared" si="76"/>
        <v>ND</v>
      </c>
      <c r="J414" s="44">
        <f t="shared" si="77"/>
        <v>0</v>
      </c>
      <c r="K414" s="35">
        <f t="shared" si="78"/>
        <v>0</v>
      </c>
      <c r="L414" s="117">
        <f t="shared" si="79"/>
        <v>0</v>
      </c>
      <c r="M414" s="117">
        <f t="shared" si="80"/>
        <v>0</v>
      </c>
      <c r="N414" s="117">
        <f t="shared" si="81"/>
        <v>0</v>
      </c>
    </row>
    <row r="415" spans="1:14" ht="15.9" customHeight="1" x14ac:dyDescent="0.25">
      <c r="A415" s="95" t="s">
        <v>7</v>
      </c>
      <c r="B415" s="37" t="s">
        <v>79</v>
      </c>
      <c r="C415" s="35" t="str">
        <f>IFERROR(IF($J415&gt;0,VLOOKUP($A415&amp;$B415,'PNC AA'!$A:$E,4,0),""),"")</f>
        <v/>
      </c>
      <c r="D415" s="35" t="str">
        <f>IFERROR(IF($J415&gt;0,VLOOKUP($A415&amp;$B415,'PNC AA'!$A:$E,5,0),""),"")</f>
        <v/>
      </c>
      <c r="E415" s="55" t="str">
        <f t="shared" si="74"/>
        <v>ND</v>
      </c>
      <c r="F415" s="44">
        <f t="shared" si="75"/>
        <v>0</v>
      </c>
      <c r="G415" s="35">
        <f>IFERROR(VLOOKUP($A415&amp;$B415,'PNC Exon. &amp; no Exon.'!$A:$AJ,3,0),0)</f>
        <v>0</v>
      </c>
      <c r="H415" s="35">
        <f>IFERROR(VLOOKUP($A415&amp;$B415,'PNC Exon. &amp; no Exon.'!$A:$AJ,4,0),0)</f>
        <v>0</v>
      </c>
      <c r="I415" s="55" t="str">
        <f t="shared" si="76"/>
        <v>ND</v>
      </c>
      <c r="J415" s="44">
        <f t="shared" si="77"/>
        <v>0</v>
      </c>
      <c r="K415" s="35">
        <f t="shared" si="78"/>
        <v>0</v>
      </c>
      <c r="L415" s="117">
        <f t="shared" si="79"/>
        <v>0</v>
      </c>
      <c r="M415" s="117">
        <f t="shared" si="80"/>
        <v>0</v>
      </c>
      <c r="N415" s="117">
        <f t="shared" si="81"/>
        <v>0</v>
      </c>
    </row>
    <row r="416" spans="1:14" ht="15.9" customHeight="1" x14ac:dyDescent="0.25">
      <c r="A416" s="95" t="s">
        <v>7</v>
      </c>
      <c r="B416" s="37" t="s">
        <v>128</v>
      </c>
      <c r="C416" s="35" t="str">
        <f>IFERROR(IF($J416&gt;0,VLOOKUP($A416&amp;$B416,'PNC AA'!$A:$E,4,0),""),"")</f>
        <v/>
      </c>
      <c r="D416" s="35" t="str">
        <f>IFERROR(IF($J416&gt;0,VLOOKUP($A416&amp;$B416,'PNC AA'!$A:$E,5,0),""),"")</f>
        <v/>
      </c>
      <c r="E416" s="55" t="str">
        <f t="shared" si="74"/>
        <v>ND</v>
      </c>
      <c r="F416" s="44">
        <f t="shared" si="75"/>
        <v>0</v>
      </c>
      <c r="G416" s="35">
        <f>IFERROR(VLOOKUP($A416&amp;$B416,'PNC Exon. &amp; no Exon.'!$A:$AJ,3,0),0)</f>
        <v>0</v>
      </c>
      <c r="H416" s="35">
        <f>IFERROR(VLOOKUP($A416&amp;$B416,'PNC Exon. &amp; no Exon.'!$A:$AJ,4,0),0)</f>
        <v>0</v>
      </c>
      <c r="I416" s="55" t="str">
        <f t="shared" si="76"/>
        <v>ND</v>
      </c>
      <c r="J416" s="44">
        <f t="shared" si="77"/>
        <v>0</v>
      </c>
      <c r="K416" s="35">
        <f t="shared" si="78"/>
        <v>0</v>
      </c>
      <c r="L416" s="117">
        <f t="shared" si="79"/>
        <v>0</v>
      </c>
      <c r="M416" s="117">
        <f t="shared" si="80"/>
        <v>0</v>
      </c>
      <c r="N416" s="117">
        <f t="shared" si="81"/>
        <v>0</v>
      </c>
    </row>
    <row r="417" spans="1:14" ht="15.9" customHeight="1" x14ac:dyDescent="0.25">
      <c r="A417" s="95" t="s">
        <v>7</v>
      </c>
      <c r="B417" s="37" t="s">
        <v>129</v>
      </c>
      <c r="C417" s="35" t="str">
        <f>IFERROR(IF($J417&gt;0,VLOOKUP($A417&amp;$B417,'PNC AA'!$A:$E,4,0),""),"")</f>
        <v/>
      </c>
      <c r="D417" s="35" t="str">
        <f>IFERROR(IF($J417&gt;0,VLOOKUP($A417&amp;$B417,'PNC AA'!$A:$E,5,0),""),"")</f>
        <v/>
      </c>
      <c r="E417" s="55" t="str">
        <f t="shared" si="74"/>
        <v>ND</v>
      </c>
      <c r="F417" s="44">
        <f t="shared" si="75"/>
        <v>0</v>
      </c>
      <c r="G417" s="35">
        <f>IFERROR(VLOOKUP($A417&amp;$B417,'PNC Exon. &amp; no Exon.'!$A:$AJ,3,0),0)</f>
        <v>0</v>
      </c>
      <c r="H417" s="35">
        <f>IFERROR(VLOOKUP($A417&amp;$B417,'PNC Exon. &amp; no Exon.'!$A:$AJ,4,0),0)</f>
        <v>0</v>
      </c>
      <c r="I417" s="55" t="str">
        <f t="shared" si="76"/>
        <v>ND</v>
      </c>
      <c r="J417" s="44">
        <f t="shared" si="77"/>
        <v>0</v>
      </c>
      <c r="K417" s="35">
        <f t="shared" si="78"/>
        <v>0</v>
      </c>
      <c r="L417" s="117">
        <f t="shared" si="79"/>
        <v>0</v>
      </c>
      <c r="M417" s="117">
        <f t="shared" si="80"/>
        <v>0</v>
      </c>
      <c r="N417" s="117">
        <f t="shared" si="81"/>
        <v>0</v>
      </c>
    </row>
    <row r="418" spans="1:14" ht="15.9" customHeight="1" x14ac:dyDescent="0.25">
      <c r="A418" s="95" t="s">
        <v>7</v>
      </c>
      <c r="B418" s="37" t="s">
        <v>131</v>
      </c>
      <c r="C418" s="35" t="str">
        <f>IFERROR(IF($J418&gt;0,VLOOKUP($A418&amp;$B418,'PNC AA'!$A:$E,4,0),""),"")</f>
        <v/>
      </c>
      <c r="D418" s="35" t="str">
        <f>IFERROR(IF($J418&gt;0,VLOOKUP($A418&amp;$B418,'PNC AA'!$A:$E,5,0),""),"")</f>
        <v/>
      </c>
      <c r="E418" s="55" t="str">
        <f t="shared" si="74"/>
        <v>ND</v>
      </c>
      <c r="F418" s="44">
        <f t="shared" si="75"/>
        <v>0</v>
      </c>
      <c r="G418" s="35">
        <f>IFERROR(VLOOKUP($A418&amp;$B418,'PNC Exon. &amp; no Exon.'!$A:$AJ,3,0),0)</f>
        <v>0</v>
      </c>
      <c r="H418" s="35">
        <f>IFERROR(VLOOKUP($A418&amp;$B418,'PNC Exon. &amp; no Exon.'!$A:$AJ,4,0),0)</f>
        <v>0</v>
      </c>
      <c r="I418" s="55" t="str">
        <f t="shared" si="76"/>
        <v>ND</v>
      </c>
      <c r="J418" s="44">
        <f t="shared" si="77"/>
        <v>0</v>
      </c>
      <c r="K418" s="35">
        <f t="shared" si="78"/>
        <v>0</v>
      </c>
      <c r="L418" s="117">
        <f t="shared" si="79"/>
        <v>0</v>
      </c>
      <c r="M418" s="117">
        <f t="shared" si="80"/>
        <v>0</v>
      </c>
      <c r="N418" s="117">
        <f t="shared" si="81"/>
        <v>0</v>
      </c>
    </row>
    <row r="419" spans="1:14" ht="15.9" customHeight="1" x14ac:dyDescent="0.25">
      <c r="A419" s="95" t="s">
        <v>7</v>
      </c>
      <c r="B419" s="37" t="s">
        <v>130</v>
      </c>
      <c r="C419" s="35" t="str">
        <f>IFERROR(IF($J419&gt;0,VLOOKUP($A419&amp;$B419,'PNC AA'!$A:$E,4,0),""),"")</f>
        <v/>
      </c>
      <c r="D419" s="35" t="str">
        <f>IFERROR(IF($J419&gt;0,VLOOKUP($A419&amp;$B419,'PNC AA'!$A:$E,5,0),""),"")</f>
        <v/>
      </c>
      <c r="E419" s="55" t="str">
        <f t="shared" si="74"/>
        <v>ND</v>
      </c>
      <c r="F419" s="44">
        <f t="shared" si="75"/>
        <v>0</v>
      </c>
      <c r="G419" s="35">
        <f>IFERROR(VLOOKUP($A419&amp;$B419,'PNC Exon. &amp; no Exon.'!$A:$AJ,3,0),0)</f>
        <v>0</v>
      </c>
      <c r="H419" s="35">
        <f>IFERROR(VLOOKUP($A419&amp;$B419,'PNC Exon. &amp; no Exon.'!$A:$AJ,4,0),0)</f>
        <v>0</v>
      </c>
      <c r="I419" s="55" t="str">
        <f t="shared" si="76"/>
        <v>ND</v>
      </c>
      <c r="J419" s="44">
        <f t="shared" si="77"/>
        <v>0</v>
      </c>
      <c r="K419" s="35">
        <f t="shared" si="78"/>
        <v>0</v>
      </c>
      <c r="L419" s="117">
        <f t="shared" si="79"/>
        <v>0</v>
      </c>
      <c r="M419" s="117">
        <f t="shared" si="80"/>
        <v>0</v>
      </c>
      <c r="N419" s="117">
        <f t="shared" si="81"/>
        <v>0</v>
      </c>
    </row>
    <row r="420" spans="1:14" ht="18.75" customHeight="1" x14ac:dyDescent="0.25">
      <c r="A420" s="7"/>
      <c r="B420" s="39" t="s">
        <v>21</v>
      </c>
      <c r="C420" s="46">
        <f>SUM(C387:C419)</f>
        <v>0</v>
      </c>
      <c r="D420" s="46">
        <f>SUM(D387:D419)</f>
        <v>0</v>
      </c>
      <c r="E420" s="46"/>
      <c r="F420" s="46">
        <f>SUM(F387:F419)</f>
        <v>0</v>
      </c>
      <c r="G420" s="46">
        <f>SUM(G387:G419)</f>
        <v>0</v>
      </c>
      <c r="H420" s="46">
        <f>SUM(H387:H419)</f>
        <v>0</v>
      </c>
      <c r="I420" s="46"/>
      <c r="J420" s="46">
        <f>SUM(J387:J419)</f>
        <v>0</v>
      </c>
      <c r="K420" s="46">
        <f t="shared" si="78"/>
        <v>0</v>
      </c>
      <c r="L420" s="116">
        <f t="shared" si="79"/>
        <v>0</v>
      </c>
      <c r="M420" s="120">
        <f>SUM(M387:M419)</f>
        <v>0</v>
      </c>
      <c r="N420" s="120">
        <f>SUM(N387:N419)</f>
        <v>0</v>
      </c>
    </row>
    <row r="421" spans="1:14" x14ac:dyDescent="0.25">
      <c r="B421" s="52" t="s">
        <v>173</v>
      </c>
    </row>
    <row r="427" spans="1:14" ht="21" x14ac:dyDescent="0.4">
      <c r="A427" s="135" t="s">
        <v>42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x14ac:dyDescent="0.25">
      <c r="A428" s="134" t="s">
        <v>59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x14ac:dyDescent="0.25">
      <c r="A429" s="134" t="s">
        <v>143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x14ac:dyDescent="0.25">
      <c r="A430" s="134" t="s">
        <v>91</v>
      </c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</row>
    <row r="431" spans="1:14" x14ac:dyDescent="0.25">
      <c r="A431" s="1"/>
      <c r="B431" s="95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8" t="s">
        <v>33</v>
      </c>
      <c r="C432" s="137" t="str">
        <f>"Año "&amp;$C$7</f>
        <v>Año 2022</v>
      </c>
      <c r="D432" s="137"/>
      <c r="E432" s="137" t="s">
        <v>52</v>
      </c>
      <c r="F432" s="137"/>
      <c r="G432" s="137" t="str">
        <f>"Año "&amp;$G$7</f>
        <v>Año 2023</v>
      </c>
      <c r="H432" s="137"/>
      <c r="I432" s="137" t="s">
        <v>52</v>
      </c>
      <c r="J432" s="137"/>
      <c r="K432" s="137" t="s">
        <v>29</v>
      </c>
      <c r="L432" s="137"/>
      <c r="M432" s="137" t="s">
        <v>61</v>
      </c>
      <c r="N432" s="137"/>
    </row>
    <row r="433" spans="1:14" ht="34.5" customHeight="1" x14ac:dyDescent="0.25">
      <c r="A433" s="62"/>
      <c r="B433" s="139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129">
        <f>$C$7</f>
        <v>2022</v>
      </c>
      <c r="N433" s="129">
        <f>$G$7</f>
        <v>2023</v>
      </c>
    </row>
    <row r="434" spans="1:14" ht="15.9" customHeight="1" x14ac:dyDescent="0.25">
      <c r="A434" s="95" t="s">
        <v>8</v>
      </c>
      <c r="B434" s="35" t="s">
        <v>84</v>
      </c>
      <c r="C434" s="35" t="str">
        <f>IFERROR(IF($J434&gt;0,VLOOKUP($A434&amp;$B434,'PNC AA'!$A:$E,4,0),""),"")</f>
        <v/>
      </c>
      <c r="D434" s="35" t="str">
        <f>IFERROR(IF($J434&gt;0,VLOOKUP($A434&amp;$B434,'PNC AA'!$A:$E,5,0),""),"")</f>
        <v/>
      </c>
      <c r="E434" s="55" t="str">
        <f t="shared" ref="E434:E466" si="82">IF(F434=0,"ND",RANK(F434,$F$434:$F$466))</f>
        <v>ND</v>
      </c>
      <c r="F434" s="44">
        <f t="shared" ref="F434:F466" si="83">SUM(C434:D434)</f>
        <v>0</v>
      </c>
      <c r="G434" s="35">
        <f>IFERROR(VLOOKUP($A434&amp;$B434,'PNC Exon. &amp; no Exon.'!$A:$AJ,3,0),0)</f>
        <v>0</v>
      </c>
      <c r="H434" s="35">
        <f>IFERROR(VLOOKUP($A434&amp;$B434,'PNC Exon. &amp; no Exon.'!$A:$AJ,4,0),0)</f>
        <v>0</v>
      </c>
      <c r="I434" s="55" t="str">
        <f t="shared" ref="I434:I466" si="84">IF(J434=0,"ND",RANK(J434,$J$434:$J$466))</f>
        <v>ND</v>
      </c>
      <c r="J434" s="44">
        <f t="shared" ref="J434:J466" si="85">(G434+H434)</f>
        <v>0</v>
      </c>
      <c r="K434" s="35">
        <f t="shared" ref="K434:K466" si="86">J434-F434</f>
        <v>0</v>
      </c>
      <c r="L434" s="117">
        <f t="shared" ref="L434:L467" si="87">IFERROR(K434/F434*100,0)</f>
        <v>0</v>
      </c>
      <c r="M434" s="117">
        <f t="shared" ref="M434:M466" si="88">IFERROR(F434/$F$467*100,0)</f>
        <v>0</v>
      </c>
      <c r="N434" s="117">
        <f t="shared" ref="N434:N466" si="89">IFERROR(J434/$J$467*100,0)</f>
        <v>0</v>
      </c>
    </row>
    <row r="435" spans="1:14" ht="15.9" customHeight="1" x14ac:dyDescent="0.25">
      <c r="A435" s="95" t="s">
        <v>8</v>
      </c>
      <c r="B435" s="37" t="s">
        <v>92</v>
      </c>
      <c r="C435" s="35" t="str">
        <f>IFERROR(IF($J435&gt;0,VLOOKUP($A435&amp;$B435,'PNC AA'!$A:$E,4,0),""),"")</f>
        <v/>
      </c>
      <c r="D435" s="35" t="str">
        <f>IFERROR(IF($J435&gt;0,VLOOKUP($A435&amp;$B435,'PNC AA'!$A:$E,5,0),""),"")</f>
        <v/>
      </c>
      <c r="E435" s="55" t="str">
        <f t="shared" si="82"/>
        <v>ND</v>
      </c>
      <c r="F435" s="44">
        <f t="shared" si="83"/>
        <v>0</v>
      </c>
      <c r="G435" s="35">
        <f>IFERROR(VLOOKUP($A435&amp;$B435,'PNC Exon. &amp; no Exon.'!$A:$AJ,3,0),0)</f>
        <v>0</v>
      </c>
      <c r="H435" s="35">
        <f>IFERROR(VLOOKUP($A435&amp;$B435,'PNC Exon. &amp; no Exon.'!$A:$AJ,4,0),0)</f>
        <v>0</v>
      </c>
      <c r="I435" s="55" t="str">
        <f t="shared" si="84"/>
        <v>ND</v>
      </c>
      <c r="J435" s="44">
        <f t="shared" si="85"/>
        <v>0</v>
      </c>
      <c r="K435" s="35">
        <f t="shared" si="86"/>
        <v>0</v>
      </c>
      <c r="L435" s="117">
        <f t="shared" si="87"/>
        <v>0</v>
      </c>
      <c r="M435" s="117">
        <f t="shared" si="88"/>
        <v>0</v>
      </c>
      <c r="N435" s="117">
        <f t="shared" si="89"/>
        <v>0</v>
      </c>
    </row>
    <row r="436" spans="1:14" ht="15.9" customHeight="1" x14ac:dyDescent="0.25">
      <c r="A436" s="95" t="s">
        <v>8</v>
      </c>
      <c r="B436" s="37" t="s">
        <v>93</v>
      </c>
      <c r="C436" s="35" t="str">
        <f>IFERROR(IF($J436&gt;0,VLOOKUP($A436&amp;$B436,'PNC AA'!$A:$E,4,0),""),"")</f>
        <v/>
      </c>
      <c r="D436" s="35" t="str">
        <f>IFERROR(IF($J436&gt;0,VLOOKUP($A436&amp;$B436,'PNC AA'!$A:$E,5,0),""),"")</f>
        <v/>
      </c>
      <c r="E436" s="55" t="str">
        <f t="shared" si="82"/>
        <v>ND</v>
      </c>
      <c r="F436" s="44">
        <f t="shared" si="83"/>
        <v>0</v>
      </c>
      <c r="G436" s="35">
        <f>IFERROR(VLOOKUP($A436&amp;$B436,'PNC Exon. &amp; no Exon.'!$A:$AJ,3,0),0)</f>
        <v>0</v>
      </c>
      <c r="H436" s="35">
        <f>IFERROR(VLOOKUP($A436&amp;$B436,'PNC Exon. &amp; no Exon.'!$A:$AJ,4,0),0)</f>
        <v>0</v>
      </c>
      <c r="I436" s="55" t="str">
        <f t="shared" si="84"/>
        <v>ND</v>
      </c>
      <c r="J436" s="44">
        <f t="shared" si="85"/>
        <v>0</v>
      </c>
      <c r="K436" s="35">
        <f t="shared" si="86"/>
        <v>0</v>
      </c>
      <c r="L436" s="117">
        <f t="shared" si="87"/>
        <v>0</v>
      </c>
      <c r="M436" s="117">
        <f t="shared" si="88"/>
        <v>0</v>
      </c>
      <c r="N436" s="117">
        <f t="shared" si="89"/>
        <v>0</v>
      </c>
    </row>
    <row r="437" spans="1:14" ht="15.9" customHeight="1" x14ac:dyDescent="0.25">
      <c r="A437" s="95" t="s">
        <v>8</v>
      </c>
      <c r="B437" s="37" t="s">
        <v>110</v>
      </c>
      <c r="C437" s="35" t="str">
        <f>IFERROR(IF($J437&gt;0,VLOOKUP($A437&amp;$B437,'PNC AA'!$A:$E,4,0),""),"")</f>
        <v/>
      </c>
      <c r="D437" s="35" t="str">
        <f>IFERROR(IF($J437&gt;0,VLOOKUP($A437&amp;$B437,'PNC AA'!$A:$E,5,0),""),"")</f>
        <v/>
      </c>
      <c r="E437" s="55" t="str">
        <f t="shared" si="82"/>
        <v>ND</v>
      </c>
      <c r="F437" s="44">
        <f t="shared" si="83"/>
        <v>0</v>
      </c>
      <c r="G437" s="35">
        <f>IFERROR(VLOOKUP($A437&amp;$B437,'PNC Exon. &amp; no Exon.'!$A:$AJ,3,0),0)</f>
        <v>0</v>
      </c>
      <c r="H437" s="35">
        <f>IFERROR(VLOOKUP($A437&amp;$B437,'PNC Exon. &amp; no Exon.'!$A:$AJ,4,0),0)</f>
        <v>0</v>
      </c>
      <c r="I437" s="55" t="str">
        <f t="shared" si="84"/>
        <v>ND</v>
      </c>
      <c r="J437" s="44">
        <f t="shared" si="85"/>
        <v>0</v>
      </c>
      <c r="K437" s="35">
        <f t="shared" si="86"/>
        <v>0</v>
      </c>
      <c r="L437" s="117">
        <f t="shared" si="87"/>
        <v>0</v>
      </c>
      <c r="M437" s="117">
        <f t="shared" si="88"/>
        <v>0</v>
      </c>
      <c r="N437" s="117">
        <f t="shared" si="89"/>
        <v>0</v>
      </c>
    </row>
    <row r="438" spans="1:14" ht="15.9" customHeight="1" x14ac:dyDescent="0.25">
      <c r="A438" s="95" t="s">
        <v>8</v>
      </c>
      <c r="B438" s="37" t="s">
        <v>111</v>
      </c>
      <c r="C438" s="35" t="str">
        <f>IFERROR(IF($J438&gt;0,VLOOKUP($A438&amp;$B438,'PNC AA'!$A:$E,4,0),""),"")</f>
        <v/>
      </c>
      <c r="D438" s="35" t="str">
        <f>IFERROR(IF($J438&gt;0,VLOOKUP($A438&amp;$B438,'PNC AA'!$A:$E,5,0),""),"")</f>
        <v/>
      </c>
      <c r="E438" s="55" t="str">
        <f t="shared" si="82"/>
        <v>ND</v>
      </c>
      <c r="F438" s="44">
        <f t="shared" si="83"/>
        <v>0</v>
      </c>
      <c r="G438" s="35">
        <f>IFERROR(VLOOKUP($A438&amp;$B438,'PNC Exon. &amp; no Exon.'!$A:$AJ,3,0),0)</f>
        <v>0</v>
      </c>
      <c r="H438" s="35">
        <f>IFERROR(VLOOKUP($A438&amp;$B438,'PNC Exon. &amp; no Exon.'!$A:$AJ,4,0),0)</f>
        <v>0</v>
      </c>
      <c r="I438" s="55" t="str">
        <f t="shared" si="84"/>
        <v>ND</v>
      </c>
      <c r="J438" s="44">
        <f t="shared" si="85"/>
        <v>0</v>
      </c>
      <c r="K438" s="35">
        <f t="shared" si="86"/>
        <v>0</v>
      </c>
      <c r="L438" s="117">
        <f t="shared" si="87"/>
        <v>0</v>
      </c>
      <c r="M438" s="117">
        <f t="shared" si="88"/>
        <v>0</v>
      </c>
      <c r="N438" s="117">
        <f t="shared" si="89"/>
        <v>0</v>
      </c>
    </row>
    <row r="439" spans="1:14" ht="15.9" customHeight="1" x14ac:dyDescent="0.25">
      <c r="A439" s="95" t="s">
        <v>8</v>
      </c>
      <c r="B439" s="37" t="s">
        <v>112</v>
      </c>
      <c r="C439" s="35" t="str">
        <f>IFERROR(IF($J439&gt;0,VLOOKUP($A439&amp;$B439,'PNC AA'!$A:$E,4,0),""),"")</f>
        <v/>
      </c>
      <c r="D439" s="35" t="str">
        <f>IFERROR(IF($J439&gt;0,VLOOKUP($A439&amp;$B439,'PNC AA'!$A:$E,5,0),""),"")</f>
        <v/>
      </c>
      <c r="E439" s="55" t="str">
        <f t="shared" si="82"/>
        <v>ND</v>
      </c>
      <c r="F439" s="44">
        <f t="shared" si="83"/>
        <v>0</v>
      </c>
      <c r="G439" s="35">
        <f>IFERROR(VLOOKUP($A439&amp;$B439,'PNC Exon. &amp; no Exon.'!$A:$AJ,3,0),0)</f>
        <v>0</v>
      </c>
      <c r="H439" s="35">
        <f>IFERROR(VLOOKUP($A439&amp;$B439,'PNC Exon. &amp; no Exon.'!$A:$AJ,4,0),0)</f>
        <v>0</v>
      </c>
      <c r="I439" s="55" t="str">
        <f t="shared" si="84"/>
        <v>ND</v>
      </c>
      <c r="J439" s="44">
        <f t="shared" si="85"/>
        <v>0</v>
      </c>
      <c r="K439" s="35">
        <f t="shared" si="86"/>
        <v>0</v>
      </c>
      <c r="L439" s="117">
        <f t="shared" si="87"/>
        <v>0</v>
      </c>
      <c r="M439" s="117">
        <f t="shared" si="88"/>
        <v>0</v>
      </c>
      <c r="N439" s="117">
        <f t="shared" si="89"/>
        <v>0</v>
      </c>
    </row>
    <row r="440" spans="1:14" ht="15.9" customHeight="1" x14ac:dyDescent="0.25">
      <c r="A440" s="95" t="s">
        <v>8</v>
      </c>
      <c r="B440" s="37" t="s">
        <v>94</v>
      </c>
      <c r="C440" s="35" t="str">
        <f>IFERROR(IF($J440&gt;0,VLOOKUP($A440&amp;$B440,'PNC AA'!$A:$E,4,0),""),"")</f>
        <v/>
      </c>
      <c r="D440" s="35" t="str">
        <f>IFERROR(IF($J440&gt;0,VLOOKUP($A440&amp;$B440,'PNC AA'!$A:$E,5,0),""),"")</f>
        <v/>
      </c>
      <c r="E440" s="55" t="str">
        <f t="shared" si="82"/>
        <v>ND</v>
      </c>
      <c r="F440" s="44">
        <f t="shared" si="83"/>
        <v>0</v>
      </c>
      <c r="G440" s="35">
        <f>IFERROR(VLOOKUP($A440&amp;$B440,'PNC Exon. &amp; no Exon.'!$A:$AJ,3,0),0)</f>
        <v>0</v>
      </c>
      <c r="H440" s="35">
        <f>IFERROR(VLOOKUP($A440&amp;$B440,'PNC Exon. &amp; no Exon.'!$A:$AJ,4,0),0)</f>
        <v>0</v>
      </c>
      <c r="I440" s="55" t="str">
        <f t="shared" si="84"/>
        <v>ND</v>
      </c>
      <c r="J440" s="44">
        <f t="shared" si="85"/>
        <v>0</v>
      </c>
      <c r="K440" s="35">
        <f t="shared" si="86"/>
        <v>0</v>
      </c>
      <c r="L440" s="117">
        <f t="shared" si="87"/>
        <v>0</v>
      </c>
      <c r="M440" s="117">
        <f t="shared" si="88"/>
        <v>0</v>
      </c>
      <c r="N440" s="117">
        <f t="shared" si="89"/>
        <v>0</v>
      </c>
    </row>
    <row r="441" spans="1:14" ht="15.9" customHeight="1" x14ac:dyDescent="0.25">
      <c r="A441" s="95" t="s">
        <v>8</v>
      </c>
      <c r="B441" s="37" t="s">
        <v>113</v>
      </c>
      <c r="C441" s="35" t="str">
        <f>IFERROR(IF($J441&gt;0,VLOOKUP($A441&amp;$B441,'PNC AA'!$A:$E,4,0),""),"")</f>
        <v/>
      </c>
      <c r="D441" s="35" t="str">
        <f>IFERROR(IF($J441&gt;0,VLOOKUP($A441&amp;$B441,'PNC AA'!$A:$E,5,0),""),"")</f>
        <v/>
      </c>
      <c r="E441" s="55" t="str">
        <f t="shared" si="82"/>
        <v>ND</v>
      </c>
      <c r="F441" s="44">
        <f t="shared" si="83"/>
        <v>0</v>
      </c>
      <c r="G441" s="35">
        <f>IFERROR(VLOOKUP($A441&amp;$B441,'PNC Exon. &amp; no Exon.'!$A:$AJ,3,0),0)</f>
        <v>0</v>
      </c>
      <c r="H441" s="35">
        <f>IFERROR(VLOOKUP($A441&amp;$B441,'PNC Exon. &amp; no Exon.'!$A:$AJ,4,0),0)</f>
        <v>0</v>
      </c>
      <c r="I441" s="55" t="str">
        <f t="shared" si="84"/>
        <v>ND</v>
      </c>
      <c r="J441" s="44">
        <f t="shared" si="85"/>
        <v>0</v>
      </c>
      <c r="K441" s="35">
        <f t="shared" si="86"/>
        <v>0</v>
      </c>
      <c r="L441" s="117">
        <f t="shared" si="87"/>
        <v>0</v>
      </c>
      <c r="M441" s="117">
        <f t="shared" si="88"/>
        <v>0</v>
      </c>
      <c r="N441" s="117">
        <f t="shared" si="89"/>
        <v>0</v>
      </c>
    </row>
    <row r="442" spans="1:14" ht="15.9" customHeight="1" x14ac:dyDescent="0.25">
      <c r="A442" s="95" t="s">
        <v>8</v>
      </c>
      <c r="B442" s="37" t="s">
        <v>77</v>
      </c>
      <c r="C442" s="35" t="str">
        <f>IFERROR(IF($J442&gt;0,VLOOKUP($A442&amp;$B442,'PNC AA'!$A:$E,4,0),""),"")</f>
        <v/>
      </c>
      <c r="D442" s="35" t="str">
        <f>IFERROR(IF($J442&gt;0,VLOOKUP($A442&amp;$B442,'PNC AA'!$A:$E,5,0),""),"")</f>
        <v/>
      </c>
      <c r="E442" s="55" t="str">
        <f t="shared" si="82"/>
        <v>ND</v>
      </c>
      <c r="F442" s="44">
        <f t="shared" si="83"/>
        <v>0</v>
      </c>
      <c r="G442" s="35">
        <f>IFERROR(VLOOKUP($A442&amp;$B442,'PNC Exon. &amp; no Exon.'!$A:$AJ,3,0),0)</f>
        <v>0</v>
      </c>
      <c r="H442" s="35">
        <f>IFERROR(VLOOKUP($A442&amp;$B442,'PNC Exon. &amp; no Exon.'!$A:$AJ,4,0),0)</f>
        <v>0</v>
      </c>
      <c r="I442" s="55" t="str">
        <f t="shared" si="84"/>
        <v>ND</v>
      </c>
      <c r="J442" s="44">
        <f t="shared" si="85"/>
        <v>0</v>
      </c>
      <c r="K442" s="35">
        <f t="shared" si="86"/>
        <v>0</v>
      </c>
      <c r="L442" s="117">
        <f t="shared" si="87"/>
        <v>0</v>
      </c>
      <c r="M442" s="117">
        <f t="shared" si="88"/>
        <v>0</v>
      </c>
      <c r="N442" s="117">
        <f t="shared" si="89"/>
        <v>0</v>
      </c>
    </row>
    <row r="443" spans="1:14" ht="15.9" customHeight="1" x14ac:dyDescent="0.25">
      <c r="A443" s="95" t="s">
        <v>8</v>
      </c>
      <c r="B443" s="37" t="s">
        <v>114</v>
      </c>
      <c r="C443" s="35" t="str">
        <f>IFERROR(IF($J443&gt;0,VLOOKUP($A443&amp;$B443,'PNC AA'!$A:$E,4,0),""),"")</f>
        <v/>
      </c>
      <c r="D443" s="35" t="str">
        <f>IFERROR(IF($J443&gt;0,VLOOKUP($A443&amp;$B443,'PNC AA'!$A:$E,5,0),""),"")</f>
        <v/>
      </c>
      <c r="E443" s="55" t="str">
        <f t="shared" si="82"/>
        <v>ND</v>
      </c>
      <c r="F443" s="44">
        <f t="shared" si="83"/>
        <v>0</v>
      </c>
      <c r="G443" s="35">
        <f>IFERROR(VLOOKUP($A443&amp;$B443,'PNC Exon. &amp; no Exon.'!$A:$AJ,3,0),0)</f>
        <v>0</v>
      </c>
      <c r="H443" s="35">
        <f>IFERROR(VLOOKUP($A443&amp;$B443,'PNC Exon. &amp; no Exon.'!$A:$AJ,4,0),0)</f>
        <v>0</v>
      </c>
      <c r="I443" s="55" t="str">
        <f t="shared" si="84"/>
        <v>ND</v>
      </c>
      <c r="J443" s="44">
        <f t="shared" si="85"/>
        <v>0</v>
      </c>
      <c r="K443" s="35">
        <f t="shared" si="86"/>
        <v>0</v>
      </c>
      <c r="L443" s="117">
        <f t="shared" si="87"/>
        <v>0</v>
      </c>
      <c r="M443" s="117">
        <f t="shared" si="88"/>
        <v>0</v>
      </c>
      <c r="N443" s="117">
        <f t="shared" si="89"/>
        <v>0</v>
      </c>
    </row>
    <row r="444" spans="1:14" ht="15.9" customHeight="1" x14ac:dyDescent="0.25">
      <c r="A444" s="95" t="s">
        <v>8</v>
      </c>
      <c r="B444" s="37" t="s">
        <v>85</v>
      </c>
      <c r="C444" s="35" t="str">
        <f>IFERROR(IF($J444&gt;0,VLOOKUP($A444&amp;$B444,'PNC AA'!$A:$E,4,0),""),"")</f>
        <v/>
      </c>
      <c r="D444" s="35" t="str">
        <f>IFERROR(IF($J444&gt;0,VLOOKUP($A444&amp;$B444,'PNC AA'!$A:$E,5,0),""),"")</f>
        <v/>
      </c>
      <c r="E444" s="55" t="str">
        <f t="shared" si="82"/>
        <v>ND</v>
      </c>
      <c r="F444" s="44">
        <f t="shared" si="83"/>
        <v>0</v>
      </c>
      <c r="G444" s="35">
        <f>IFERROR(VLOOKUP($A444&amp;$B444,'PNC Exon. &amp; no Exon.'!$A:$AJ,3,0),0)</f>
        <v>0</v>
      </c>
      <c r="H444" s="35">
        <f>IFERROR(VLOOKUP($A444&amp;$B444,'PNC Exon. &amp; no Exon.'!$A:$AJ,4,0),0)</f>
        <v>0</v>
      </c>
      <c r="I444" s="55" t="str">
        <f t="shared" si="84"/>
        <v>ND</v>
      </c>
      <c r="J444" s="44">
        <f t="shared" si="85"/>
        <v>0</v>
      </c>
      <c r="K444" s="35">
        <f t="shared" si="86"/>
        <v>0</v>
      </c>
      <c r="L444" s="117">
        <f t="shared" si="87"/>
        <v>0</v>
      </c>
      <c r="M444" s="117">
        <f t="shared" si="88"/>
        <v>0</v>
      </c>
      <c r="N444" s="117">
        <f t="shared" si="89"/>
        <v>0</v>
      </c>
    </row>
    <row r="445" spans="1:14" ht="15.9" customHeight="1" x14ac:dyDescent="0.25">
      <c r="A445" s="95" t="s">
        <v>8</v>
      </c>
      <c r="B445" s="37" t="s">
        <v>115</v>
      </c>
      <c r="C445" s="35" t="str">
        <f>IFERROR(IF($J445&gt;0,VLOOKUP($A445&amp;$B445,'PNC AA'!$A:$E,4,0),""),"")</f>
        <v/>
      </c>
      <c r="D445" s="35" t="str">
        <f>IFERROR(IF($J445&gt;0,VLOOKUP($A445&amp;$B445,'PNC AA'!$A:$E,5,0),""),"")</f>
        <v/>
      </c>
      <c r="E445" s="55" t="str">
        <f t="shared" si="82"/>
        <v>ND</v>
      </c>
      <c r="F445" s="44">
        <f t="shared" si="83"/>
        <v>0</v>
      </c>
      <c r="G445" s="35">
        <f>IFERROR(VLOOKUP($A445&amp;$B445,'PNC Exon. &amp; no Exon.'!$A:$AJ,3,0),0)</f>
        <v>0</v>
      </c>
      <c r="H445" s="35">
        <f>IFERROR(VLOOKUP($A445&amp;$B445,'PNC Exon. &amp; no Exon.'!$A:$AJ,4,0),0)</f>
        <v>0</v>
      </c>
      <c r="I445" s="55" t="str">
        <f t="shared" si="84"/>
        <v>ND</v>
      </c>
      <c r="J445" s="44">
        <f t="shared" si="85"/>
        <v>0</v>
      </c>
      <c r="K445" s="35">
        <f t="shared" si="86"/>
        <v>0</v>
      </c>
      <c r="L445" s="117">
        <f t="shared" si="87"/>
        <v>0</v>
      </c>
      <c r="M445" s="117">
        <f t="shared" si="88"/>
        <v>0</v>
      </c>
      <c r="N445" s="117">
        <f t="shared" si="89"/>
        <v>0</v>
      </c>
    </row>
    <row r="446" spans="1:14" ht="15.9" customHeight="1" x14ac:dyDescent="0.25">
      <c r="A446" s="95" t="s">
        <v>8</v>
      </c>
      <c r="B446" s="37" t="s">
        <v>116</v>
      </c>
      <c r="C446" s="35" t="str">
        <f>IFERROR(IF($J446&gt;0,VLOOKUP($A446&amp;$B446,'PNC AA'!$A:$E,4,0),""),"")</f>
        <v/>
      </c>
      <c r="D446" s="35" t="str">
        <f>IFERROR(IF($J446&gt;0,VLOOKUP($A446&amp;$B446,'PNC AA'!$A:$E,5,0),""),"")</f>
        <v/>
      </c>
      <c r="E446" s="55" t="str">
        <f t="shared" si="82"/>
        <v>ND</v>
      </c>
      <c r="F446" s="44">
        <f t="shared" si="83"/>
        <v>0</v>
      </c>
      <c r="G446" s="35">
        <f>IFERROR(VLOOKUP($A446&amp;$B446,'PNC Exon. &amp; no Exon.'!$A:$AJ,3,0),0)</f>
        <v>0</v>
      </c>
      <c r="H446" s="35">
        <f>IFERROR(VLOOKUP($A446&amp;$B446,'PNC Exon. &amp; no Exon.'!$A:$AJ,4,0),0)</f>
        <v>0</v>
      </c>
      <c r="I446" s="55" t="str">
        <f t="shared" si="84"/>
        <v>ND</v>
      </c>
      <c r="J446" s="44">
        <f t="shared" si="85"/>
        <v>0</v>
      </c>
      <c r="K446" s="35">
        <f t="shared" si="86"/>
        <v>0</v>
      </c>
      <c r="L446" s="117">
        <f t="shared" si="87"/>
        <v>0</v>
      </c>
      <c r="M446" s="117">
        <f t="shared" si="88"/>
        <v>0</v>
      </c>
      <c r="N446" s="117">
        <f t="shared" si="89"/>
        <v>0</v>
      </c>
    </row>
    <row r="447" spans="1:14" ht="15.9" customHeight="1" x14ac:dyDescent="0.25">
      <c r="A447" s="95" t="s">
        <v>8</v>
      </c>
      <c r="B447" s="37" t="s">
        <v>118</v>
      </c>
      <c r="C447" s="35" t="str">
        <f>IFERROR(IF($J447&gt;0,VLOOKUP($A447&amp;$B447,'PNC AA'!$A:$E,4,0),""),"")</f>
        <v/>
      </c>
      <c r="D447" s="35" t="str">
        <f>IFERROR(IF($J447&gt;0,VLOOKUP($A447&amp;$B447,'PNC AA'!$A:$E,5,0),""),"")</f>
        <v/>
      </c>
      <c r="E447" s="55" t="str">
        <f t="shared" si="82"/>
        <v>ND</v>
      </c>
      <c r="F447" s="44">
        <f t="shared" si="83"/>
        <v>0</v>
      </c>
      <c r="G447" s="35">
        <f>IFERROR(VLOOKUP($A447&amp;$B447,'PNC Exon. &amp; no Exon.'!$A:$AJ,3,0),0)</f>
        <v>0</v>
      </c>
      <c r="H447" s="35">
        <f>IFERROR(VLOOKUP($A447&amp;$B447,'PNC Exon. &amp; no Exon.'!$A:$AJ,4,0),0)</f>
        <v>0</v>
      </c>
      <c r="I447" s="55" t="str">
        <f t="shared" si="84"/>
        <v>ND</v>
      </c>
      <c r="J447" s="44">
        <f t="shared" si="85"/>
        <v>0</v>
      </c>
      <c r="K447" s="35">
        <f t="shared" si="86"/>
        <v>0</v>
      </c>
      <c r="L447" s="117">
        <f t="shared" si="87"/>
        <v>0</v>
      </c>
      <c r="M447" s="117">
        <f t="shared" si="88"/>
        <v>0</v>
      </c>
      <c r="N447" s="117">
        <f t="shared" si="89"/>
        <v>0</v>
      </c>
    </row>
    <row r="448" spans="1:14" ht="15.9" customHeight="1" x14ac:dyDescent="0.25">
      <c r="A448" s="95" t="s">
        <v>8</v>
      </c>
      <c r="B448" s="37" t="s">
        <v>119</v>
      </c>
      <c r="C448" s="35" t="str">
        <f>IFERROR(IF($J448&gt;0,VLOOKUP($A448&amp;$B448,'PNC AA'!$A:$E,4,0),""),"")</f>
        <v/>
      </c>
      <c r="D448" s="35" t="str">
        <f>IFERROR(IF($J448&gt;0,VLOOKUP($A448&amp;$B448,'PNC AA'!$A:$E,5,0),""),"")</f>
        <v/>
      </c>
      <c r="E448" s="55" t="str">
        <f t="shared" si="82"/>
        <v>ND</v>
      </c>
      <c r="F448" s="44">
        <f t="shared" si="83"/>
        <v>0</v>
      </c>
      <c r="G448" s="35">
        <f>IFERROR(VLOOKUP($A448&amp;$B448,'PNC Exon. &amp; no Exon.'!$A:$AJ,3,0),0)</f>
        <v>0</v>
      </c>
      <c r="H448" s="35">
        <f>IFERROR(VLOOKUP($A448&amp;$B448,'PNC Exon. &amp; no Exon.'!$A:$AJ,4,0),0)</f>
        <v>0</v>
      </c>
      <c r="I448" s="55" t="str">
        <f t="shared" si="84"/>
        <v>ND</v>
      </c>
      <c r="J448" s="44">
        <f t="shared" si="85"/>
        <v>0</v>
      </c>
      <c r="K448" s="35">
        <f t="shared" si="86"/>
        <v>0</v>
      </c>
      <c r="L448" s="117">
        <f t="shared" si="87"/>
        <v>0</v>
      </c>
      <c r="M448" s="117">
        <f t="shared" si="88"/>
        <v>0</v>
      </c>
      <c r="N448" s="117">
        <f t="shared" si="89"/>
        <v>0</v>
      </c>
    </row>
    <row r="449" spans="1:14" ht="15.9" customHeight="1" x14ac:dyDescent="0.25">
      <c r="A449" s="95" t="s">
        <v>8</v>
      </c>
      <c r="B449" s="37" t="s">
        <v>121</v>
      </c>
      <c r="C449" s="35" t="str">
        <f>IFERROR(IF($J449&gt;0,VLOOKUP($A449&amp;$B449,'PNC AA'!$A:$E,4,0),""),"")</f>
        <v/>
      </c>
      <c r="D449" s="35" t="str">
        <f>IFERROR(IF($J449&gt;0,VLOOKUP($A449&amp;$B449,'PNC AA'!$A:$E,5,0),""),"")</f>
        <v/>
      </c>
      <c r="E449" s="55" t="str">
        <f t="shared" si="82"/>
        <v>ND</v>
      </c>
      <c r="F449" s="44">
        <f t="shared" si="83"/>
        <v>0</v>
      </c>
      <c r="G449" s="35">
        <f>IFERROR(VLOOKUP($A449&amp;$B449,'PNC Exon. &amp; no Exon.'!$A:$AJ,3,0),0)</f>
        <v>0</v>
      </c>
      <c r="H449" s="35">
        <f>IFERROR(VLOOKUP($A449&amp;$B449,'PNC Exon. &amp; no Exon.'!$A:$AJ,4,0),0)</f>
        <v>0</v>
      </c>
      <c r="I449" s="55" t="str">
        <f t="shared" si="84"/>
        <v>ND</v>
      </c>
      <c r="J449" s="44">
        <f t="shared" si="85"/>
        <v>0</v>
      </c>
      <c r="K449" s="35">
        <f t="shared" si="86"/>
        <v>0</v>
      </c>
      <c r="L449" s="117">
        <f t="shared" si="87"/>
        <v>0</v>
      </c>
      <c r="M449" s="117">
        <f t="shared" si="88"/>
        <v>0</v>
      </c>
      <c r="N449" s="117">
        <f t="shared" si="89"/>
        <v>0</v>
      </c>
    </row>
    <row r="450" spans="1:14" ht="15.9" customHeight="1" x14ac:dyDescent="0.25">
      <c r="A450" s="95" t="s">
        <v>8</v>
      </c>
      <c r="B450" s="37" t="s">
        <v>80</v>
      </c>
      <c r="C450" s="35" t="str">
        <f>IFERROR(IF($J450&gt;0,VLOOKUP($A450&amp;$B450,'PNC AA'!$A:$E,4,0),""),"")</f>
        <v/>
      </c>
      <c r="D450" s="35" t="str">
        <f>IFERROR(IF($J450&gt;0,VLOOKUP($A450&amp;$B450,'PNC AA'!$A:$E,5,0),""),"")</f>
        <v/>
      </c>
      <c r="E450" s="55" t="str">
        <f t="shared" si="82"/>
        <v>ND</v>
      </c>
      <c r="F450" s="44">
        <f t="shared" si="83"/>
        <v>0</v>
      </c>
      <c r="G450" s="35">
        <f>IFERROR(VLOOKUP($A450&amp;$B450,'PNC Exon. &amp; no Exon.'!$A:$AJ,3,0),0)</f>
        <v>0</v>
      </c>
      <c r="H450" s="35">
        <f>IFERROR(VLOOKUP($A450&amp;$B450,'PNC Exon. &amp; no Exon.'!$A:$AJ,4,0),0)</f>
        <v>0</v>
      </c>
      <c r="I450" s="55" t="str">
        <f t="shared" si="84"/>
        <v>ND</v>
      </c>
      <c r="J450" s="44">
        <f t="shared" si="85"/>
        <v>0</v>
      </c>
      <c r="K450" s="35">
        <f t="shared" si="86"/>
        <v>0</v>
      </c>
      <c r="L450" s="117">
        <f t="shared" si="87"/>
        <v>0</v>
      </c>
      <c r="M450" s="117">
        <f t="shared" si="88"/>
        <v>0</v>
      </c>
      <c r="N450" s="117">
        <f t="shared" si="89"/>
        <v>0</v>
      </c>
    </row>
    <row r="451" spans="1:14" ht="15.9" customHeight="1" x14ac:dyDescent="0.25">
      <c r="A451" s="95" t="s">
        <v>8</v>
      </c>
      <c r="B451" s="37" t="s">
        <v>122</v>
      </c>
      <c r="C451" s="35" t="str">
        <f>IFERROR(IF($J451&gt;0,VLOOKUP($A451&amp;$B451,'PNC AA'!$A:$E,4,0),""),"")</f>
        <v/>
      </c>
      <c r="D451" s="35" t="str">
        <f>IFERROR(IF($J451&gt;0,VLOOKUP($A451&amp;$B451,'PNC AA'!$A:$E,5,0),""),"")</f>
        <v/>
      </c>
      <c r="E451" s="55" t="str">
        <f t="shared" si="82"/>
        <v>ND</v>
      </c>
      <c r="F451" s="44">
        <f t="shared" si="83"/>
        <v>0</v>
      </c>
      <c r="G451" s="35">
        <f>IFERROR(VLOOKUP($A451&amp;$B451,'PNC Exon. &amp; no Exon.'!$A:$AJ,3,0),0)</f>
        <v>0</v>
      </c>
      <c r="H451" s="35">
        <f>IFERROR(VLOOKUP($A451&amp;$B451,'PNC Exon. &amp; no Exon.'!$A:$AJ,4,0),0)</f>
        <v>0</v>
      </c>
      <c r="I451" s="55" t="str">
        <f t="shared" si="84"/>
        <v>ND</v>
      </c>
      <c r="J451" s="44">
        <f t="shared" si="85"/>
        <v>0</v>
      </c>
      <c r="K451" s="35">
        <f t="shared" si="86"/>
        <v>0</v>
      </c>
      <c r="L451" s="117">
        <f t="shared" si="87"/>
        <v>0</v>
      </c>
      <c r="M451" s="117">
        <f t="shared" si="88"/>
        <v>0</v>
      </c>
      <c r="N451" s="117">
        <f t="shared" si="89"/>
        <v>0</v>
      </c>
    </row>
    <row r="452" spans="1:14" ht="15.9" customHeight="1" x14ac:dyDescent="0.25">
      <c r="A452" s="95" t="s">
        <v>8</v>
      </c>
      <c r="B452" s="37" t="s">
        <v>120</v>
      </c>
      <c r="C452" s="35" t="str">
        <f>IFERROR(IF($J452&gt;0,VLOOKUP($A452&amp;$B452,'PNC AA'!$A:$E,4,0),""),"")</f>
        <v/>
      </c>
      <c r="D452" s="35" t="str">
        <f>IFERROR(IF($J452&gt;0,VLOOKUP($A452&amp;$B452,'PNC AA'!$A:$E,5,0),""),"")</f>
        <v/>
      </c>
      <c r="E452" s="55" t="str">
        <f t="shared" si="82"/>
        <v>ND</v>
      </c>
      <c r="F452" s="44">
        <f t="shared" si="83"/>
        <v>0</v>
      </c>
      <c r="G452" s="35">
        <f>IFERROR(VLOOKUP($A452&amp;$B452,'PNC Exon. &amp; no Exon.'!$A:$AJ,3,0),0)</f>
        <v>0</v>
      </c>
      <c r="H452" s="35">
        <f>IFERROR(VLOOKUP($A452&amp;$B452,'PNC Exon. &amp; no Exon.'!$A:$AJ,4,0),0)</f>
        <v>0</v>
      </c>
      <c r="I452" s="55" t="str">
        <f t="shared" si="84"/>
        <v>ND</v>
      </c>
      <c r="J452" s="44">
        <f t="shared" si="85"/>
        <v>0</v>
      </c>
      <c r="K452" s="35">
        <f t="shared" si="86"/>
        <v>0</v>
      </c>
      <c r="L452" s="117">
        <f t="shared" si="87"/>
        <v>0</v>
      </c>
      <c r="M452" s="117">
        <f t="shared" si="88"/>
        <v>0</v>
      </c>
      <c r="N452" s="117">
        <f t="shared" si="89"/>
        <v>0</v>
      </c>
    </row>
    <row r="453" spans="1:14" ht="15.9" customHeight="1" x14ac:dyDescent="0.25">
      <c r="A453" s="95" t="s">
        <v>8</v>
      </c>
      <c r="B453" s="37" t="s">
        <v>87</v>
      </c>
      <c r="C453" s="35" t="str">
        <f>IFERROR(IF($J453&gt;0,VLOOKUP($A453&amp;$B453,'PNC AA'!$A:$E,4,0),""),"")</f>
        <v/>
      </c>
      <c r="D453" s="35" t="str">
        <f>IFERROR(IF($J453&gt;0,VLOOKUP($A453&amp;$B453,'PNC AA'!$A:$E,5,0),""),"")</f>
        <v/>
      </c>
      <c r="E453" s="55" t="str">
        <f t="shared" si="82"/>
        <v>ND</v>
      </c>
      <c r="F453" s="44">
        <f t="shared" si="83"/>
        <v>0</v>
      </c>
      <c r="G453" s="35">
        <f>IFERROR(VLOOKUP($A453&amp;$B453,'PNC Exon. &amp; no Exon.'!$A:$AJ,3,0),0)</f>
        <v>0</v>
      </c>
      <c r="H453" s="35">
        <f>IFERROR(VLOOKUP($A453&amp;$B453,'PNC Exon. &amp; no Exon.'!$A:$AJ,4,0),0)</f>
        <v>0</v>
      </c>
      <c r="I453" s="55" t="str">
        <f t="shared" si="84"/>
        <v>ND</v>
      </c>
      <c r="J453" s="44">
        <f t="shared" si="85"/>
        <v>0</v>
      </c>
      <c r="K453" s="35">
        <f t="shared" si="86"/>
        <v>0</v>
      </c>
      <c r="L453" s="117">
        <f t="shared" si="87"/>
        <v>0</v>
      </c>
      <c r="M453" s="117">
        <f t="shared" si="88"/>
        <v>0</v>
      </c>
      <c r="N453" s="117">
        <f t="shared" si="89"/>
        <v>0</v>
      </c>
    </row>
    <row r="454" spans="1:14" ht="15.9" customHeight="1" x14ac:dyDescent="0.25">
      <c r="A454" s="95" t="s">
        <v>8</v>
      </c>
      <c r="B454" s="37" t="s">
        <v>78</v>
      </c>
      <c r="C454" s="35" t="str">
        <f>IFERROR(IF($J454&gt;0,VLOOKUP($A454&amp;$B454,'PNC AA'!$A:$E,4,0),""),"")</f>
        <v/>
      </c>
      <c r="D454" s="35" t="str">
        <f>IFERROR(IF($J454&gt;0,VLOOKUP($A454&amp;$B454,'PNC AA'!$A:$E,5,0),""),"")</f>
        <v/>
      </c>
      <c r="E454" s="55" t="str">
        <f t="shared" si="82"/>
        <v>ND</v>
      </c>
      <c r="F454" s="44">
        <f t="shared" si="83"/>
        <v>0</v>
      </c>
      <c r="G454" s="35">
        <f>IFERROR(VLOOKUP($A454&amp;$B454,'PNC Exon. &amp; no Exon.'!$A:$AJ,3,0),0)</f>
        <v>0</v>
      </c>
      <c r="H454" s="35">
        <f>IFERROR(VLOOKUP($A454&amp;$B454,'PNC Exon. &amp; no Exon.'!$A:$AJ,4,0),0)</f>
        <v>0</v>
      </c>
      <c r="I454" s="55" t="str">
        <f t="shared" si="84"/>
        <v>ND</v>
      </c>
      <c r="J454" s="44">
        <f t="shared" si="85"/>
        <v>0</v>
      </c>
      <c r="K454" s="35">
        <f t="shared" si="86"/>
        <v>0</v>
      </c>
      <c r="L454" s="117">
        <f t="shared" si="87"/>
        <v>0</v>
      </c>
      <c r="M454" s="117">
        <f t="shared" si="88"/>
        <v>0</v>
      </c>
      <c r="N454" s="117">
        <f t="shared" si="89"/>
        <v>0</v>
      </c>
    </row>
    <row r="455" spans="1:14" ht="15.9" customHeight="1" x14ac:dyDescent="0.25">
      <c r="A455" s="95" t="s">
        <v>8</v>
      </c>
      <c r="B455" s="37" t="s">
        <v>117</v>
      </c>
      <c r="C455" s="35" t="str">
        <f>IFERROR(IF($J455&gt;0,VLOOKUP($A455&amp;$B455,'PNC AA'!$A:$E,4,0),""),"")</f>
        <v/>
      </c>
      <c r="D455" s="35" t="str">
        <f>IFERROR(IF($J455&gt;0,VLOOKUP($A455&amp;$B455,'PNC AA'!$A:$E,5,0),""),"")</f>
        <v/>
      </c>
      <c r="E455" s="55" t="str">
        <f t="shared" si="82"/>
        <v>ND</v>
      </c>
      <c r="F455" s="44">
        <f t="shared" si="83"/>
        <v>0</v>
      </c>
      <c r="G455" s="35">
        <f>IFERROR(VLOOKUP($A455&amp;$B455,'PNC Exon. &amp; no Exon.'!$A:$AJ,3,0),0)</f>
        <v>0</v>
      </c>
      <c r="H455" s="35">
        <f>IFERROR(VLOOKUP($A455&amp;$B455,'PNC Exon. &amp; no Exon.'!$A:$AJ,4,0),0)</f>
        <v>0</v>
      </c>
      <c r="I455" s="55" t="str">
        <f t="shared" si="84"/>
        <v>ND</v>
      </c>
      <c r="J455" s="44">
        <f t="shared" si="85"/>
        <v>0</v>
      </c>
      <c r="K455" s="35">
        <f t="shared" si="86"/>
        <v>0</v>
      </c>
      <c r="L455" s="117">
        <f t="shared" si="87"/>
        <v>0</v>
      </c>
      <c r="M455" s="117">
        <f t="shared" si="88"/>
        <v>0</v>
      </c>
      <c r="N455" s="117">
        <f t="shared" si="89"/>
        <v>0</v>
      </c>
    </row>
    <row r="456" spans="1:14" ht="15.9" customHeight="1" x14ac:dyDescent="0.25">
      <c r="A456" s="95" t="s">
        <v>8</v>
      </c>
      <c r="B456" s="37" t="s">
        <v>123</v>
      </c>
      <c r="C456" s="35" t="str">
        <f>IFERROR(IF($J456&gt;0,VLOOKUP($A456&amp;$B456,'PNC AA'!$A:$E,4,0),""),"")</f>
        <v/>
      </c>
      <c r="D456" s="35" t="str">
        <f>IFERROR(IF($J456&gt;0,VLOOKUP($A456&amp;$B456,'PNC AA'!$A:$E,5,0),""),"")</f>
        <v/>
      </c>
      <c r="E456" s="55" t="str">
        <f t="shared" si="82"/>
        <v>ND</v>
      </c>
      <c r="F456" s="44">
        <f t="shared" si="83"/>
        <v>0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0</v>
      </c>
      <c r="I456" s="55" t="str">
        <f t="shared" si="84"/>
        <v>ND</v>
      </c>
      <c r="J456" s="44">
        <f t="shared" si="85"/>
        <v>0</v>
      </c>
      <c r="K456" s="35">
        <f t="shared" si="86"/>
        <v>0</v>
      </c>
      <c r="L456" s="117">
        <f t="shared" si="87"/>
        <v>0</v>
      </c>
      <c r="M456" s="117">
        <f t="shared" si="88"/>
        <v>0</v>
      </c>
      <c r="N456" s="117">
        <f t="shared" si="89"/>
        <v>0</v>
      </c>
    </row>
    <row r="457" spans="1:14" ht="15.9" customHeight="1" x14ac:dyDescent="0.25">
      <c r="A457" s="95" t="s">
        <v>8</v>
      </c>
      <c r="B457" s="37" t="s">
        <v>125</v>
      </c>
      <c r="C457" s="35" t="str">
        <f>IFERROR(IF($J457&gt;0,VLOOKUP($A457&amp;$B457,'PNC AA'!$A:$E,4,0),""),"")</f>
        <v/>
      </c>
      <c r="D457" s="35" t="str">
        <f>IFERROR(IF($J457&gt;0,VLOOKUP($A457&amp;$B457,'PNC AA'!$A:$E,5,0),""),"")</f>
        <v/>
      </c>
      <c r="E457" s="55" t="str">
        <f t="shared" si="82"/>
        <v>ND</v>
      </c>
      <c r="F457" s="44">
        <f t="shared" si="83"/>
        <v>0</v>
      </c>
      <c r="G457" s="35">
        <f>IFERROR(VLOOKUP($A457&amp;$B457,'PNC Exon. &amp; no Exon.'!$A:$AJ,3,0),0)</f>
        <v>0</v>
      </c>
      <c r="H457" s="35">
        <f>IFERROR(VLOOKUP($A457&amp;$B457,'PNC Exon. &amp; no Exon.'!$A:$AJ,4,0),0)</f>
        <v>0</v>
      </c>
      <c r="I457" s="55" t="str">
        <f t="shared" si="84"/>
        <v>ND</v>
      </c>
      <c r="J457" s="44">
        <f t="shared" si="85"/>
        <v>0</v>
      </c>
      <c r="K457" s="35">
        <f t="shared" si="86"/>
        <v>0</v>
      </c>
      <c r="L457" s="117">
        <f t="shared" si="87"/>
        <v>0</v>
      </c>
      <c r="M457" s="117">
        <f t="shared" si="88"/>
        <v>0</v>
      </c>
      <c r="N457" s="117">
        <f t="shared" si="89"/>
        <v>0</v>
      </c>
    </row>
    <row r="458" spans="1:14" ht="15.9" customHeight="1" x14ac:dyDescent="0.25">
      <c r="A458" s="95" t="s">
        <v>8</v>
      </c>
      <c r="B458" s="37" t="s">
        <v>124</v>
      </c>
      <c r="C458" s="35" t="str">
        <f>IFERROR(IF($J458&gt;0,VLOOKUP($A458&amp;$B458,'PNC AA'!$A:$E,4,0),""),"")</f>
        <v/>
      </c>
      <c r="D458" s="35" t="str">
        <f>IFERROR(IF($J458&gt;0,VLOOKUP($A458&amp;$B458,'PNC AA'!$A:$E,5,0),""),"")</f>
        <v/>
      </c>
      <c r="E458" s="55" t="str">
        <f t="shared" si="82"/>
        <v>ND</v>
      </c>
      <c r="F458" s="44">
        <f t="shared" si="83"/>
        <v>0</v>
      </c>
      <c r="G458" s="35">
        <f>IFERROR(VLOOKUP($A458&amp;$B458,'PNC Exon. &amp; no Exon.'!$A:$AJ,3,0),0)</f>
        <v>0</v>
      </c>
      <c r="H458" s="35">
        <f>IFERROR(VLOOKUP($A458&amp;$B458,'PNC Exon. &amp; no Exon.'!$A:$AJ,4,0),0)</f>
        <v>0</v>
      </c>
      <c r="I458" s="55" t="str">
        <f t="shared" si="84"/>
        <v>ND</v>
      </c>
      <c r="J458" s="44">
        <f t="shared" si="85"/>
        <v>0</v>
      </c>
      <c r="K458" s="35">
        <f t="shared" si="86"/>
        <v>0</v>
      </c>
      <c r="L458" s="117">
        <f t="shared" si="87"/>
        <v>0</v>
      </c>
      <c r="M458" s="117">
        <f t="shared" si="88"/>
        <v>0</v>
      </c>
      <c r="N458" s="117">
        <f t="shared" si="89"/>
        <v>0</v>
      </c>
    </row>
    <row r="459" spans="1:14" ht="15.9" customHeight="1" x14ac:dyDescent="0.25">
      <c r="A459" s="95" t="s">
        <v>8</v>
      </c>
      <c r="B459" s="37" t="s">
        <v>126</v>
      </c>
      <c r="C459" s="35" t="str">
        <f>IFERROR(IF($J459&gt;0,VLOOKUP($A459&amp;$B459,'PNC AA'!$A:$E,4,0),""),"")</f>
        <v/>
      </c>
      <c r="D459" s="35" t="str">
        <f>IFERROR(IF($J459&gt;0,VLOOKUP($A459&amp;$B459,'PNC AA'!$A:$E,5,0),""),"")</f>
        <v/>
      </c>
      <c r="E459" s="55" t="str">
        <f t="shared" si="82"/>
        <v>ND</v>
      </c>
      <c r="F459" s="44">
        <f t="shared" si="83"/>
        <v>0</v>
      </c>
      <c r="G459" s="35">
        <f>IFERROR(VLOOKUP($A459&amp;$B459,'PNC Exon. &amp; no Exon.'!$A:$AJ,3,0),0)</f>
        <v>0</v>
      </c>
      <c r="H459" s="35">
        <f>IFERROR(VLOOKUP($A459&amp;$B459,'PNC Exon. &amp; no Exon.'!$A:$AJ,4,0),0)</f>
        <v>0</v>
      </c>
      <c r="I459" s="55" t="str">
        <f t="shared" si="84"/>
        <v>ND</v>
      </c>
      <c r="J459" s="44">
        <f t="shared" si="85"/>
        <v>0</v>
      </c>
      <c r="K459" s="35">
        <f t="shared" si="86"/>
        <v>0</v>
      </c>
      <c r="L459" s="117">
        <f t="shared" si="87"/>
        <v>0</v>
      </c>
      <c r="M459" s="117">
        <f t="shared" si="88"/>
        <v>0</v>
      </c>
      <c r="N459" s="117">
        <f t="shared" si="89"/>
        <v>0</v>
      </c>
    </row>
    <row r="460" spans="1:14" ht="15.9" customHeight="1" x14ac:dyDescent="0.25">
      <c r="A460" s="95" t="s">
        <v>8</v>
      </c>
      <c r="B460" s="37" t="s">
        <v>109</v>
      </c>
      <c r="C460" s="35" t="str">
        <f>IFERROR(IF($J460&gt;0,VLOOKUP($A460&amp;$B460,'PNC AA'!$A:$E,4,0),""),"")</f>
        <v/>
      </c>
      <c r="D460" s="35" t="str">
        <f>IFERROR(IF($J460&gt;0,VLOOKUP($A460&amp;$B460,'PNC AA'!$A:$E,5,0),""),"")</f>
        <v/>
      </c>
      <c r="E460" s="55" t="str">
        <f t="shared" si="82"/>
        <v>ND</v>
      </c>
      <c r="F460" s="44">
        <f t="shared" si="83"/>
        <v>0</v>
      </c>
      <c r="G460" s="35">
        <f>IFERROR(VLOOKUP($A460&amp;$B460,'PNC Exon. &amp; no Exon.'!$A:$AJ,3,0),0)</f>
        <v>0</v>
      </c>
      <c r="H460" s="35">
        <f>IFERROR(VLOOKUP($A460&amp;$B460,'PNC Exon. &amp; no Exon.'!$A:$AJ,4,0),0)</f>
        <v>0</v>
      </c>
      <c r="I460" s="55" t="str">
        <f t="shared" si="84"/>
        <v>ND</v>
      </c>
      <c r="J460" s="44">
        <f t="shared" si="85"/>
        <v>0</v>
      </c>
      <c r="K460" s="35">
        <f t="shared" si="86"/>
        <v>0</v>
      </c>
      <c r="L460" s="117">
        <f t="shared" si="87"/>
        <v>0</v>
      </c>
      <c r="M460" s="117">
        <f t="shared" si="88"/>
        <v>0</v>
      </c>
      <c r="N460" s="117">
        <f t="shared" si="89"/>
        <v>0</v>
      </c>
    </row>
    <row r="461" spans="1:14" ht="15.9" customHeight="1" x14ac:dyDescent="0.25">
      <c r="A461" s="95" t="s">
        <v>8</v>
      </c>
      <c r="B461" s="37" t="s">
        <v>127</v>
      </c>
      <c r="C461" s="35" t="str">
        <f>IFERROR(IF($J461&gt;0,VLOOKUP($A461&amp;$B461,'PNC AA'!$A:$E,4,0),""),"")</f>
        <v/>
      </c>
      <c r="D461" s="35" t="str">
        <f>IFERROR(IF($J461&gt;0,VLOOKUP($A461&amp;$B461,'PNC AA'!$A:$E,5,0),""),"")</f>
        <v/>
      </c>
      <c r="E461" s="55" t="str">
        <f t="shared" si="82"/>
        <v>ND</v>
      </c>
      <c r="F461" s="44">
        <f t="shared" si="83"/>
        <v>0</v>
      </c>
      <c r="G461" s="35">
        <f>IFERROR(VLOOKUP($A461&amp;$B461,'PNC Exon. &amp; no Exon.'!$A:$AJ,3,0),0)</f>
        <v>0</v>
      </c>
      <c r="H461" s="35">
        <f>IFERROR(VLOOKUP($A461&amp;$B461,'PNC Exon. &amp; no Exon.'!$A:$AJ,4,0),0)</f>
        <v>0</v>
      </c>
      <c r="I461" s="55" t="str">
        <f t="shared" si="84"/>
        <v>ND</v>
      </c>
      <c r="J461" s="44">
        <f t="shared" si="85"/>
        <v>0</v>
      </c>
      <c r="K461" s="35">
        <f t="shared" si="86"/>
        <v>0</v>
      </c>
      <c r="L461" s="117">
        <f t="shared" si="87"/>
        <v>0</v>
      </c>
      <c r="M461" s="117">
        <f t="shared" si="88"/>
        <v>0</v>
      </c>
      <c r="N461" s="117">
        <f t="shared" si="89"/>
        <v>0</v>
      </c>
    </row>
    <row r="462" spans="1:14" ht="15.9" customHeight="1" x14ac:dyDescent="0.25">
      <c r="A462" s="95" t="s">
        <v>8</v>
      </c>
      <c r="B462" s="37" t="s">
        <v>79</v>
      </c>
      <c r="C462" s="35" t="str">
        <f>IFERROR(IF($J462&gt;0,VLOOKUP($A462&amp;$B462,'PNC AA'!$A:$E,4,0),""),"")</f>
        <v/>
      </c>
      <c r="D462" s="35" t="str">
        <f>IFERROR(IF($J462&gt;0,VLOOKUP($A462&amp;$B462,'PNC AA'!$A:$E,5,0),""),"")</f>
        <v/>
      </c>
      <c r="E462" s="55" t="str">
        <f t="shared" si="82"/>
        <v>ND</v>
      </c>
      <c r="F462" s="44">
        <f t="shared" si="83"/>
        <v>0</v>
      </c>
      <c r="G462" s="35">
        <f>IFERROR(VLOOKUP($A462&amp;$B462,'PNC Exon. &amp; no Exon.'!$A:$AJ,3,0),0)</f>
        <v>0</v>
      </c>
      <c r="H462" s="35">
        <f>IFERROR(VLOOKUP($A462&amp;$B462,'PNC Exon. &amp; no Exon.'!$A:$AJ,4,0),0)</f>
        <v>0</v>
      </c>
      <c r="I462" s="55" t="str">
        <f t="shared" si="84"/>
        <v>ND</v>
      </c>
      <c r="J462" s="44">
        <f t="shared" si="85"/>
        <v>0</v>
      </c>
      <c r="K462" s="35">
        <f t="shared" si="86"/>
        <v>0</v>
      </c>
      <c r="L462" s="117">
        <f t="shared" si="87"/>
        <v>0</v>
      </c>
      <c r="M462" s="117">
        <f t="shared" si="88"/>
        <v>0</v>
      </c>
      <c r="N462" s="117">
        <f t="shared" si="89"/>
        <v>0</v>
      </c>
    </row>
    <row r="463" spans="1:14" ht="15.9" customHeight="1" x14ac:dyDescent="0.25">
      <c r="A463" s="95" t="s">
        <v>8</v>
      </c>
      <c r="B463" s="37" t="s">
        <v>128</v>
      </c>
      <c r="C463" s="35" t="str">
        <f>IFERROR(IF($J463&gt;0,VLOOKUP($A463&amp;$B463,'PNC AA'!$A:$E,4,0),""),"")</f>
        <v/>
      </c>
      <c r="D463" s="35" t="str">
        <f>IFERROR(IF($J463&gt;0,VLOOKUP($A463&amp;$B463,'PNC AA'!$A:$E,5,0),""),"")</f>
        <v/>
      </c>
      <c r="E463" s="55" t="str">
        <f t="shared" si="82"/>
        <v>ND</v>
      </c>
      <c r="F463" s="44">
        <f t="shared" si="83"/>
        <v>0</v>
      </c>
      <c r="G463" s="35">
        <f>IFERROR(VLOOKUP($A463&amp;$B463,'PNC Exon. &amp; no Exon.'!$A:$AJ,3,0),0)</f>
        <v>0</v>
      </c>
      <c r="H463" s="35">
        <f>IFERROR(VLOOKUP($A463&amp;$B463,'PNC Exon. &amp; no Exon.'!$A:$AJ,4,0),0)</f>
        <v>0</v>
      </c>
      <c r="I463" s="55" t="str">
        <f t="shared" si="84"/>
        <v>ND</v>
      </c>
      <c r="J463" s="44">
        <f t="shared" si="85"/>
        <v>0</v>
      </c>
      <c r="K463" s="35">
        <f t="shared" si="86"/>
        <v>0</v>
      </c>
      <c r="L463" s="117">
        <f t="shared" si="87"/>
        <v>0</v>
      </c>
      <c r="M463" s="117">
        <f t="shared" si="88"/>
        <v>0</v>
      </c>
      <c r="N463" s="117">
        <f t="shared" si="89"/>
        <v>0</v>
      </c>
    </row>
    <row r="464" spans="1:14" ht="15.9" customHeight="1" x14ac:dyDescent="0.25">
      <c r="A464" s="95" t="s">
        <v>8</v>
      </c>
      <c r="B464" s="37" t="s">
        <v>131</v>
      </c>
      <c r="C464" s="35" t="str">
        <f>IFERROR(IF($J464&gt;0,VLOOKUP($A464&amp;$B464,'PNC AA'!$A:$E,4,0),""),"")</f>
        <v/>
      </c>
      <c r="D464" s="35" t="str">
        <f>IFERROR(IF($J464&gt;0,VLOOKUP($A464&amp;$B464,'PNC AA'!$A:$E,5,0),""),"")</f>
        <v/>
      </c>
      <c r="E464" s="55" t="str">
        <f t="shared" si="82"/>
        <v>ND</v>
      </c>
      <c r="F464" s="44">
        <f t="shared" si="83"/>
        <v>0</v>
      </c>
      <c r="G464" s="35">
        <f>IFERROR(VLOOKUP($A464&amp;$B464,'PNC Exon. &amp; no Exon.'!$A:$AJ,3,0),0)</f>
        <v>0</v>
      </c>
      <c r="H464" s="35">
        <f>IFERROR(VLOOKUP($A464&amp;$B464,'PNC Exon. &amp; no Exon.'!$A:$AJ,4,0),0)</f>
        <v>0</v>
      </c>
      <c r="I464" s="55" t="str">
        <f t="shared" si="84"/>
        <v>ND</v>
      </c>
      <c r="J464" s="44">
        <f t="shared" si="85"/>
        <v>0</v>
      </c>
      <c r="K464" s="35">
        <f t="shared" si="86"/>
        <v>0</v>
      </c>
      <c r="L464" s="117">
        <f t="shared" si="87"/>
        <v>0</v>
      </c>
      <c r="M464" s="117">
        <f t="shared" si="88"/>
        <v>0</v>
      </c>
      <c r="N464" s="117">
        <f t="shared" si="89"/>
        <v>0</v>
      </c>
    </row>
    <row r="465" spans="1:14" ht="15.9" customHeight="1" x14ac:dyDescent="0.25">
      <c r="A465" s="95" t="s">
        <v>8</v>
      </c>
      <c r="B465" s="37" t="s">
        <v>129</v>
      </c>
      <c r="C465" s="35" t="str">
        <f>IFERROR(IF($J465&gt;0,VLOOKUP($A465&amp;$B465,'PNC AA'!$A:$E,4,0),""),"")</f>
        <v/>
      </c>
      <c r="D465" s="35" t="str">
        <f>IFERROR(IF($J465&gt;0,VLOOKUP($A465&amp;$B465,'PNC AA'!$A:$E,5,0),""),"")</f>
        <v/>
      </c>
      <c r="E465" s="55" t="str">
        <f t="shared" si="82"/>
        <v>ND</v>
      </c>
      <c r="F465" s="44">
        <f t="shared" si="83"/>
        <v>0</v>
      </c>
      <c r="G465" s="35">
        <f>IFERROR(VLOOKUP($A465&amp;$B465,'PNC Exon. &amp; no Exon.'!$A:$AJ,3,0),0)</f>
        <v>0</v>
      </c>
      <c r="H465" s="35">
        <f>IFERROR(VLOOKUP($A465&amp;$B465,'PNC Exon. &amp; no Exon.'!$A:$AJ,4,0),0)</f>
        <v>0</v>
      </c>
      <c r="I465" s="55" t="str">
        <f t="shared" si="84"/>
        <v>ND</v>
      </c>
      <c r="J465" s="44">
        <f t="shared" si="85"/>
        <v>0</v>
      </c>
      <c r="K465" s="35">
        <f t="shared" si="86"/>
        <v>0</v>
      </c>
      <c r="L465" s="117">
        <f t="shared" si="87"/>
        <v>0</v>
      </c>
      <c r="M465" s="117">
        <f t="shared" si="88"/>
        <v>0</v>
      </c>
      <c r="N465" s="117">
        <f t="shared" si="89"/>
        <v>0</v>
      </c>
    </row>
    <row r="466" spans="1:14" ht="15.9" customHeight="1" x14ac:dyDescent="0.25">
      <c r="A466" s="95" t="s">
        <v>8</v>
      </c>
      <c r="B466" s="37" t="s">
        <v>130</v>
      </c>
      <c r="C466" s="35" t="str">
        <f>IFERROR(IF($J466&gt;0,VLOOKUP($A466&amp;$B466,'PNC AA'!$A:$E,4,0),""),"")</f>
        <v/>
      </c>
      <c r="D466" s="35" t="str">
        <f>IFERROR(IF($J466&gt;0,VLOOKUP($A466&amp;$B466,'PNC AA'!$A:$E,5,0),""),"")</f>
        <v/>
      </c>
      <c r="E466" s="55" t="str">
        <f t="shared" si="82"/>
        <v>ND</v>
      </c>
      <c r="F466" s="44">
        <f t="shared" si="83"/>
        <v>0</v>
      </c>
      <c r="G466" s="35">
        <f>IFERROR(VLOOKUP($A466&amp;$B466,'PNC Exon. &amp; no Exon.'!$A:$AJ,3,0),0)</f>
        <v>0</v>
      </c>
      <c r="H466" s="35">
        <f>IFERROR(VLOOKUP($A466&amp;$B466,'PNC Exon. &amp; no Exon.'!$A:$AJ,4,0),0)</f>
        <v>0</v>
      </c>
      <c r="I466" s="55" t="str">
        <f t="shared" si="84"/>
        <v>ND</v>
      </c>
      <c r="J466" s="44">
        <f t="shared" si="85"/>
        <v>0</v>
      </c>
      <c r="K466" s="35">
        <f t="shared" si="86"/>
        <v>0</v>
      </c>
      <c r="L466" s="117">
        <f t="shared" si="87"/>
        <v>0</v>
      </c>
      <c r="M466" s="117">
        <f t="shared" si="88"/>
        <v>0</v>
      </c>
      <c r="N466" s="117">
        <f t="shared" si="89"/>
        <v>0</v>
      </c>
    </row>
    <row r="467" spans="1:14" ht="20.25" customHeight="1" x14ac:dyDescent="0.25">
      <c r="A467" s="7"/>
      <c r="B467" s="39" t="s">
        <v>21</v>
      </c>
      <c r="C467" s="46">
        <f>SUM(C434:C466)</f>
        <v>0</v>
      </c>
      <c r="D467" s="46">
        <f>SUM(D434:D466)</f>
        <v>0</v>
      </c>
      <c r="E467" s="46"/>
      <c r="F467" s="46">
        <f>SUM(F434:F466)</f>
        <v>0</v>
      </c>
      <c r="G467" s="46">
        <f>SUM(G434:G466)</f>
        <v>0</v>
      </c>
      <c r="H467" s="46">
        <f>SUM(H434:H466)</f>
        <v>0</v>
      </c>
      <c r="I467" s="46"/>
      <c r="J467" s="46">
        <f>SUM(J434:J466)</f>
        <v>0</v>
      </c>
      <c r="K467" s="46">
        <f>SUM(K434:K466)</f>
        <v>0</v>
      </c>
      <c r="L467" s="116">
        <f t="shared" si="87"/>
        <v>0</v>
      </c>
      <c r="M467" s="120">
        <f>SUM(M434:M466)</f>
        <v>0</v>
      </c>
      <c r="N467" s="120">
        <f>SUM(N434:N466)</f>
        <v>0</v>
      </c>
    </row>
    <row r="468" spans="1:14" x14ac:dyDescent="0.25">
      <c r="B468" s="52" t="s">
        <v>173</v>
      </c>
    </row>
    <row r="473" spans="1:14" ht="21" x14ac:dyDescent="0.4">
      <c r="A473" s="135" t="s">
        <v>42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x14ac:dyDescent="0.25">
      <c r="A474" s="134" t="s">
        <v>59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x14ac:dyDescent="0.25">
      <c r="A475" s="134" t="s">
        <v>144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x14ac:dyDescent="0.25">
      <c r="A476" s="134" t="s">
        <v>91</v>
      </c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</row>
    <row r="477" spans="1:14" x14ac:dyDescent="0.25">
      <c r="A477" s="1"/>
      <c r="B477" s="95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8" t="s">
        <v>33</v>
      </c>
      <c r="C478" s="137" t="str">
        <f>"Año "&amp;$C$7</f>
        <v>Año 2022</v>
      </c>
      <c r="D478" s="137"/>
      <c r="E478" s="137" t="s">
        <v>52</v>
      </c>
      <c r="F478" s="137"/>
      <c r="G478" s="137" t="str">
        <f>"Año "&amp;$G$7</f>
        <v>Año 2023</v>
      </c>
      <c r="H478" s="137"/>
      <c r="I478" s="137" t="s">
        <v>52</v>
      </c>
      <c r="J478" s="137"/>
      <c r="K478" s="137" t="s">
        <v>29</v>
      </c>
      <c r="L478" s="137"/>
      <c r="M478" s="137" t="s">
        <v>61</v>
      </c>
      <c r="N478" s="137"/>
    </row>
    <row r="479" spans="1:14" ht="32.25" customHeight="1" x14ac:dyDescent="0.25">
      <c r="A479" s="62"/>
      <c r="B479" s="139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129">
        <f>$C$7</f>
        <v>2022</v>
      </c>
      <c r="N479" s="129">
        <f>$G$7</f>
        <v>2023</v>
      </c>
    </row>
    <row r="480" spans="1:14" ht="15.9" customHeight="1" x14ac:dyDescent="0.25">
      <c r="A480" s="95" t="s">
        <v>9</v>
      </c>
      <c r="B480" s="35" t="s">
        <v>84</v>
      </c>
      <c r="C480" s="35" t="str">
        <f>IFERROR(IF($J480&gt;0,VLOOKUP($A480&amp;$B480,'PNC AA'!$A:$E,4,0),""),"")</f>
        <v/>
      </c>
      <c r="D480" s="35" t="str">
        <f>IFERROR(IF($J480&gt;0,VLOOKUP($A480&amp;$B480,'PNC AA'!$A:$E,5,0),""),"")</f>
        <v/>
      </c>
      <c r="E480" s="55" t="str">
        <f t="shared" ref="E480:E512" si="90">IF(F480=0,"ND",RANK(F480,$F$480:$F$512))</f>
        <v>ND</v>
      </c>
      <c r="F480" s="44">
        <f t="shared" ref="F480:F512" si="91">SUM(C480:D480)</f>
        <v>0</v>
      </c>
      <c r="G480" s="35">
        <f>IFERROR(VLOOKUP($A480&amp;$B480,'PNC Exon. &amp; no Exon.'!$A:$AJ,3,0),0)</f>
        <v>0</v>
      </c>
      <c r="H480" s="35">
        <f>IFERROR(VLOOKUP($A480&amp;$B480,'PNC Exon. &amp; no Exon.'!$A:$AJ,4,0),0)</f>
        <v>0</v>
      </c>
      <c r="I480" s="55" t="str">
        <f t="shared" ref="I480:I512" si="92">IF(J480=0,"ND",RANK(J480,$J$480:$J$512))</f>
        <v>ND</v>
      </c>
      <c r="J480" s="44">
        <f t="shared" ref="J480:J512" si="93">(G480+H480)</f>
        <v>0</v>
      </c>
      <c r="K480" s="35">
        <f t="shared" ref="K480:K513" si="94">J480-F480</f>
        <v>0</v>
      </c>
      <c r="L480" s="117">
        <f t="shared" ref="L480:L513" si="95">IFERROR(K480/F480*100,0)</f>
        <v>0</v>
      </c>
      <c r="M480" s="117">
        <f t="shared" ref="M480:M512" si="96">IFERROR(F480/$F$513*100,0)</f>
        <v>0</v>
      </c>
      <c r="N480" s="117">
        <f t="shared" ref="N480:N512" si="97">IFERROR(J480/$J$513*100,0)</f>
        <v>0</v>
      </c>
    </row>
    <row r="481" spans="1:14" ht="15.9" customHeight="1" x14ac:dyDescent="0.25">
      <c r="A481" s="95" t="s">
        <v>9</v>
      </c>
      <c r="B481" s="37" t="s">
        <v>92</v>
      </c>
      <c r="C481" s="35" t="str">
        <f>IFERROR(IF($J481&gt;0,VLOOKUP($A481&amp;$B481,'PNC AA'!$A:$E,4,0),""),"")</f>
        <v/>
      </c>
      <c r="D481" s="35" t="str">
        <f>IFERROR(IF($J481&gt;0,VLOOKUP($A481&amp;$B481,'PNC AA'!$A:$E,5,0),""),"")</f>
        <v/>
      </c>
      <c r="E481" s="55" t="str">
        <f t="shared" si="90"/>
        <v>ND</v>
      </c>
      <c r="F481" s="44">
        <f t="shared" si="91"/>
        <v>0</v>
      </c>
      <c r="G481" s="35">
        <f>IFERROR(VLOOKUP($A481&amp;$B481,'PNC Exon. &amp; no Exon.'!$A:$AJ,3,0),0)</f>
        <v>0</v>
      </c>
      <c r="H481" s="35">
        <f>IFERROR(VLOOKUP($A481&amp;$B481,'PNC Exon. &amp; no Exon.'!$A:$AJ,4,0),0)</f>
        <v>0</v>
      </c>
      <c r="I481" s="55" t="str">
        <f t="shared" si="92"/>
        <v>ND</v>
      </c>
      <c r="J481" s="44">
        <f t="shared" si="93"/>
        <v>0</v>
      </c>
      <c r="K481" s="35">
        <f t="shared" si="94"/>
        <v>0</v>
      </c>
      <c r="L481" s="117">
        <f t="shared" si="95"/>
        <v>0</v>
      </c>
      <c r="M481" s="117">
        <f t="shared" si="96"/>
        <v>0</v>
      </c>
      <c r="N481" s="117">
        <f t="shared" si="97"/>
        <v>0</v>
      </c>
    </row>
    <row r="482" spans="1:14" ht="15.9" customHeight="1" x14ac:dyDescent="0.25">
      <c r="A482" s="95" t="s">
        <v>9</v>
      </c>
      <c r="B482" s="37" t="s">
        <v>110</v>
      </c>
      <c r="C482" s="35" t="str">
        <f>IFERROR(IF($J482&gt;0,VLOOKUP($A482&amp;$B482,'PNC AA'!$A:$E,4,0),""),"")</f>
        <v/>
      </c>
      <c r="D482" s="35" t="str">
        <f>IFERROR(IF($J482&gt;0,VLOOKUP($A482&amp;$B482,'PNC AA'!$A:$E,5,0),""),"")</f>
        <v/>
      </c>
      <c r="E482" s="53" t="str">
        <f t="shared" si="90"/>
        <v>ND</v>
      </c>
      <c r="F482" s="44">
        <f t="shared" si="91"/>
        <v>0</v>
      </c>
      <c r="G482" s="35">
        <f>IFERROR(VLOOKUP($A482&amp;$B482,'PNC Exon. &amp; no Exon.'!$A:$AJ,3,0),0)</f>
        <v>0</v>
      </c>
      <c r="H482" s="35">
        <f>IFERROR(VLOOKUP($A482&amp;$B482,'PNC Exon. &amp; no Exon.'!$A:$AJ,4,0),0)</f>
        <v>0</v>
      </c>
      <c r="I482" s="53" t="str">
        <f t="shared" si="92"/>
        <v>ND</v>
      </c>
      <c r="J482" s="44">
        <f t="shared" si="93"/>
        <v>0</v>
      </c>
      <c r="K482" s="35">
        <f t="shared" si="94"/>
        <v>0</v>
      </c>
      <c r="L482" s="117">
        <f t="shared" si="95"/>
        <v>0</v>
      </c>
      <c r="M482" s="117">
        <f t="shared" si="96"/>
        <v>0</v>
      </c>
      <c r="N482" s="117">
        <f t="shared" si="97"/>
        <v>0</v>
      </c>
    </row>
    <row r="483" spans="1:14" ht="15.9" customHeight="1" x14ac:dyDescent="0.25">
      <c r="A483" s="95" t="s">
        <v>9</v>
      </c>
      <c r="B483" s="37" t="s">
        <v>93</v>
      </c>
      <c r="C483" s="35" t="str">
        <f>IFERROR(IF($J483&gt;0,VLOOKUP($A483&amp;$B483,'PNC AA'!$A:$E,4,0),""),"")</f>
        <v/>
      </c>
      <c r="D483" s="35" t="str">
        <f>IFERROR(IF($J483&gt;0,VLOOKUP($A483&amp;$B483,'PNC AA'!$A:$E,5,0),""),"")</f>
        <v/>
      </c>
      <c r="E483" s="53" t="str">
        <f t="shared" si="90"/>
        <v>ND</v>
      </c>
      <c r="F483" s="44">
        <f t="shared" si="91"/>
        <v>0</v>
      </c>
      <c r="G483" s="35">
        <f>IFERROR(VLOOKUP($A483&amp;$B483,'PNC Exon. &amp; no Exon.'!$A:$AJ,3,0),0)</f>
        <v>0</v>
      </c>
      <c r="H483" s="35">
        <f>IFERROR(VLOOKUP($A483&amp;$B483,'PNC Exon. &amp; no Exon.'!$A:$AJ,4,0),0)</f>
        <v>0</v>
      </c>
      <c r="I483" s="53" t="str">
        <f t="shared" si="92"/>
        <v>ND</v>
      </c>
      <c r="J483" s="44">
        <f t="shared" si="93"/>
        <v>0</v>
      </c>
      <c r="K483" s="35">
        <f t="shared" si="94"/>
        <v>0</v>
      </c>
      <c r="L483" s="117">
        <f t="shared" si="95"/>
        <v>0</v>
      </c>
      <c r="M483" s="117">
        <f t="shared" si="96"/>
        <v>0</v>
      </c>
      <c r="N483" s="117">
        <f t="shared" si="97"/>
        <v>0</v>
      </c>
    </row>
    <row r="484" spans="1:14" ht="15.9" customHeight="1" x14ac:dyDescent="0.25">
      <c r="A484" s="95" t="s">
        <v>9</v>
      </c>
      <c r="B484" s="37" t="s">
        <v>111</v>
      </c>
      <c r="C484" s="35" t="str">
        <f>IFERROR(IF($J484&gt;0,VLOOKUP($A484&amp;$B484,'PNC AA'!$A:$E,4,0),""),"")</f>
        <v/>
      </c>
      <c r="D484" s="35" t="str">
        <f>IFERROR(IF($J484&gt;0,VLOOKUP($A484&amp;$B484,'PNC AA'!$A:$E,5,0),""),"")</f>
        <v/>
      </c>
      <c r="E484" s="55" t="str">
        <f t="shared" si="90"/>
        <v>ND</v>
      </c>
      <c r="F484" s="44">
        <f t="shared" si="91"/>
        <v>0</v>
      </c>
      <c r="G484" s="35">
        <f>IFERROR(VLOOKUP($A484&amp;$B484,'PNC Exon. &amp; no Exon.'!$A:$AJ,3,0),0)</f>
        <v>0</v>
      </c>
      <c r="H484" s="35">
        <f>IFERROR(VLOOKUP($A484&amp;$B484,'PNC Exon. &amp; no Exon.'!$A:$AJ,4,0),0)</f>
        <v>0</v>
      </c>
      <c r="I484" s="55" t="str">
        <f t="shared" si="92"/>
        <v>ND</v>
      </c>
      <c r="J484" s="44">
        <f t="shared" si="93"/>
        <v>0</v>
      </c>
      <c r="K484" s="35">
        <f t="shared" si="94"/>
        <v>0</v>
      </c>
      <c r="L484" s="117">
        <f t="shared" si="95"/>
        <v>0</v>
      </c>
      <c r="M484" s="117">
        <f t="shared" si="96"/>
        <v>0</v>
      </c>
      <c r="N484" s="117">
        <f t="shared" si="97"/>
        <v>0</v>
      </c>
    </row>
    <row r="485" spans="1:14" ht="15.9" customHeight="1" x14ac:dyDescent="0.25">
      <c r="A485" s="95" t="s">
        <v>9</v>
      </c>
      <c r="B485" s="37" t="s">
        <v>112</v>
      </c>
      <c r="C485" s="35" t="str">
        <f>IFERROR(IF($J485&gt;0,VLOOKUP($A485&amp;$B485,'PNC AA'!$A:$E,4,0),""),"")</f>
        <v/>
      </c>
      <c r="D485" s="35" t="str">
        <f>IFERROR(IF($J485&gt;0,VLOOKUP($A485&amp;$B485,'PNC AA'!$A:$E,5,0),""),"")</f>
        <v/>
      </c>
      <c r="E485" s="53" t="str">
        <f t="shared" si="90"/>
        <v>ND</v>
      </c>
      <c r="F485" s="44">
        <f t="shared" si="91"/>
        <v>0</v>
      </c>
      <c r="G485" s="35">
        <f>IFERROR(VLOOKUP($A485&amp;$B485,'PNC Exon. &amp; no Exon.'!$A:$AJ,3,0),0)</f>
        <v>0</v>
      </c>
      <c r="H485" s="35">
        <f>IFERROR(VLOOKUP($A485&amp;$B485,'PNC Exon. &amp; no Exon.'!$A:$AJ,4,0),0)</f>
        <v>0</v>
      </c>
      <c r="I485" s="53" t="str">
        <f t="shared" si="92"/>
        <v>ND</v>
      </c>
      <c r="J485" s="44">
        <f t="shared" si="93"/>
        <v>0</v>
      </c>
      <c r="K485" s="35">
        <f t="shared" si="94"/>
        <v>0</v>
      </c>
      <c r="L485" s="117">
        <f t="shared" si="95"/>
        <v>0</v>
      </c>
      <c r="M485" s="117">
        <f t="shared" si="96"/>
        <v>0</v>
      </c>
      <c r="N485" s="117">
        <f t="shared" si="97"/>
        <v>0</v>
      </c>
    </row>
    <row r="486" spans="1:14" ht="15.9" customHeight="1" x14ac:dyDescent="0.25">
      <c r="A486" s="95" t="s">
        <v>9</v>
      </c>
      <c r="B486" s="37" t="s">
        <v>94</v>
      </c>
      <c r="C486" s="35" t="str">
        <f>IFERROR(IF($J486&gt;0,VLOOKUP($A486&amp;$B486,'PNC AA'!$A:$E,4,0),""),"")</f>
        <v/>
      </c>
      <c r="D486" s="35" t="str">
        <f>IFERROR(IF($J486&gt;0,VLOOKUP($A486&amp;$B486,'PNC AA'!$A:$E,5,0),""),"")</f>
        <v/>
      </c>
      <c r="E486" s="53" t="str">
        <f t="shared" si="90"/>
        <v>ND</v>
      </c>
      <c r="F486" s="44">
        <f t="shared" si="91"/>
        <v>0</v>
      </c>
      <c r="G486" s="35">
        <f>IFERROR(VLOOKUP($A486&amp;$B486,'PNC Exon. &amp; no Exon.'!$A:$AJ,3,0),0)</f>
        <v>0</v>
      </c>
      <c r="H486" s="35">
        <f>IFERROR(VLOOKUP($A486&amp;$B486,'PNC Exon. &amp; no Exon.'!$A:$AJ,4,0),0)</f>
        <v>0</v>
      </c>
      <c r="I486" s="53" t="str">
        <f t="shared" si="92"/>
        <v>ND</v>
      </c>
      <c r="J486" s="44">
        <f t="shared" si="93"/>
        <v>0</v>
      </c>
      <c r="K486" s="35">
        <f t="shared" si="94"/>
        <v>0</v>
      </c>
      <c r="L486" s="117">
        <f t="shared" si="95"/>
        <v>0</v>
      </c>
      <c r="M486" s="117">
        <f t="shared" si="96"/>
        <v>0</v>
      </c>
      <c r="N486" s="117">
        <f t="shared" si="97"/>
        <v>0</v>
      </c>
    </row>
    <row r="487" spans="1:14" ht="15.9" customHeight="1" x14ac:dyDescent="0.25">
      <c r="A487" s="95" t="s">
        <v>9</v>
      </c>
      <c r="B487" s="37" t="s">
        <v>113</v>
      </c>
      <c r="C487" s="35" t="str">
        <f>IFERROR(IF($J487&gt;0,VLOOKUP($A487&amp;$B487,'PNC AA'!$A:$E,4,0),""),"")</f>
        <v/>
      </c>
      <c r="D487" s="35" t="str">
        <f>IFERROR(IF($J487&gt;0,VLOOKUP($A487&amp;$B487,'PNC AA'!$A:$E,5,0),""),"")</f>
        <v/>
      </c>
      <c r="E487" s="55" t="str">
        <f t="shared" si="90"/>
        <v>ND</v>
      </c>
      <c r="F487" s="44">
        <f t="shared" si="91"/>
        <v>0</v>
      </c>
      <c r="G487" s="35">
        <f>IFERROR(VLOOKUP($A487&amp;$B487,'PNC Exon. &amp; no Exon.'!$A:$AJ,3,0),0)</f>
        <v>0</v>
      </c>
      <c r="H487" s="35">
        <f>IFERROR(VLOOKUP($A487&amp;$B487,'PNC Exon. &amp; no Exon.'!$A:$AJ,4,0),0)</f>
        <v>0</v>
      </c>
      <c r="I487" s="55" t="str">
        <f t="shared" si="92"/>
        <v>ND</v>
      </c>
      <c r="J487" s="44">
        <f t="shared" si="93"/>
        <v>0</v>
      </c>
      <c r="K487" s="35">
        <f t="shared" si="94"/>
        <v>0</v>
      </c>
      <c r="L487" s="117">
        <f t="shared" si="95"/>
        <v>0</v>
      </c>
      <c r="M487" s="117">
        <f t="shared" si="96"/>
        <v>0</v>
      </c>
      <c r="N487" s="117">
        <f t="shared" si="97"/>
        <v>0</v>
      </c>
    </row>
    <row r="488" spans="1:14" ht="15.9" customHeight="1" x14ac:dyDescent="0.25">
      <c r="A488" s="95" t="s">
        <v>9</v>
      </c>
      <c r="B488" s="37" t="s">
        <v>77</v>
      </c>
      <c r="C488" s="35" t="str">
        <f>IFERROR(IF($J488&gt;0,VLOOKUP($A488&amp;$B488,'PNC AA'!$A:$E,4,0),""),"")</f>
        <v/>
      </c>
      <c r="D488" s="35" t="str">
        <f>IFERROR(IF($J488&gt;0,VLOOKUP($A488&amp;$B488,'PNC AA'!$A:$E,5,0),""),"")</f>
        <v/>
      </c>
      <c r="E488" s="53" t="str">
        <f t="shared" si="90"/>
        <v>ND</v>
      </c>
      <c r="F488" s="44">
        <f t="shared" si="91"/>
        <v>0</v>
      </c>
      <c r="G488" s="35">
        <f>IFERROR(VLOOKUP($A488&amp;$B488,'PNC Exon. &amp; no Exon.'!$A:$AJ,3,0),0)</f>
        <v>0</v>
      </c>
      <c r="H488" s="35">
        <f>IFERROR(VLOOKUP($A488&amp;$B488,'PNC Exon. &amp; no Exon.'!$A:$AJ,4,0),0)</f>
        <v>0</v>
      </c>
      <c r="I488" s="53" t="str">
        <f t="shared" si="92"/>
        <v>ND</v>
      </c>
      <c r="J488" s="44">
        <f t="shared" si="93"/>
        <v>0</v>
      </c>
      <c r="K488" s="35">
        <f t="shared" si="94"/>
        <v>0</v>
      </c>
      <c r="L488" s="117">
        <f t="shared" si="95"/>
        <v>0</v>
      </c>
      <c r="M488" s="117">
        <f t="shared" si="96"/>
        <v>0</v>
      </c>
      <c r="N488" s="117">
        <f t="shared" si="97"/>
        <v>0</v>
      </c>
    </row>
    <row r="489" spans="1:14" ht="15.9" customHeight="1" x14ac:dyDescent="0.25">
      <c r="A489" s="95" t="s">
        <v>9</v>
      </c>
      <c r="B489" s="37" t="s">
        <v>114</v>
      </c>
      <c r="C489" s="35" t="str">
        <f>IFERROR(IF($J489&gt;0,VLOOKUP($A489&amp;$B489,'PNC AA'!$A:$E,4,0),""),"")</f>
        <v/>
      </c>
      <c r="D489" s="35" t="str">
        <f>IFERROR(IF($J489&gt;0,VLOOKUP($A489&amp;$B489,'PNC AA'!$A:$E,5,0),""),"")</f>
        <v/>
      </c>
      <c r="E489" s="53" t="str">
        <f t="shared" si="90"/>
        <v>ND</v>
      </c>
      <c r="F489" s="44">
        <f t="shared" si="91"/>
        <v>0</v>
      </c>
      <c r="G489" s="35">
        <f>IFERROR(VLOOKUP($A489&amp;$B489,'PNC Exon. &amp; no Exon.'!$A:$AJ,3,0),0)</f>
        <v>0</v>
      </c>
      <c r="H489" s="35">
        <f>IFERROR(VLOOKUP($A489&amp;$B489,'PNC Exon. &amp; no Exon.'!$A:$AJ,4,0),0)</f>
        <v>0</v>
      </c>
      <c r="I489" s="53" t="str">
        <f t="shared" si="92"/>
        <v>ND</v>
      </c>
      <c r="J489" s="44">
        <f t="shared" si="93"/>
        <v>0</v>
      </c>
      <c r="K489" s="35">
        <f t="shared" si="94"/>
        <v>0</v>
      </c>
      <c r="L489" s="117">
        <f t="shared" si="95"/>
        <v>0</v>
      </c>
      <c r="M489" s="117">
        <f t="shared" si="96"/>
        <v>0</v>
      </c>
      <c r="N489" s="117">
        <f t="shared" si="97"/>
        <v>0</v>
      </c>
    </row>
    <row r="490" spans="1:14" ht="15.9" customHeight="1" x14ac:dyDescent="0.25">
      <c r="A490" s="95" t="s">
        <v>9</v>
      </c>
      <c r="B490" s="37" t="s">
        <v>85</v>
      </c>
      <c r="C490" s="35" t="str">
        <f>IFERROR(IF($J490&gt;0,VLOOKUP($A490&amp;$B490,'PNC AA'!$A:$E,4,0),""),"")</f>
        <v/>
      </c>
      <c r="D490" s="35" t="str">
        <f>IFERROR(IF($J490&gt;0,VLOOKUP($A490&amp;$B490,'PNC AA'!$A:$E,5,0),""),"")</f>
        <v/>
      </c>
      <c r="E490" s="53" t="str">
        <f t="shared" si="90"/>
        <v>ND</v>
      </c>
      <c r="F490" s="44">
        <f t="shared" si="91"/>
        <v>0</v>
      </c>
      <c r="G490" s="35">
        <f>IFERROR(VLOOKUP($A490&amp;$B490,'PNC Exon. &amp; no Exon.'!$A:$AJ,3,0),0)</f>
        <v>0</v>
      </c>
      <c r="H490" s="35">
        <f>IFERROR(VLOOKUP($A490&amp;$B490,'PNC Exon. &amp; no Exon.'!$A:$AJ,4,0),0)</f>
        <v>0</v>
      </c>
      <c r="I490" s="53" t="str">
        <f t="shared" si="92"/>
        <v>ND</v>
      </c>
      <c r="J490" s="44">
        <f t="shared" si="93"/>
        <v>0</v>
      </c>
      <c r="K490" s="35">
        <f t="shared" si="94"/>
        <v>0</v>
      </c>
      <c r="L490" s="117">
        <f t="shared" si="95"/>
        <v>0</v>
      </c>
      <c r="M490" s="117">
        <f t="shared" si="96"/>
        <v>0</v>
      </c>
      <c r="N490" s="117">
        <f t="shared" si="97"/>
        <v>0</v>
      </c>
    </row>
    <row r="491" spans="1:14" ht="15.9" customHeight="1" x14ac:dyDescent="0.25">
      <c r="A491" s="95" t="s">
        <v>9</v>
      </c>
      <c r="B491" s="37" t="s">
        <v>115</v>
      </c>
      <c r="C491" s="35" t="str">
        <f>IFERROR(IF($J491&gt;0,VLOOKUP($A491&amp;$B491,'PNC AA'!$A:$E,4,0),""),"")</f>
        <v/>
      </c>
      <c r="D491" s="35" t="str">
        <f>IFERROR(IF($J491&gt;0,VLOOKUP($A491&amp;$B491,'PNC AA'!$A:$E,5,0),""),"")</f>
        <v/>
      </c>
      <c r="E491" s="53" t="str">
        <f t="shared" si="90"/>
        <v>ND</v>
      </c>
      <c r="F491" s="44">
        <f t="shared" si="91"/>
        <v>0</v>
      </c>
      <c r="G491" s="35">
        <f>IFERROR(VLOOKUP($A491&amp;$B491,'PNC Exon. &amp; no Exon.'!$A:$AJ,3,0),0)</f>
        <v>0</v>
      </c>
      <c r="H491" s="35">
        <f>IFERROR(VLOOKUP($A491&amp;$B491,'PNC Exon. &amp; no Exon.'!$A:$AJ,4,0),0)</f>
        <v>0</v>
      </c>
      <c r="I491" s="53" t="str">
        <f t="shared" si="92"/>
        <v>ND</v>
      </c>
      <c r="J491" s="44">
        <f t="shared" si="93"/>
        <v>0</v>
      </c>
      <c r="K491" s="35">
        <f t="shared" si="94"/>
        <v>0</v>
      </c>
      <c r="L491" s="117">
        <f t="shared" si="95"/>
        <v>0</v>
      </c>
      <c r="M491" s="117">
        <f t="shared" si="96"/>
        <v>0</v>
      </c>
      <c r="N491" s="117">
        <f t="shared" si="97"/>
        <v>0</v>
      </c>
    </row>
    <row r="492" spans="1:14" ht="15.9" customHeight="1" x14ac:dyDescent="0.25">
      <c r="A492" s="95" t="s">
        <v>9</v>
      </c>
      <c r="B492" s="37" t="s">
        <v>118</v>
      </c>
      <c r="C492" s="35" t="str">
        <f>IFERROR(IF($J492&gt;0,VLOOKUP($A492&amp;$B492,'PNC AA'!$A:$E,4,0),""),"")</f>
        <v/>
      </c>
      <c r="D492" s="35" t="str">
        <f>IFERROR(IF($J492&gt;0,VLOOKUP($A492&amp;$B492,'PNC AA'!$A:$E,5,0),""),"")</f>
        <v/>
      </c>
      <c r="E492" s="55" t="str">
        <f t="shared" si="90"/>
        <v>ND</v>
      </c>
      <c r="F492" s="44">
        <f t="shared" si="91"/>
        <v>0</v>
      </c>
      <c r="G492" s="35">
        <f>IFERROR(VLOOKUP($A492&amp;$B492,'PNC Exon. &amp; no Exon.'!$A:$AJ,3,0),0)</f>
        <v>0</v>
      </c>
      <c r="H492" s="35">
        <f>IFERROR(VLOOKUP($A492&amp;$B492,'PNC Exon. &amp; no Exon.'!$A:$AJ,4,0),0)</f>
        <v>0</v>
      </c>
      <c r="I492" s="55" t="str">
        <f t="shared" si="92"/>
        <v>ND</v>
      </c>
      <c r="J492" s="44">
        <f t="shared" si="93"/>
        <v>0</v>
      </c>
      <c r="K492" s="35">
        <f t="shared" si="94"/>
        <v>0</v>
      </c>
      <c r="L492" s="117">
        <f t="shared" si="95"/>
        <v>0</v>
      </c>
      <c r="M492" s="117">
        <f t="shared" si="96"/>
        <v>0</v>
      </c>
      <c r="N492" s="117">
        <f t="shared" si="97"/>
        <v>0</v>
      </c>
    </row>
    <row r="493" spans="1:14" ht="15.9" customHeight="1" x14ac:dyDescent="0.25">
      <c r="A493" s="95" t="s">
        <v>9</v>
      </c>
      <c r="B493" s="37" t="s">
        <v>116</v>
      </c>
      <c r="C493" s="35" t="str">
        <f>IFERROR(IF($J493&gt;0,VLOOKUP($A493&amp;$B493,'PNC AA'!$A:$E,4,0),""),"")</f>
        <v/>
      </c>
      <c r="D493" s="35" t="str">
        <f>IFERROR(IF($J493&gt;0,VLOOKUP($A493&amp;$B493,'PNC AA'!$A:$E,5,0),""),"")</f>
        <v/>
      </c>
      <c r="E493" s="53" t="str">
        <f t="shared" si="90"/>
        <v>ND</v>
      </c>
      <c r="F493" s="44">
        <f t="shared" si="91"/>
        <v>0</v>
      </c>
      <c r="G493" s="35">
        <f>IFERROR(VLOOKUP($A493&amp;$B493,'PNC Exon. &amp; no Exon.'!$A:$AJ,3,0),0)</f>
        <v>0</v>
      </c>
      <c r="H493" s="35">
        <f>IFERROR(VLOOKUP($A493&amp;$B493,'PNC Exon. &amp; no Exon.'!$A:$AJ,4,0),0)</f>
        <v>0</v>
      </c>
      <c r="I493" s="53" t="str">
        <f t="shared" si="92"/>
        <v>ND</v>
      </c>
      <c r="J493" s="44">
        <f t="shared" si="93"/>
        <v>0</v>
      </c>
      <c r="K493" s="35">
        <f t="shared" si="94"/>
        <v>0</v>
      </c>
      <c r="L493" s="117">
        <f t="shared" si="95"/>
        <v>0</v>
      </c>
      <c r="M493" s="117">
        <f t="shared" si="96"/>
        <v>0</v>
      </c>
      <c r="N493" s="117">
        <f t="shared" si="97"/>
        <v>0</v>
      </c>
    </row>
    <row r="494" spans="1:14" ht="15.9" customHeight="1" x14ac:dyDescent="0.25">
      <c r="A494" s="95" t="s">
        <v>9</v>
      </c>
      <c r="B494" s="37" t="s">
        <v>119</v>
      </c>
      <c r="C494" s="35" t="str">
        <f>IFERROR(IF($J494&gt;0,VLOOKUP($A494&amp;$B494,'PNC AA'!$A:$E,4,0),""),"")</f>
        <v/>
      </c>
      <c r="D494" s="35" t="str">
        <f>IFERROR(IF($J494&gt;0,VLOOKUP($A494&amp;$B494,'PNC AA'!$A:$E,5,0),""),"")</f>
        <v/>
      </c>
      <c r="E494" s="55" t="str">
        <f t="shared" si="90"/>
        <v>ND</v>
      </c>
      <c r="F494" s="44">
        <f t="shared" si="91"/>
        <v>0</v>
      </c>
      <c r="G494" s="35">
        <f>IFERROR(VLOOKUP($A494&amp;$B494,'PNC Exon. &amp; no Exon.'!$A:$AJ,3,0),0)</f>
        <v>0</v>
      </c>
      <c r="H494" s="35">
        <f>IFERROR(VLOOKUP($A494&amp;$B494,'PNC Exon. &amp; no Exon.'!$A:$AJ,4,0),0)</f>
        <v>0</v>
      </c>
      <c r="I494" s="55" t="str">
        <f t="shared" si="92"/>
        <v>ND</v>
      </c>
      <c r="J494" s="44">
        <f t="shared" si="93"/>
        <v>0</v>
      </c>
      <c r="K494" s="35">
        <f t="shared" si="94"/>
        <v>0</v>
      </c>
      <c r="L494" s="117">
        <f t="shared" si="95"/>
        <v>0</v>
      </c>
      <c r="M494" s="117">
        <f t="shared" si="96"/>
        <v>0</v>
      </c>
      <c r="N494" s="117">
        <f t="shared" si="97"/>
        <v>0</v>
      </c>
    </row>
    <row r="495" spans="1:14" ht="15.9" customHeight="1" x14ac:dyDescent="0.25">
      <c r="A495" s="95" t="s">
        <v>9</v>
      </c>
      <c r="B495" s="37" t="s">
        <v>80</v>
      </c>
      <c r="C495" s="35" t="str">
        <f>IFERROR(IF($J495&gt;0,VLOOKUP($A495&amp;$B495,'PNC AA'!$A:$E,4,0),""),"")</f>
        <v/>
      </c>
      <c r="D495" s="35" t="str">
        <f>IFERROR(IF($J495&gt;0,VLOOKUP($A495&amp;$B495,'PNC AA'!$A:$E,5,0),""),"")</f>
        <v/>
      </c>
      <c r="E495" s="55" t="str">
        <f t="shared" si="90"/>
        <v>ND</v>
      </c>
      <c r="F495" s="44">
        <f t="shared" si="91"/>
        <v>0</v>
      </c>
      <c r="G495" s="35">
        <f>IFERROR(VLOOKUP($A495&amp;$B495,'PNC Exon. &amp; no Exon.'!$A:$AJ,3,0),0)</f>
        <v>0</v>
      </c>
      <c r="H495" s="35">
        <f>IFERROR(VLOOKUP($A495&amp;$B495,'PNC Exon. &amp; no Exon.'!$A:$AJ,4,0),0)</f>
        <v>0</v>
      </c>
      <c r="I495" s="55" t="str">
        <f t="shared" si="92"/>
        <v>ND</v>
      </c>
      <c r="J495" s="44">
        <f t="shared" si="93"/>
        <v>0</v>
      </c>
      <c r="K495" s="35">
        <f t="shared" si="94"/>
        <v>0</v>
      </c>
      <c r="L495" s="117">
        <f t="shared" si="95"/>
        <v>0</v>
      </c>
      <c r="M495" s="117">
        <f t="shared" si="96"/>
        <v>0</v>
      </c>
      <c r="N495" s="117">
        <f t="shared" si="97"/>
        <v>0</v>
      </c>
    </row>
    <row r="496" spans="1:14" ht="15.9" customHeight="1" x14ac:dyDescent="0.25">
      <c r="A496" s="95" t="s">
        <v>9</v>
      </c>
      <c r="B496" s="37" t="s">
        <v>120</v>
      </c>
      <c r="C496" s="35" t="str">
        <f>IFERROR(IF($J496&gt;0,VLOOKUP($A496&amp;$B496,'PNC AA'!$A:$E,4,0),""),"")</f>
        <v/>
      </c>
      <c r="D496" s="35" t="str">
        <f>IFERROR(IF($J496&gt;0,VLOOKUP($A496&amp;$B496,'PNC AA'!$A:$E,5,0),""),"")</f>
        <v/>
      </c>
      <c r="E496" s="53" t="str">
        <f t="shared" si="90"/>
        <v>ND</v>
      </c>
      <c r="F496" s="44">
        <f t="shared" si="91"/>
        <v>0</v>
      </c>
      <c r="G496" s="35">
        <f>IFERROR(VLOOKUP($A496&amp;$B496,'PNC Exon. &amp; no Exon.'!$A:$AJ,3,0),0)</f>
        <v>0</v>
      </c>
      <c r="H496" s="35">
        <f>IFERROR(VLOOKUP($A496&amp;$B496,'PNC Exon. &amp; no Exon.'!$A:$AJ,4,0),0)</f>
        <v>0</v>
      </c>
      <c r="I496" s="53" t="str">
        <f t="shared" si="92"/>
        <v>ND</v>
      </c>
      <c r="J496" s="44">
        <f t="shared" si="93"/>
        <v>0</v>
      </c>
      <c r="K496" s="35">
        <f t="shared" si="94"/>
        <v>0</v>
      </c>
      <c r="L496" s="117">
        <f t="shared" si="95"/>
        <v>0</v>
      </c>
      <c r="M496" s="117">
        <f t="shared" si="96"/>
        <v>0</v>
      </c>
      <c r="N496" s="117">
        <f t="shared" si="97"/>
        <v>0</v>
      </c>
    </row>
    <row r="497" spans="1:14" ht="15.9" customHeight="1" x14ac:dyDescent="0.25">
      <c r="A497" s="95" t="s">
        <v>9</v>
      </c>
      <c r="B497" s="37" t="s">
        <v>121</v>
      </c>
      <c r="C497" s="35" t="str">
        <f>IFERROR(IF($J497&gt;0,VLOOKUP($A497&amp;$B497,'PNC AA'!$A:$E,4,0),""),"")</f>
        <v/>
      </c>
      <c r="D497" s="35" t="str">
        <f>IFERROR(IF($J497&gt;0,VLOOKUP($A497&amp;$B497,'PNC AA'!$A:$E,5,0),""),"")</f>
        <v/>
      </c>
      <c r="E497" s="53" t="str">
        <f t="shared" si="90"/>
        <v>ND</v>
      </c>
      <c r="F497" s="44">
        <f t="shared" si="91"/>
        <v>0</v>
      </c>
      <c r="G497" s="35">
        <f>IFERROR(VLOOKUP($A497&amp;$B497,'PNC Exon. &amp; no Exon.'!$A:$AJ,3,0),0)</f>
        <v>0</v>
      </c>
      <c r="H497" s="35">
        <f>IFERROR(VLOOKUP($A497&amp;$B497,'PNC Exon. &amp; no Exon.'!$A:$AJ,4,0),0)</f>
        <v>0</v>
      </c>
      <c r="I497" s="53" t="str">
        <f t="shared" si="92"/>
        <v>ND</v>
      </c>
      <c r="J497" s="44">
        <f t="shared" si="93"/>
        <v>0</v>
      </c>
      <c r="K497" s="35">
        <f t="shared" si="94"/>
        <v>0</v>
      </c>
      <c r="L497" s="117">
        <f t="shared" si="95"/>
        <v>0</v>
      </c>
      <c r="M497" s="117">
        <f t="shared" si="96"/>
        <v>0</v>
      </c>
      <c r="N497" s="117">
        <f t="shared" si="97"/>
        <v>0</v>
      </c>
    </row>
    <row r="498" spans="1:14" ht="15.9" customHeight="1" x14ac:dyDescent="0.25">
      <c r="A498" s="95" t="s">
        <v>9</v>
      </c>
      <c r="B498" s="37" t="s">
        <v>123</v>
      </c>
      <c r="C498" s="35" t="str">
        <f>IFERROR(IF($J498&gt;0,VLOOKUP($A498&amp;$B498,'PNC AA'!$A:$E,4,0),""),"")</f>
        <v/>
      </c>
      <c r="D498" s="35" t="str">
        <f>IFERROR(IF($J498&gt;0,VLOOKUP($A498&amp;$B498,'PNC AA'!$A:$E,5,0),""),"")</f>
        <v/>
      </c>
      <c r="E498" s="55" t="str">
        <f t="shared" si="90"/>
        <v>ND</v>
      </c>
      <c r="F498" s="44">
        <f t="shared" si="91"/>
        <v>0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0</v>
      </c>
      <c r="I498" s="55" t="str">
        <f t="shared" si="92"/>
        <v>ND</v>
      </c>
      <c r="J498" s="44">
        <f t="shared" si="93"/>
        <v>0</v>
      </c>
      <c r="K498" s="35">
        <f t="shared" si="94"/>
        <v>0</v>
      </c>
      <c r="L498" s="117">
        <f t="shared" si="95"/>
        <v>0</v>
      </c>
      <c r="M498" s="117">
        <f t="shared" si="96"/>
        <v>0</v>
      </c>
      <c r="N498" s="117">
        <f t="shared" si="97"/>
        <v>0</v>
      </c>
    </row>
    <row r="499" spans="1:14" ht="15.9" customHeight="1" x14ac:dyDescent="0.25">
      <c r="A499" s="95" t="s">
        <v>9</v>
      </c>
      <c r="B499" s="37" t="s">
        <v>78</v>
      </c>
      <c r="C499" s="35" t="str">
        <f>IFERROR(IF($J499&gt;0,VLOOKUP($A499&amp;$B499,'PNC AA'!$A:$E,4,0),""),"")</f>
        <v/>
      </c>
      <c r="D499" s="35" t="str">
        <f>IFERROR(IF($J499&gt;0,VLOOKUP($A499&amp;$B499,'PNC AA'!$A:$E,5,0),""),"")</f>
        <v/>
      </c>
      <c r="E499" s="55" t="str">
        <f t="shared" si="90"/>
        <v>ND</v>
      </c>
      <c r="F499" s="44">
        <f t="shared" si="91"/>
        <v>0</v>
      </c>
      <c r="G499" s="35">
        <f>IFERROR(VLOOKUP($A499&amp;$B499,'PNC Exon. &amp; no Exon.'!$A:$AJ,3,0),0)</f>
        <v>0</v>
      </c>
      <c r="H499" s="35">
        <f>IFERROR(VLOOKUP($A499&amp;$B499,'PNC Exon. &amp; no Exon.'!$A:$AJ,4,0),0)</f>
        <v>0</v>
      </c>
      <c r="I499" s="55" t="str">
        <f t="shared" si="92"/>
        <v>ND</v>
      </c>
      <c r="J499" s="44">
        <f t="shared" si="93"/>
        <v>0</v>
      </c>
      <c r="K499" s="35">
        <f t="shared" si="94"/>
        <v>0</v>
      </c>
      <c r="L499" s="117">
        <f t="shared" si="95"/>
        <v>0</v>
      </c>
      <c r="M499" s="117">
        <f t="shared" si="96"/>
        <v>0</v>
      </c>
      <c r="N499" s="117">
        <f t="shared" si="97"/>
        <v>0</v>
      </c>
    </row>
    <row r="500" spans="1:14" ht="15.9" customHeight="1" x14ac:dyDescent="0.25">
      <c r="A500" s="95" t="s">
        <v>9</v>
      </c>
      <c r="B500" s="37" t="s">
        <v>87</v>
      </c>
      <c r="C500" s="35" t="str">
        <f>IFERROR(IF($J500&gt;0,VLOOKUP($A500&amp;$B500,'PNC AA'!$A:$E,4,0),""),"")</f>
        <v/>
      </c>
      <c r="D500" s="35" t="str">
        <f>IFERROR(IF($J500&gt;0,VLOOKUP($A500&amp;$B500,'PNC AA'!$A:$E,5,0),""),"")</f>
        <v/>
      </c>
      <c r="E500" s="55" t="str">
        <f t="shared" si="90"/>
        <v>ND</v>
      </c>
      <c r="F500" s="44">
        <f t="shared" si="91"/>
        <v>0</v>
      </c>
      <c r="G500" s="35">
        <f>IFERROR(VLOOKUP($A500&amp;$B500,'PNC Exon. &amp; no Exon.'!$A:$AJ,3,0),0)</f>
        <v>0</v>
      </c>
      <c r="H500" s="35">
        <f>IFERROR(VLOOKUP($A500&amp;$B500,'PNC Exon. &amp; no Exon.'!$A:$AJ,4,0),0)</f>
        <v>0</v>
      </c>
      <c r="I500" s="55" t="str">
        <f t="shared" si="92"/>
        <v>ND</v>
      </c>
      <c r="J500" s="44">
        <f t="shared" si="93"/>
        <v>0</v>
      </c>
      <c r="K500" s="35">
        <f t="shared" si="94"/>
        <v>0</v>
      </c>
      <c r="L500" s="117">
        <f t="shared" si="95"/>
        <v>0</v>
      </c>
      <c r="M500" s="117">
        <f t="shared" si="96"/>
        <v>0</v>
      </c>
      <c r="N500" s="117">
        <f t="shared" si="97"/>
        <v>0</v>
      </c>
    </row>
    <row r="501" spans="1:14" ht="15.9" customHeight="1" x14ac:dyDescent="0.25">
      <c r="A501" s="95" t="s">
        <v>9</v>
      </c>
      <c r="B501" s="37" t="s">
        <v>122</v>
      </c>
      <c r="C501" s="35" t="str">
        <f>IFERROR(IF($J501&gt;0,VLOOKUP($A501&amp;$B501,'PNC AA'!$A:$E,4,0),""),"")</f>
        <v/>
      </c>
      <c r="D501" s="35" t="str">
        <f>IFERROR(IF($J501&gt;0,VLOOKUP($A501&amp;$B501,'PNC AA'!$A:$E,5,0),""),"")</f>
        <v/>
      </c>
      <c r="E501" s="55" t="str">
        <f t="shared" si="90"/>
        <v>ND</v>
      </c>
      <c r="F501" s="44">
        <f t="shared" si="91"/>
        <v>0</v>
      </c>
      <c r="G501" s="35">
        <f>IFERROR(VLOOKUP($A501&amp;$B501,'PNC Exon. &amp; no Exon.'!$A:$AJ,3,0),0)</f>
        <v>0</v>
      </c>
      <c r="H501" s="35">
        <f>IFERROR(VLOOKUP($A501&amp;$B501,'PNC Exon. &amp; no Exon.'!$A:$AJ,4,0),0)</f>
        <v>0</v>
      </c>
      <c r="I501" s="55" t="str">
        <f t="shared" si="92"/>
        <v>ND</v>
      </c>
      <c r="J501" s="44">
        <f t="shared" si="93"/>
        <v>0</v>
      </c>
      <c r="K501" s="35">
        <f t="shared" si="94"/>
        <v>0</v>
      </c>
      <c r="L501" s="117">
        <f t="shared" si="95"/>
        <v>0</v>
      </c>
      <c r="M501" s="117">
        <f t="shared" si="96"/>
        <v>0</v>
      </c>
      <c r="N501" s="117">
        <f t="shared" si="97"/>
        <v>0</v>
      </c>
    </row>
    <row r="502" spans="1:14" ht="15.9" customHeight="1" x14ac:dyDescent="0.25">
      <c r="A502" s="95" t="s">
        <v>9</v>
      </c>
      <c r="B502" s="37" t="s">
        <v>124</v>
      </c>
      <c r="C502" s="35" t="str">
        <f>IFERROR(IF($J502&gt;0,VLOOKUP($A502&amp;$B502,'PNC AA'!$A:$E,4,0),""),"")</f>
        <v/>
      </c>
      <c r="D502" s="35" t="str">
        <f>IFERROR(IF($J502&gt;0,VLOOKUP($A502&amp;$B502,'PNC AA'!$A:$E,5,0),""),"")</f>
        <v/>
      </c>
      <c r="E502" s="53" t="str">
        <f t="shared" si="90"/>
        <v>ND</v>
      </c>
      <c r="F502" s="44">
        <f t="shared" si="91"/>
        <v>0</v>
      </c>
      <c r="G502" s="35">
        <f>IFERROR(VLOOKUP($A502&amp;$B502,'PNC Exon. &amp; no Exon.'!$A:$AJ,3,0),0)</f>
        <v>0</v>
      </c>
      <c r="H502" s="35">
        <f>IFERROR(VLOOKUP($A502&amp;$B502,'PNC Exon. &amp; no Exon.'!$A:$AJ,4,0),0)</f>
        <v>0</v>
      </c>
      <c r="I502" s="53" t="str">
        <f t="shared" si="92"/>
        <v>ND</v>
      </c>
      <c r="J502" s="44">
        <f t="shared" si="93"/>
        <v>0</v>
      </c>
      <c r="K502" s="35">
        <f t="shared" si="94"/>
        <v>0</v>
      </c>
      <c r="L502" s="117">
        <f t="shared" si="95"/>
        <v>0</v>
      </c>
      <c r="M502" s="117">
        <f t="shared" si="96"/>
        <v>0</v>
      </c>
      <c r="N502" s="117">
        <f t="shared" si="97"/>
        <v>0</v>
      </c>
    </row>
    <row r="503" spans="1:14" ht="15.9" customHeight="1" x14ac:dyDescent="0.25">
      <c r="A503" s="95" t="s">
        <v>9</v>
      </c>
      <c r="B503" s="37" t="s">
        <v>125</v>
      </c>
      <c r="C503" s="35" t="str">
        <f>IFERROR(IF($J503&gt;0,VLOOKUP($A503&amp;$B503,'PNC AA'!$A:$E,4,0),""),"")</f>
        <v/>
      </c>
      <c r="D503" s="35" t="str">
        <f>IFERROR(IF($J503&gt;0,VLOOKUP($A503&amp;$B503,'PNC AA'!$A:$E,5,0),""),"")</f>
        <v/>
      </c>
      <c r="E503" s="53" t="str">
        <f t="shared" si="90"/>
        <v>ND</v>
      </c>
      <c r="F503" s="44">
        <f t="shared" si="91"/>
        <v>0</v>
      </c>
      <c r="G503" s="35">
        <f>IFERROR(VLOOKUP($A503&amp;$B503,'PNC Exon. &amp; no Exon.'!$A:$AJ,3,0),0)</f>
        <v>0</v>
      </c>
      <c r="H503" s="35">
        <f>IFERROR(VLOOKUP($A503&amp;$B503,'PNC Exon. &amp; no Exon.'!$A:$AJ,4,0),0)</f>
        <v>0</v>
      </c>
      <c r="I503" s="53" t="str">
        <f t="shared" si="92"/>
        <v>ND</v>
      </c>
      <c r="J503" s="44">
        <f t="shared" si="93"/>
        <v>0</v>
      </c>
      <c r="K503" s="35">
        <f t="shared" si="94"/>
        <v>0</v>
      </c>
      <c r="L503" s="117">
        <f t="shared" si="95"/>
        <v>0</v>
      </c>
      <c r="M503" s="117">
        <f t="shared" si="96"/>
        <v>0</v>
      </c>
      <c r="N503" s="117">
        <f t="shared" si="97"/>
        <v>0</v>
      </c>
    </row>
    <row r="504" spans="1:14" ht="15.9" customHeight="1" x14ac:dyDescent="0.25">
      <c r="A504" s="95" t="s">
        <v>9</v>
      </c>
      <c r="B504" s="37" t="s">
        <v>126</v>
      </c>
      <c r="C504" s="35" t="str">
        <f>IFERROR(IF($J504&gt;0,VLOOKUP($A504&amp;$B504,'PNC AA'!$A:$E,4,0),""),"")</f>
        <v/>
      </c>
      <c r="D504" s="35" t="str">
        <f>IFERROR(IF($J504&gt;0,VLOOKUP($A504&amp;$B504,'PNC AA'!$A:$E,5,0),""),"")</f>
        <v/>
      </c>
      <c r="E504" s="53" t="str">
        <f t="shared" si="90"/>
        <v>ND</v>
      </c>
      <c r="F504" s="44">
        <f t="shared" si="91"/>
        <v>0</v>
      </c>
      <c r="G504" s="35">
        <f>IFERROR(VLOOKUP($A504&amp;$B504,'PNC Exon. &amp; no Exon.'!$A:$AJ,3,0),0)</f>
        <v>0</v>
      </c>
      <c r="H504" s="35">
        <f>IFERROR(VLOOKUP($A504&amp;$B504,'PNC Exon. &amp; no Exon.'!$A:$AJ,4,0),0)</f>
        <v>0</v>
      </c>
      <c r="I504" s="53" t="str">
        <f t="shared" si="92"/>
        <v>ND</v>
      </c>
      <c r="J504" s="44">
        <f t="shared" si="93"/>
        <v>0</v>
      </c>
      <c r="K504" s="35">
        <f t="shared" si="94"/>
        <v>0</v>
      </c>
      <c r="L504" s="117">
        <f t="shared" si="95"/>
        <v>0</v>
      </c>
      <c r="M504" s="117">
        <f t="shared" si="96"/>
        <v>0</v>
      </c>
      <c r="N504" s="117">
        <f t="shared" si="97"/>
        <v>0</v>
      </c>
    </row>
    <row r="505" spans="1:14" ht="15.9" customHeight="1" x14ac:dyDescent="0.25">
      <c r="A505" s="95" t="s">
        <v>9</v>
      </c>
      <c r="B505" s="37" t="s">
        <v>117</v>
      </c>
      <c r="C505" s="35" t="str">
        <f>IFERROR(IF($J505&gt;0,VLOOKUP($A505&amp;$B505,'PNC AA'!$A:$E,4,0),""),"")</f>
        <v/>
      </c>
      <c r="D505" s="35" t="str">
        <f>IFERROR(IF($J505&gt;0,VLOOKUP($A505&amp;$B505,'PNC AA'!$A:$E,5,0),""),"")</f>
        <v/>
      </c>
      <c r="E505" s="55" t="str">
        <f t="shared" si="90"/>
        <v>ND</v>
      </c>
      <c r="F505" s="44">
        <f t="shared" si="91"/>
        <v>0</v>
      </c>
      <c r="G505" s="35">
        <f>IFERROR(VLOOKUP($A505&amp;$B505,'PNC Exon. &amp; no Exon.'!$A:$AJ,3,0),0)</f>
        <v>0</v>
      </c>
      <c r="H505" s="35">
        <f>IFERROR(VLOOKUP($A505&amp;$B505,'PNC Exon. &amp; no Exon.'!$A:$AJ,4,0),0)</f>
        <v>0</v>
      </c>
      <c r="I505" s="55" t="str">
        <f t="shared" si="92"/>
        <v>ND</v>
      </c>
      <c r="J505" s="44">
        <f t="shared" si="93"/>
        <v>0</v>
      </c>
      <c r="K505" s="35">
        <f t="shared" si="94"/>
        <v>0</v>
      </c>
      <c r="L505" s="117">
        <f t="shared" si="95"/>
        <v>0</v>
      </c>
      <c r="M505" s="117">
        <f t="shared" si="96"/>
        <v>0</v>
      </c>
      <c r="N505" s="117">
        <f t="shared" si="97"/>
        <v>0</v>
      </c>
    </row>
    <row r="506" spans="1:14" ht="15.9" customHeight="1" x14ac:dyDescent="0.25">
      <c r="A506" s="95" t="s">
        <v>9</v>
      </c>
      <c r="B506" s="37" t="s">
        <v>109</v>
      </c>
      <c r="C506" s="35" t="str">
        <f>IFERROR(IF($J506&gt;0,VLOOKUP($A506&amp;$B506,'PNC AA'!$A:$E,4,0),""),"")</f>
        <v/>
      </c>
      <c r="D506" s="35" t="str">
        <f>IFERROR(IF($J506&gt;0,VLOOKUP($A506&amp;$B506,'PNC AA'!$A:$E,5,0),""),"")</f>
        <v/>
      </c>
      <c r="E506" s="53" t="str">
        <f t="shared" si="90"/>
        <v>ND</v>
      </c>
      <c r="F506" s="44">
        <f t="shared" si="91"/>
        <v>0</v>
      </c>
      <c r="G506" s="35">
        <f>IFERROR(VLOOKUP($A506&amp;$B506,'PNC Exon. &amp; no Exon.'!$A:$AJ,3,0),0)</f>
        <v>0</v>
      </c>
      <c r="H506" s="35">
        <f>IFERROR(VLOOKUP($A506&amp;$B506,'PNC Exon. &amp; no Exon.'!$A:$AJ,4,0),0)</f>
        <v>0</v>
      </c>
      <c r="I506" s="53" t="str">
        <f t="shared" si="92"/>
        <v>ND</v>
      </c>
      <c r="J506" s="44">
        <f t="shared" si="93"/>
        <v>0</v>
      </c>
      <c r="K506" s="35">
        <f t="shared" si="94"/>
        <v>0</v>
      </c>
      <c r="L506" s="117">
        <f t="shared" si="95"/>
        <v>0</v>
      </c>
      <c r="M506" s="117">
        <f t="shared" si="96"/>
        <v>0</v>
      </c>
      <c r="N506" s="117">
        <f t="shared" si="97"/>
        <v>0</v>
      </c>
    </row>
    <row r="507" spans="1:14" ht="15.9" customHeight="1" x14ac:dyDescent="0.25">
      <c r="A507" s="95" t="s">
        <v>9</v>
      </c>
      <c r="B507" s="37" t="s">
        <v>127</v>
      </c>
      <c r="C507" s="35" t="str">
        <f>IFERROR(IF($J507&gt;0,VLOOKUP($A507&amp;$B507,'PNC AA'!$A:$E,4,0),""),"")</f>
        <v/>
      </c>
      <c r="D507" s="35" t="str">
        <f>IFERROR(IF($J507&gt;0,VLOOKUP($A507&amp;$B507,'PNC AA'!$A:$E,5,0),""),"")</f>
        <v/>
      </c>
      <c r="E507" s="55" t="str">
        <f t="shared" si="90"/>
        <v>ND</v>
      </c>
      <c r="F507" s="44">
        <f t="shared" si="91"/>
        <v>0</v>
      </c>
      <c r="G507" s="35">
        <f>IFERROR(VLOOKUP($A507&amp;$B507,'PNC Exon. &amp; no Exon.'!$A:$AJ,3,0),0)</f>
        <v>0</v>
      </c>
      <c r="H507" s="35">
        <f>IFERROR(VLOOKUP($A507&amp;$B507,'PNC Exon. &amp; no Exon.'!$A:$AJ,4,0),0)</f>
        <v>0</v>
      </c>
      <c r="I507" s="55" t="str">
        <f t="shared" si="92"/>
        <v>ND</v>
      </c>
      <c r="J507" s="44">
        <f t="shared" si="93"/>
        <v>0</v>
      </c>
      <c r="K507" s="35">
        <f t="shared" si="94"/>
        <v>0</v>
      </c>
      <c r="L507" s="117">
        <f t="shared" si="95"/>
        <v>0</v>
      </c>
      <c r="M507" s="117">
        <f t="shared" si="96"/>
        <v>0</v>
      </c>
      <c r="N507" s="117">
        <f t="shared" si="97"/>
        <v>0</v>
      </c>
    </row>
    <row r="508" spans="1:14" ht="15.9" customHeight="1" x14ac:dyDescent="0.25">
      <c r="A508" s="95" t="s">
        <v>9</v>
      </c>
      <c r="B508" s="37" t="s">
        <v>79</v>
      </c>
      <c r="C508" s="35" t="str">
        <f>IFERROR(IF($J508&gt;0,VLOOKUP($A508&amp;$B508,'PNC AA'!$A:$E,4,0),""),"")</f>
        <v/>
      </c>
      <c r="D508" s="35" t="str">
        <f>IFERROR(IF($J508&gt;0,VLOOKUP($A508&amp;$B508,'PNC AA'!$A:$E,5,0),""),"")</f>
        <v/>
      </c>
      <c r="E508" s="55" t="str">
        <f t="shared" si="90"/>
        <v>ND</v>
      </c>
      <c r="F508" s="44">
        <f t="shared" si="91"/>
        <v>0</v>
      </c>
      <c r="G508" s="35">
        <f>IFERROR(VLOOKUP($A508&amp;$B508,'PNC Exon. &amp; no Exon.'!$A:$AJ,3,0),0)</f>
        <v>0</v>
      </c>
      <c r="H508" s="35">
        <f>IFERROR(VLOOKUP($A508&amp;$B508,'PNC Exon. &amp; no Exon.'!$A:$AJ,4,0),0)</f>
        <v>0</v>
      </c>
      <c r="I508" s="55" t="str">
        <f t="shared" si="92"/>
        <v>ND</v>
      </c>
      <c r="J508" s="44">
        <f t="shared" si="93"/>
        <v>0</v>
      </c>
      <c r="K508" s="35">
        <f t="shared" si="94"/>
        <v>0</v>
      </c>
      <c r="L508" s="117">
        <f t="shared" si="95"/>
        <v>0</v>
      </c>
      <c r="M508" s="117">
        <f t="shared" si="96"/>
        <v>0</v>
      </c>
      <c r="N508" s="117">
        <f t="shared" si="97"/>
        <v>0</v>
      </c>
    </row>
    <row r="509" spans="1:14" ht="15.9" customHeight="1" x14ac:dyDescent="0.25">
      <c r="A509" s="95" t="s">
        <v>9</v>
      </c>
      <c r="B509" s="37" t="s">
        <v>128</v>
      </c>
      <c r="C509" s="35" t="str">
        <f>IFERROR(IF($J509&gt;0,VLOOKUP($A509&amp;$B509,'PNC AA'!$A:$E,4,0),""),"")</f>
        <v/>
      </c>
      <c r="D509" s="35" t="str">
        <f>IFERROR(IF($J509&gt;0,VLOOKUP($A509&amp;$B509,'PNC AA'!$A:$E,5,0),""),"")</f>
        <v/>
      </c>
      <c r="E509" s="53" t="str">
        <f t="shared" si="90"/>
        <v>ND</v>
      </c>
      <c r="F509" s="44">
        <f t="shared" si="91"/>
        <v>0</v>
      </c>
      <c r="G509" s="35">
        <f>IFERROR(VLOOKUP($A509&amp;$B509,'PNC Exon. &amp; no Exon.'!$A:$AJ,3,0),0)</f>
        <v>0</v>
      </c>
      <c r="H509" s="35">
        <f>IFERROR(VLOOKUP($A509&amp;$B509,'PNC Exon. &amp; no Exon.'!$A:$AJ,4,0),0)</f>
        <v>0</v>
      </c>
      <c r="I509" s="53" t="str">
        <f t="shared" si="92"/>
        <v>ND</v>
      </c>
      <c r="J509" s="44">
        <f t="shared" si="93"/>
        <v>0</v>
      </c>
      <c r="K509" s="35">
        <f t="shared" si="94"/>
        <v>0</v>
      </c>
      <c r="L509" s="117">
        <f t="shared" si="95"/>
        <v>0</v>
      </c>
      <c r="M509" s="117">
        <f t="shared" si="96"/>
        <v>0</v>
      </c>
      <c r="N509" s="117">
        <f t="shared" si="97"/>
        <v>0</v>
      </c>
    </row>
    <row r="510" spans="1:14" ht="15.9" customHeight="1" x14ac:dyDescent="0.25">
      <c r="A510" s="95" t="s">
        <v>9</v>
      </c>
      <c r="B510" s="37" t="s">
        <v>129</v>
      </c>
      <c r="C510" s="35" t="str">
        <f>IFERROR(IF($J510&gt;0,VLOOKUP($A510&amp;$B510,'PNC AA'!$A:$E,4,0),""),"")</f>
        <v/>
      </c>
      <c r="D510" s="35" t="str">
        <f>IFERROR(IF($J510&gt;0,VLOOKUP($A510&amp;$B510,'PNC AA'!$A:$E,5,0),""),"")</f>
        <v/>
      </c>
      <c r="E510" s="55" t="str">
        <f t="shared" si="90"/>
        <v>ND</v>
      </c>
      <c r="F510" s="44">
        <f t="shared" si="91"/>
        <v>0</v>
      </c>
      <c r="G510" s="35">
        <f>IFERROR(VLOOKUP($A510&amp;$B510,'PNC Exon. &amp; no Exon.'!$A:$AJ,3,0),0)</f>
        <v>0</v>
      </c>
      <c r="H510" s="35">
        <f>IFERROR(VLOOKUP($A510&amp;$B510,'PNC Exon. &amp; no Exon.'!$A:$AJ,4,0),0)</f>
        <v>0</v>
      </c>
      <c r="I510" s="55" t="str">
        <f t="shared" si="92"/>
        <v>ND</v>
      </c>
      <c r="J510" s="44">
        <f t="shared" si="93"/>
        <v>0</v>
      </c>
      <c r="K510" s="35">
        <f t="shared" si="94"/>
        <v>0</v>
      </c>
      <c r="L510" s="117">
        <f t="shared" si="95"/>
        <v>0</v>
      </c>
      <c r="M510" s="117">
        <f t="shared" si="96"/>
        <v>0</v>
      </c>
      <c r="N510" s="117">
        <f t="shared" si="97"/>
        <v>0</v>
      </c>
    </row>
    <row r="511" spans="1:14" ht="15.9" customHeight="1" x14ac:dyDescent="0.25">
      <c r="A511" s="95" t="s">
        <v>9</v>
      </c>
      <c r="B511" s="37" t="s">
        <v>131</v>
      </c>
      <c r="C511" s="35" t="str">
        <f>IFERROR(IF($J511&gt;0,VLOOKUP($A511&amp;$B511,'PNC AA'!$A:$E,4,0),""),"")</f>
        <v/>
      </c>
      <c r="D511" s="35" t="str">
        <f>IFERROR(IF($J511&gt;0,VLOOKUP($A511&amp;$B511,'PNC AA'!$A:$E,5,0),""),"")</f>
        <v/>
      </c>
      <c r="E511" s="55" t="str">
        <f t="shared" si="90"/>
        <v>ND</v>
      </c>
      <c r="F511" s="44">
        <f t="shared" si="91"/>
        <v>0</v>
      </c>
      <c r="G511" s="35">
        <f>IFERROR(VLOOKUP($A511&amp;$B511,'PNC Exon. &amp; no Exon.'!$A:$AJ,3,0),0)</f>
        <v>0</v>
      </c>
      <c r="H511" s="35">
        <f>IFERROR(VLOOKUP($A511&amp;$B511,'PNC Exon. &amp; no Exon.'!$A:$AJ,4,0),0)</f>
        <v>0</v>
      </c>
      <c r="I511" s="55" t="str">
        <f t="shared" si="92"/>
        <v>ND</v>
      </c>
      <c r="J511" s="44">
        <f t="shared" si="93"/>
        <v>0</v>
      </c>
      <c r="K511" s="35">
        <f t="shared" si="94"/>
        <v>0</v>
      </c>
      <c r="L511" s="117">
        <f t="shared" si="95"/>
        <v>0</v>
      </c>
      <c r="M511" s="117">
        <f t="shared" si="96"/>
        <v>0</v>
      </c>
      <c r="N511" s="117">
        <f t="shared" si="97"/>
        <v>0</v>
      </c>
    </row>
    <row r="512" spans="1:14" ht="15.9" customHeight="1" x14ac:dyDescent="0.25">
      <c r="A512" s="95" t="s">
        <v>9</v>
      </c>
      <c r="B512" s="37" t="s">
        <v>130</v>
      </c>
      <c r="C512" s="35" t="str">
        <f>IFERROR(IF($J512&gt;0,VLOOKUP($A512&amp;$B512,'PNC AA'!$A:$E,4,0),""),"")</f>
        <v/>
      </c>
      <c r="D512" s="35" t="str">
        <f>IFERROR(IF($J512&gt;0,VLOOKUP($A512&amp;$B512,'PNC AA'!$A:$E,5,0),""),"")</f>
        <v/>
      </c>
      <c r="E512" s="53" t="str">
        <f t="shared" si="90"/>
        <v>ND</v>
      </c>
      <c r="F512" s="44">
        <f t="shared" si="91"/>
        <v>0</v>
      </c>
      <c r="G512" s="35">
        <f>IFERROR(VLOOKUP($A512&amp;$B512,'PNC Exon. &amp; no Exon.'!$A:$AJ,3,0),0)</f>
        <v>0</v>
      </c>
      <c r="H512" s="35">
        <f>IFERROR(VLOOKUP($A512&amp;$B512,'PNC Exon. &amp; no Exon.'!$A:$AJ,4,0),0)</f>
        <v>0</v>
      </c>
      <c r="I512" s="53" t="str">
        <f t="shared" si="92"/>
        <v>ND</v>
      </c>
      <c r="J512" s="44">
        <f t="shared" si="93"/>
        <v>0</v>
      </c>
      <c r="K512" s="35">
        <f t="shared" si="94"/>
        <v>0</v>
      </c>
      <c r="L512" s="117">
        <f t="shared" si="95"/>
        <v>0</v>
      </c>
      <c r="M512" s="117">
        <f t="shared" si="96"/>
        <v>0</v>
      </c>
      <c r="N512" s="117">
        <f t="shared" si="97"/>
        <v>0</v>
      </c>
    </row>
    <row r="513" spans="1:14" ht="21" customHeight="1" x14ac:dyDescent="0.25">
      <c r="A513" s="7"/>
      <c r="B513" s="39" t="s">
        <v>21</v>
      </c>
      <c r="C513" s="46">
        <f>SUM(C480:C512)</f>
        <v>0</v>
      </c>
      <c r="D513" s="46">
        <f>SUM(D480:D512)</f>
        <v>0</v>
      </c>
      <c r="E513" s="46"/>
      <c r="F513" s="46">
        <f>SUM(F480:F512)</f>
        <v>0</v>
      </c>
      <c r="G513" s="46">
        <f>SUM(G480:G512)</f>
        <v>0</v>
      </c>
      <c r="H513" s="46">
        <f>SUM(H480:H512)</f>
        <v>0</v>
      </c>
      <c r="I513" s="46"/>
      <c r="J513" s="46">
        <f>SUM(J480:J512)</f>
        <v>0</v>
      </c>
      <c r="K513" s="46">
        <f t="shared" si="94"/>
        <v>0</v>
      </c>
      <c r="L513" s="116">
        <f t="shared" si="95"/>
        <v>0</v>
      </c>
      <c r="M513" s="120">
        <f>SUM(M480:M512)</f>
        <v>0</v>
      </c>
      <c r="N513" s="120">
        <f>SUM(N480:N512)</f>
        <v>0</v>
      </c>
    </row>
    <row r="514" spans="1:14" x14ac:dyDescent="0.25">
      <c r="B514" s="52" t="s">
        <v>173</v>
      </c>
    </row>
    <row r="519" spans="1:14" ht="21" x14ac:dyDescent="0.4">
      <c r="A519" s="135" t="s">
        <v>42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x14ac:dyDescent="0.25">
      <c r="A520" s="134" t="s">
        <v>59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x14ac:dyDescent="0.25">
      <c r="A521" s="134" t="s">
        <v>145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x14ac:dyDescent="0.25">
      <c r="A522" s="134" t="s">
        <v>91</v>
      </c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</row>
    <row r="523" spans="1:14" x14ac:dyDescent="0.25">
      <c r="A523" s="1"/>
      <c r="B523" s="95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8" t="s">
        <v>33</v>
      </c>
      <c r="C524" s="137" t="str">
        <f>"Año "&amp;$C$7</f>
        <v>Año 2022</v>
      </c>
      <c r="D524" s="137"/>
      <c r="E524" s="137" t="s">
        <v>52</v>
      </c>
      <c r="F524" s="137"/>
      <c r="G524" s="137" t="str">
        <f>"Año "&amp;$G$7</f>
        <v>Año 2023</v>
      </c>
      <c r="H524" s="137"/>
      <c r="I524" s="137" t="s">
        <v>52</v>
      </c>
      <c r="J524" s="137"/>
      <c r="K524" s="137" t="s">
        <v>29</v>
      </c>
      <c r="L524" s="137"/>
      <c r="M524" s="137" t="s">
        <v>61</v>
      </c>
      <c r="N524" s="137"/>
    </row>
    <row r="525" spans="1:14" ht="33" customHeight="1" x14ac:dyDescent="0.25">
      <c r="A525" s="62"/>
      <c r="B525" s="139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129">
        <f>$C$7</f>
        <v>2022</v>
      </c>
      <c r="N525" s="129">
        <f>$G$7</f>
        <v>2023</v>
      </c>
    </row>
    <row r="526" spans="1:14" ht="15.9" customHeight="1" x14ac:dyDescent="0.25">
      <c r="A526" s="98" t="s">
        <v>10</v>
      </c>
      <c r="B526" s="35" t="s">
        <v>84</v>
      </c>
      <c r="C526" s="35" t="str">
        <f>IFERROR(IF($J526&gt;0,VLOOKUP($A526&amp;$B526,'PNC AA'!$A:$E,4,0),""),"")</f>
        <v/>
      </c>
      <c r="D526" s="35" t="str">
        <f>IFERROR(IF($J526&gt;0,VLOOKUP($A526&amp;$B526,'PNC AA'!$A:$E,5,0),""),"")</f>
        <v/>
      </c>
      <c r="E526" s="55" t="str">
        <f t="shared" ref="E526:E558" si="98">IF(F526=0,"ND",RANK(F526,$F$526:$F$558))</f>
        <v>ND</v>
      </c>
      <c r="F526" s="44">
        <f t="shared" ref="F526:F558" si="99">SUM(C526:D526)</f>
        <v>0</v>
      </c>
      <c r="G526" s="35">
        <f>IFERROR(VLOOKUP($A526&amp;$B526,'PNC Exon. &amp; no Exon.'!$A:$AJ,3,0),0)</f>
        <v>0</v>
      </c>
      <c r="H526" s="35">
        <f>IFERROR(VLOOKUP($A526&amp;$B526,'PNC Exon. &amp; no Exon.'!$A:$AJ,4,0),0)</f>
        <v>0</v>
      </c>
      <c r="I526" s="55" t="str">
        <f t="shared" ref="I526:I558" si="100">IF(J526=0,"ND",RANK(J526,$J$526:$J$558))</f>
        <v>ND</v>
      </c>
      <c r="J526" s="44">
        <f t="shared" ref="J526:J558" si="101">(G526+H526)</f>
        <v>0</v>
      </c>
      <c r="K526" s="35">
        <f t="shared" ref="K526:K558" si="102">J526-F526</f>
        <v>0</v>
      </c>
      <c r="L526" s="117">
        <f t="shared" ref="L526:L559" si="103">IFERROR(K526/F526*100,0)</f>
        <v>0</v>
      </c>
      <c r="M526" s="117">
        <f t="shared" ref="M526:M558" si="104">IFERROR(F526/$F$559*100,0)</f>
        <v>0</v>
      </c>
      <c r="N526" s="117">
        <f t="shared" ref="N526:N558" si="105">IFERROR(J526/$J$559*100,0)</f>
        <v>0</v>
      </c>
    </row>
    <row r="527" spans="1:14" ht="15.9" customHeight="1" x14ac:dyDescent="0.25">
      <c r="A527" s="98" t="s">
        <v>10</v>
      </c>
      <c r="B527" s="37" t="s">
        <v>93</v>
      </c>
      <c r="C527" s="35" t="str">
        <f>IFERROR(IF($J527&gt;0,VLOOKUP($A527&amp;$B527,'PNC AA'!$A:$E,4,0),""),"")</f>
        <v/>
      </c>
      <c r="D527" s="35" t="str">
        <f>IFERROR(IF($J527&gt;0,VLOOKUP($A527&amp;$B527,'PNC AA'!$A:$E,5,0),""),"")</f>
        <v/>
      </c>
      <c r="E527" s="55" t="str">
        <f t="shared" si="98"/>
        <v>ND</v>
      </c>
      <c r="F527" s="44">
        <f t="shared" si="99"/>
        <v>0</v>
      </c>
      <c r="G527" s="35">
        <f>IFERROR(VLOOKUP($A527&amp;$B527,'PNC Exon. &amp; no Exon.'!$A:$AJ,3,0),0)</f>
        <v>0</v>
      </c>
      <c r="H527" s="35">
        <f>IFERROR(VLOOKUP($A527&amp;$B527,'PNC Exon. &amp; no Exon.'!$A:$AJ,4,0),0)</f>
        <v>0</v>
      </c>
      <c r="I527" s="55" t="str">
        <f t="shared" si="100"/>
        <v>ND</v>
      </c>
      <c r="J527" s="44">
        <f t="shared" si="101"/>
        <v>0</v>
      </c>
      <c r="K527" s="35">
        <f t="shared" si="102"/>
        <v>0</v>
      </c>
      <c r="L527" s="117">
        <f t="shared" si="103"/>
        <v>0</v>
      </c>
      <c r="M527" s="117">
        <f t="shared" si="104"/>
        <v>0</v>
      </c>
      <c r="N527" s="117">
        <f t="shared" si="105"/>
        <v>0</v>
      </c>
    </row>
    <row r="528" spans="1:14" ht="15.9" customHeight="1" x14ac:dyDescent="0.25">
      <c r="A528" s="98" t="s">
        <v>10</v>
      </c>
      <c r="B528" s="37" t="s">
        <v>92</v>
      </c>
      <c r="C528" s="35" t="str">
        <f>IFERROR(IF($J528&gt;0,VLOOKUP($A528&amp;$B528,'PNC AA'!$A:$E,4,0),""),"")</f>
        <v/>
      </c>
      <c r="D528" s="35" t="str">
        <f>IFERROR(IF($J528&gt;0,VLOOKUP($A528&amp;$B528,'PNC AA'!$A:$E,5,0),""),"")</f>
        <v/>
      </c>
      <c r="E528" s="55" t="str">
        <f t="shared" si="98"/>
        <v>ND</v>
      </c>
      <c r="F528" s="44">
        <f t="shared" si="99"/>
        <v>0</v>
      </c>
      <c r="G528" s="35">
        <f>IFERROR(VLOOKUP($A528&amp;$B528,'PNC Exon. &amp; no Exon.'!$A:$AJ,3,0),0)</f>
        <v>0</v>
      </c>
      <c r="H528" s="35">
        <f>IFERROR(VLOOKUP($A528&amp;$B528,'PNC Exon. &amp; no Exon.'!$A:$AJ,4,0),0)</f>
        <v>0</v>
      </c>
      <c r="I528" s="55" t="str">
        <f t="shared" si="100"/>
        <v>ND</v>
      </c>
      <c r="J528" s="44">
        <f t="shared" si="101"/>
        <v>0</v>
      </c>
      <c r="K528" s="35">
        <f t="shared" si="102"/>
        <v>0</v>
      </c>
      <c r="L528" s="117">
        <f t="shared" si="103"/>
        <v>0</v>
      </c>
      <c r="M528" s="117">
        <f t="shared" si="104"/>
        <v>0</v>
      </c>
      <c r="N528" s="117">
        <f t="shared" si="105"/>
        <v>0</v>
      </c>
    </row>
    <row r="529" spans="1:14" ht="15.9" customHeight="1" x14ac:dyDescent="0.25">
      <c r="A529" s="98" t="s">
        <v>10</v>
      </c>
      <c r="B529" s="37" t="s">
        <v>111</v>
      </c>
      <c r="C529" s="35" t="str">
        <f>IFERROR(IF($J529&gt;0,VLOOKUP($A529&amp;$B529,'PNC AA'!$A:$E,4,0),""),"")</f>
        <v/>
      </c>
      <c r="D529" s="35" t="str">
        <f>IFERROR(IF($J529&gt;0,VLOOKUP($A529&amp;$B529,'PNC AA'!$A:$E,5,0),""),"")</f>
        <v/>
      </c>
      <c r="E529" s="53" t="str">
        <f t="shared" si="98"/>
        <v>ND</v>
      </c>
      <c r="F529" s="44">
        <f t="shared" si="99"/>
        <v>0</v>
      </c>
      <c r="G529" s="35">
        <f>IFERROR(VLOOKUP($A529&amp;$B529,'PNC Exon. &amp; no Exon.'!$A:$AJ,3,0),0)</f>
        <v>0</v>
      </c>
      <c r="H529" s="35">
        <f>IFERROR(VLOOKUP($A529&amp;$B529,'PNC Exon. &amp; no Exon.'!$A:$AJ,4,0),0)</f>
        <v>0</v>
      </c>
      <c r="I529" s="53" t="str">
        <f t="shared" si="100"/>
        <v>ND</v>
      </c>
      <c r="J529" s="44">
        <f t="shared" si="101"/>
        <v>0</v>
      </c>
      <c r="K529" s="35">
        <f t="shared" si="102"/>
        <v>0</v>
      </c>
      <c r="L529" s="117">
        <f t="shared" si="103"/>
        <v>0</v>
      </c>
      <c r="M529" s="117">
        <f t="shared" si="104"/>
        <v>0</v>
      </c>
      <c r="N529" s="117">
        <f t="shared" si="105"/>
        <v>0</v>
      </c>
    </row>
    <row r="530" spans="1:14" ht="15.9" customHeight="1" x14ac:dyDescent="0.25">
      <c r="A530" s="98" t="s">
        <v>10</v>
      </c>
      <c r="B530" s="37" t="s">
        <v>110</v>
      </c>
      <c r="C530" s="35" t="str">
        <f>IFERROR(IF($J530&gt;0,VLOOKUP($A530&amp;$B530,'PNC AA'!$A:$E,4,0),""),"")</f>
        <v/>
      </c>
      <c r="D530" s="35" t="str">
        <f>IFERROR(IF($J530&gt;0,VLOOKUP($A530&amp;$B530,'PNC AA'!$A:$E,5,0),""),"")</f>
        <v/>
      </c>
      <c r="E530" s="53" t="str">
        <f t="shared" si="98"/>
        <v>ND</v>
      </c>
      <c r="F530" s="44">
        <f t="shared" si="99"/>
        <v>0</v>
      </c>
      <c r="G530" s="35">
        <f>IFERROR(VLOOKUP($A530&amp;$B530,'PNC Exon. &amp; no Exon.'!$A:$AJ,3,0),0)</f>
        <v>0</v>
      </c>
      <c r="H530" s="35">
        <f>IFERROR(VLOOKUP($A530&amp;$B530,'PNC Exon. &amp; no Exon.'!$A:$AJ,4,0),0)</f>
        <v>0</v>
      </c>
      <c r="I530" s="53" t="str">
        <f t="shared" si="100"/>
        <v>ND</v>
      </c>
      <c r="J530" s="44">
        <f t="shared" si="101"/>
        <v>0</v>
      </c>
      <c r="K530" s="35">
        <f t="shared" si="102"/>
        <v>0</v>
      </c>
      <c r="L530" s="117">
        <f t="shared" si="103"/>
        <v>0</v>
      </c>
      <c r="M530" s="117">
        <f t="shared" si="104"/>
        <v>0</v>
      </c>
      <c r="N530" s="117">
        <f t="shared" si="105"/>
        <v>0</v>
      </c>
    </row>
    <row r="531" spans="1:14" ht="15.9" customHeight="1" x14ac:dyDescent="0.25">
      <c r="A531" s="98" t="s">
        <v>10</v>
      </c>
      <c r="B531" s="37" t="s">
        <v>112</v>
      </c>
      <c r="C531" s="35" t="str">
        <f>IFERROR(IF($J531&gt;0,VLOOKUP($A531&amp;$B531,'PNC AA'!$A:$E,4,0),""),"")</f>
        <v/>
      </c>
      <c r="D531" s="35" t="str">
        <f>IFERROR(IF($J531&gt;0,VLOOKUP($A531&amp;$B531,'PNC AA'!$A:$E,5,0),""),"")</f>
        <v/>
      </c>
      <c r="E531" s="55" t="str">
        <f t="shared" si="98"/>
        <v>ND</v>
      </c>
      <c r="F531" s="44">
        <f t="shared" si="99"/>
        <v>0</v>
      </c>
      <c r="G531" s="35">
        <f>IFERROR(VLOOKUP($A531&amp;$B531,'PNC Exon. &amp; no Exon.'!$A:$AJ,3,0),0)</f>
        <v>0</v>
      </c>
      <c r="H531" s="35">
        <f>IFERROR(VLOOKUP($A531&amp;$B531,'PNC Exon. &amp; no Exon.'!$A:$AJ,4,0),0)</f>
        <v>0</v>
      </c>
      <c r="I531" s="55" t="str">
        <f t="shared" si="100"/>
        <v>ND</v>
      </c>
      <c r="J531" s="44">
        <f t="shared" si="101"/>
        <v>0</v>
      </c>
      <c r="K531" s="35">
        <f t="shared" si="102"/>
        <v>0</v>
      </c>
      <c r="L531" s="117">
        <f t="shared" si="103"/>
        <v>0</v>
      </c>
      <c r="M531" s="117">
        <f t="shared" si="104"/>
        <v>0</v>
      </c>
      <c r="N531" s="117">
        <f t="shared" si="105"/>
        <v>0</v>
      </c>
    </row>
    <row r="532" spans="1:14" ht="15.9" customHeight="1" x14ac:dyDescent="0.25">
      <c r="A532" s="98" t="s">
        <v>10</v>
      </c>
      <c r="B532" s="37" t="s">
        <v>94</v>
      </c>
      <c r="C532" s="35" t="str">
        <f>IFERROR(IF($J532&gt;0,VLOOKUP($A532&amp;$B532,'PNC AA'!$A:$E,4,0),""),"")</f>
        <v/>
      </c>
      <c r="D532" s="35" t="str">
        <f>IFERROR(IF($J532&gt;0,VLOOKUP($A532&amp;$B532,'PNC AA'!$A:$E,5,0),""),"")</f>
        <v/>
      </c>
      <c r="E532" s="53" t="str">
        <f t="shared" si="98"/>
        <v>ND</v>
      </c>
      <c r="F532" s="44">
        <f t="shared" si="99"/>
        <v>0</v>
      </c>
      <c r="G532" s="35">
        <f>IFERROR(VLOOKUP($A532&amp;$B532,'PNC Exon. &amp; no Exon.'!$A:$AJ,3,0),0)</f>
        <v>0</v>
      </c>
      <c r="H532" s="35">
        <f>IFERROR(VLOOKUP($A532&amp;$B532,'PNC Exon. &amp; no Exon.'!$A:$AJ,4,0),0)</f>
        <v>0</v>
      </c>
      <c r="I532" s="53" t="str">
        <f t="shared" si="100"/>
        <v>ND</v>
      </c>
      <c r="J532" s="44">
        <f t="shared" si="101"/>
        <v>0</v>
      </c>
      <c r="K532" s="35">
        <f t="shared" si="102"/>
        <v>0</v>
      </c>
      <c r="L532" s="117">
        <f t="shared" si="103"/>
        <v>0</v>
      </c>
      <c r="M532" s="117">
        <f t="shared" si="104"/>
        <v>0</v>
      </c>
      <c r="N532" s="117">
        <f t="shared" si="105"/>
        <v>0</v>
      </c>
    </row>
    <row r="533" spans="1:14" ht="15.9" customHeight="1" x14ac:dyDescent="0.25">
      <c r="A533" s="98" t="s">
        <v>10</v>
      </c>
      <c r="B533" s="37" t="s">
        <v>113</v>
      </c>
      <c r="C533" s="35" t="str">
        <f>IFERROR(IF($J533&gt;0,VLOOKUP($A533&amp;$B533,'PNC AA'!$A:$E,4,0),""),"")</f>
        <v/>
      </c>
      <c r="D533" s="35" t="str">
        <f>IFERROR(IF($J533&gt;0,VLOOKUP($A533&amp;$B533,'PNC AA'!$A:$E,5,0),""),"")</f>
        <v/>
      </c>
      <c r="E533" s="53" t="str">
        <f t="shared" si="98"/>
        <v>ND</v>
      </c>
      <c r="F533" s="44">
        <f t="shared" si="99"/>
        <v>0</v>
      </c>
      <c r="G533" s="35">
        <f>IFERROR(VLOOKUP($A533&amp;$B533,'PNC Exon. &amp; no Exon.'!$A:$AJ,3,0),0)</f>
        <v>0</v>
      </c>
      <c r="H533" s="35">
        <f>IFERROR(VLOOKUP($A533&amp;$B533,'PNC Exon. &amp; no Exon.'!$A:$AJ,4,0),0)</f>
        <v>0</v>
      </c>
      <c r="I533" s="53" t="str">
        <f t="shared" si="100"/>
        <v>ND</v>
      </c>
      <c r="J533" s="44">
        <f t="shared" si="101"/>
        <v>0</v>
      </c>
      <c r="K533" s="35">
        <f t="shared" si="102"/>
        <v>0</v>
      </c>
      <c r="L533" s="117">
        <f t="shared" si="103"/>
        <v>0</v>
      </c>
      <c r="M533" s="117">
        <f t="shared" si="104"/>
        <v>0</v>
      </c>
      <c r="N533" s="117">
        <f t="shared" si="105"/>
        <v>0</v>
      </c>
    </row>
    <row r="534" spans="1:14" ht="15.9" customHeight="1" x14ac:dyDescent="0.25">
      <c r="A534" s="98" t="s">
        <v>10</v>
      </c>
      <c r="B534" s="37" t="s">
        <v>77</v>
      </c>
      <c r="C534" s="35" t="str">
        <f>IFERROR(IF($J534&gt;0,VLOOKUP($A534&amp;$B534,'PNC AA'!$A:$E,4,0),""),"")</f>
        <v/>
      </c>
      <c r="D534" s="35" t="str">
        <f>IFERROR(IF($J534&gt;0,VLOOKUP($A534&amp;$B534,'PNC AA'!$A:$E,5,0),""),"")</f>
        <v/>
      </c>
      <c r="E534" s="55" t="str">
        <f t="shared" si="98"/>
        <v>ND</v>
      </c>
      <c r="F534" s="44">
        <f t="shared" si="99"/>
        <v>0</v>
      </c>
      <c r="G534" s="35">
        <f>IFERROR(VLOOKUP($A534&amp;$B534,'PNC Exon. &amp; no Exon.'!$A:$AJ,3,0),0)</f>
        <v>0</v>
      </c>
      <c r="H534" s="35">
        <f>IFERROR(VLOOKUP($A534&amp;$B534,'PNC Exon. &amp; no Exon.'!$A:$AJ,4,0),0)</f>
        <v>0</v>
      </c>
      <c r="I534" s="55" t="str">
        <f t="shared" si="100"/>
        <v>ND</v>
      </c>
      <c r="J534" s="44">
        <f t="shared" si="101"/>
        <v>0</v>
      </c>
      <c r="K534" s="35">
        <f t="shared" si="102"/>
        <v>0</v>
      </c>
      <c r="L534" s="117">
        <f t="shared" si="103"/>
        <v>0</v>
      </c>
      <c r="M534" s="117">
        <f t="shared" si="104"/>
        <v>0</v>
      </c>
      <c r="N534" s="117">
        <f t="shared" si="105"/>
        <v>0</v>
      </c>
    </row>
    <row r="535" spans="1:14" ht="15.9" customHeight="1" x14ac:dyDescent="0.25">
      <c r="A535" s="98" t="s">
        <v>10</v>
      </c>
      <c r="B535" s="37" t="s">
        <v>114</v>
      </c>
      <c r="C535" s="35" t="str">
        <f>IFERROR(IF($J535&gt;0,VLOOKUP($A535&amp;$B535,'PNC AA'!$A:$E,4,0),""),"")</f>
        <v/>
      </c>
      <c r="D535" s="35" t="str">
        <f>IFERROR(IF($J535&gt;0,VLOOKUP($A535&amp;$B535,'PNC AA'!$A:$E,5,0),""),"")</f>
        <v/>
      </c>
      <c r="E535" s="53" t="str">
        <f t="shared" si="98"/>
        <v>ND</v>
      </c>
      <c r="F535" s="44">
        <f t="shared" si="99"/>
        <v>0</v>
      </c>
      <c r="G535" s="35">
        <f>IFERROR(VLOOKUP($A535&amp;$B535,'PNC Exon. &amp; no Exon.'!$A:$AJ,3,0),0)</f>
        <v>0</v>
      </c>
      <c r="H535" s="35">
        <f>IFERROR(VLOOKUP($A535&amp;$B535,'PNC Exon. &amp; no Exon.'!$A:$AJ,4,0),0)</f>
        <v>0</v>
      </c>
      <c r="I535" s="53" t="str">
        <f t="shared" si="100"/>
        <v>ND</v>
      </c>
      <c r="J535" s="44">
        <f t="shared" si="101"/>
        <v>0</v>
      </c>
      <c r="K535" s="35">
        <f t="shared" si="102"/>
        <v>0</v>
      </c>
      <c r="L535" s="117">
        <f t="shared" si="103"/>
        <v>0</v>
      </c>
      <c r="M535" s="117">
        <f t="shared" si="104"/>
        <v>0</v>
      </c>
      <c r="N535" s="117">
        <f t="shared" si="105"/>
        <v>0</v>
      </c>
    </row>
    <row r="536" spans="1:14" ht="15.9" customHeight="1" x14ac:dyDescent="0.25">
      <c r="A536" s="98" t="s">
        <v>10</v>
      </c>
      <c r="B536" s="37" t="s">
        <v>85</v>
      </c>
      <c r="C536" s="35" t="str">
        <f>IFERROR(IF($J536&gt;0,VLOOKUP($A536&amp;$B536,'PNC AA'!$A:$E,4,0),""),"")</f>
        <v/>
      </c>
      <c r="D536" s="35" t="str">
        <f>IFERROR(IF($J536&gt;0,VLOOKUP($A536&amp;$B536,'PNC AA'!$A:$E,5,0),""),"")</f>
        <v/>
      </c>
      <c r="E536" s="55" t="str">
        <f t="shared" si="98"/>
        <v>ND</v>
      </c>
      <c r="F536" s="44">
        <f t="shared" si="99"/>
        <v>0</v>
      </c>
      <c r="G536" s="35">
        <f>IFERROR(VLOOKUP($A536&amp;$B536,'PNC Exon. &amp; no Exon.'!$A:$AJ,3,0),0)</f>
        <v>0</v>
      </c>
      <c r="H536" s="35">
        <f>IFERROR(VLOOKUP($A536&amp;$B536,'PNC Exon. &amp; no Exon.'!$A:$AJ,4,0),0)</f>
        <v>0</v>
      </c>
      <c r="I536" s="55" t="str">
        <f t="shared" si="100"/>
        <v>ND</v>
      </c>
      <c r="J536" s="44">
        <f t="shared" si="101"/>
        <v>0</v>
      </c>
      <c r="K536" s="35">
        <f t="shared" si="102"/>
        <v>0</v>
      </c>
      <c r="L536" s="117">
        <f t="shared" si="103"/>
        <v>0</v>
      </c>
      <c r="M536" s="117">
        <f t="shared" si="104"/>
        <v>0</v>
      </c>
      <c r="N536" s="117">
        <f t="shared" si="105"/>
        <v>0</v>
      </c>
    </row>
    <row r="537" spans="1:14" ht="15.9" customHeight="1" x14ac:dyDescent="0.25">
      <c r="A537" s="98" t="s">
        <v>10</v>
      </c>
      <c r="B537" s="37" t="s">
        <v>115</v>
      </c>
      <c r="C537" s="35" t="str">
        <f>IFERROR(IF($J537&gt;0,VLOOKUP($A537&amp;$B537,'PNC AA'!$A:$E,4,0),""),"")</f>
        <v/>
      </c>
      <c r="D537" s="35" t="str">
        <f>IFERROR(IF($J537&gt;0,VLOOKUP($A537&amp;$B537,'PNC AA'!$A:$E,5,0),""),"")</f>
        <v/>
      </c>
      <c r="E537" s="55" t="str">
        <f t="shared" si="98"/>
        <v>ND</v>
      </c>
      <c r="F537" s="44">
        <f t="shared" si="99"/>
        <v>0</v>
      </c>
      <c r="G537" s="35">
        <f>IFERROR(VLOOKUP($A537&amp;$B537,'PNC Exon. &amp; no Exon.'!$A:$AJ,3,0),0)</f>
        <v>0</v>
      </c>
      <c r="H537" s="35">
        <f>IFERROR(VLOOKUP($A537&amp;$B537,'PNC Exon. &amp; no Exon.'!$A:$AJ,4,0),0)</f>
        <v>0</v>
      </c>
      <c r="I537" s="55" t="str">
        <f t="shared" si="100"/>
        <v>ND</v>
      </c>
      <c r="J537" s="44">
        <f t="shared" si="101"/>
        <v>0</v>
      </c>
      <c r="K537" s="35">
        <f t="shared" si="102"/>
        <v>0</v>
      </c>
      <c r="L537" s="117">
        <f t="shared" si="103"/>
        <v>0</v>
      </c>
      <c r="M537" s="117">
        <f t="shared" si="104"/>
        <v>0</v>
      </c>
      <c r="N537" s="117">
        <f t="shared" si="105"/>
        <v>0</v>
      </c>
    </row>
    <row r="538" spans="1:14" ht="15.9" customHeight="1" x14ac:dyDescent="0.25">
      <c r="A538" s="98" t="s">
        <v>10</v>
      </c>
      <c r="B538" s="37" t="s">
        <v>116</v>
      </c>
      <c r="C538" s="35" t="str">
        <f>IFERROR(IF($J538&gt;0,VLOOKUP($A538&amp;$B538,'PNC AA'!$A:$E,4,0),""),"")</f>
        <v/>
      </c>
      <c r="D538" s="35" t="str">
        <f>IFERROR(IF($J538&gt;0,VLOOKUP($A538&amp;$B538,'PNC AA'!$A:$E,5,0),""),"")</f>
        <v/>
      </c>
      <c r="E538" s="53" t="str">
        <f t="shared" si="98"/>
        <v>ND</v>
      </c>
      <c r="F538" s="44">
        <f t="shared" si="99"/>
        <v>0</v>
      </c>
      <c r="G538" s="35">
        <f>IFERROR(VLOOKUP($A538&amp;$B538,'PNC Exon. &amp; no Exon.'!$A:$AJ,3,0),0)</f>
        <v>0</v>
      </c>
      <c r="H538" s="35">
        <f>IFERROR(VLOOKUP($A538&amp;$B538,'PNC Exon. &amp; no Exon.'!$A:$AJ,4,0),0)</f>
        <v>0</v>
      </c>
      <c r="I538" s="53" t="str">
        <f t="shared" si="100"/>
        <v>ND</v>
      </c>
      <c r="J538" s="44">
        <f t="shared" si="101"/>
        <v>0</v>
      </c>
      <c r="K538" s="35">
        <f t="shared" si="102"/>
        <v>0</v>
      </c>
      <c r="L538" s="117">
        <f t="shared" si="103"/>
        <v>0</v>
      </c>
      <c r="M538" s="117">
        <f t="shared" si="104"/>
        <v>0</v>
      </c>
      <c r="N538" s="117">
        <f t="shared" si="105"/>
        <v>0</v>
      </c>
    </row>
    <row r="539" spans="1:14" ht="15.9" customHeight="1" x14ac:dyDescent="0.25">
      <c r="A539" s="98" t="s">
        <v>10</v>
      </c>
      <c r="B539" s="37" t="s">
        <v>119</v>
      </c>
      <c r="C539" s="35" t="str">
        <f>IFERROR(IF($J539&gt;0,VLOOKUP($A539&amp;$B539,'PNC AA'!$A:$E,4,0),""),"")</f>
        <v/>
      </c>
      <c r="D539" s="35" t="str">
        <f>IFERROR(IF($J539&gt;0,VLOOKUP($A539&amp;$B539,'PNC AA'!$A:$E,5,0),""),"")</f>
        <v/>
      </c>
      <c r="E539" s="53" t="str">
        <f t="shared" si="98"/>
        <v>ND</v>
      </c>
      <c r="F539" s="44">
        <f t="shared" si="99"/>
        <v>0</v>
      </c>
      <c r="G539" s="35">
        <f>IFERROR(VLOOKUP($A539&amp;$B539,'PNC Exon. &amp; no Exon.'!$A:$AJ,3,0),0)</f>
        <v>0</v>
      </c>
      <c r="H539" s="35">
        <f>IFERROR(VLOOKUP($A539&amp;$B539,'PNC Exon. &amp; no Exon.'!$A:$AJ,4,0),0)</f>
        <v>0</v>
      </c>
      <c r="I539" s="53" t="str">
        <f t="shared" si="100"/>
        <v>ND</v>
      </c>
      <c r="J539" s="44">
        <f t="shared" si="101"/>
        <v>0</v>
      </c>
      <c r="K539" s="35">
        <f t="shared" si="102"/>
        <v>0</v>
      </c>
      <c r="L539" s="117">
        <f t="shared" si="103"/>
        <v>0</v>
      </c>
      <c r="M539" s="117">
        <f t="shared" si="104"/>
        <v>0</v>
      </c>
      <c r="N539" s="117">
        <f t="shared" si="105"/>
        <v>0</v>
      </c>
    </row>
    <row r="540" spans="1:14" ht="15.9" customHeight="1" x14ac:dyDescent="0.25">
      <c r="A540" s="98" t="s">
        <v>10</v>
      </c>
      <c r="B540" s="37" t="s">
        <v>118</v>
      </c>
      <c r="C540" s="35" t="str">
        <f>IFERROR(IF($J540&gt;0,VLOOKUP($A540&amp;$B540,'PNC AA'!$A:$E,4,0),""),"")</f>
        <v/>
      </c>
      <c r="D540" s="35" t="str">
        <f>IFERROR(IF($J540&gt;0,VLOOKUP($A540&amp;$B540,'PNC AA'!$A:$E,5,0),""),"")</f>
        <v/>
      </c>
      <c r="E540" s="53" t="str">
        <f t="shared" si="98"/>
        <v>ND</v>
      </c>
      <c r="F540" s="44">
        <f t="shared" si="99"/>
        <v>0</v>
      </c>
      <c r="G540" s="35">
        <f>IFERROR(VLOOKUP($A540&amp;$B540,'PNC Exon. &amp; no Exon.'!$A:$AJ,3,0),0)</f>
        <v>0</v>
      </c>
      <c r="H540" s="35">
        <f>IFERROR(VLOOKUP($A540&amp;$B540,'PNC Exon. &amp; no Exon.'!$A:$AJ,4,0),0)</f>
        <v>0</v>
      </c>
      <c r="I540" s="53" t="str">
        <f t="shared" si="100"/>
        <v>ND</v>
      </c>
      <c r="J540" s="44">
        <f t="shared" si="101"/>
        <v>0</v>
      </c>
      <c r="K540" s="35">
        <f t="shared" si="102"/>
        <v>0</v>
      </c>
      <c r="L540" s="117">
        <f t="shared" si="103"/>
        <v>0</v>
      </c>
      <c r="M540" s="117">
        <f t="shared" si="104"/>
        <v>0</v>
      </c>
      <c r="N540" s="117">
        <f t="shared" si="105"/>
        <v>0</v>
      </c>
    </row>
    <row r="541" spans="1:14" ht="15.9" customHeight="1" x14ac:dyDescent="0.25">
      <c r="A541" s="98" t="s">
        <v>10</v>
      </c>
      <c r="B541" s="37" t="s">
        <v>80</v>
      </c>
      <c r="C541" s="35" t="str">
        <f>IFERROR(IF($J541&gt;0,VLOOKUP($A541&amp;$B541,'PNC AA'!$A:$E,4,0),""),"")</f>
        <v/>
      </c>
      <c r="D541" s="35" t="str">
        <f>IFERROR(IF($J541&gt;0,VLOOKUP($A541&amp;$B541,'PNC AA'!$A:$E,5,0),""),"")</f>
        <v/>
      </c>
      <c r="E541" s="53" t="str">
        <f t="shared" si="98"/>
        <v>ND</v>
      </c>
      <c r="F541" s="44">
        <f t="shared" si="99"/>
        <v>0</v>
      </c>
      <c r="G541" s="35">
        <f>IFERROR(VLOOKUP($A541&amp;$B541,'PNC Exon. &amp; no Exon.'!$A:$AJ,3,0),0)</f>
        <v>0</v>
      </c>
      <c r="H541" s="35">
        <f>IFERROR(VLOOKUP($A541&amp;$B541,'PNC Exon. &amp; no Exon.'!$A:$AJ,4,0),0)</f>
        <v>0</v>
      </c>
      <c r="I541" s="53" t="str">
        <f t="shared" si="100"/>
        <v>ND</v>
      </c>
      <c r="J541" s="44">
        <f t="shared" si="101"/>
        <v>0</v>
      </c>
      <c r="K541" s="35">
        <f t="shared" si="102"/>
        <v>0</v>
      </c>
      <c r="L541" s="117">
        <f t="shared" si="103"/>
        <v>0</v>
      </c>
      <c r="M541" s="117">
        <f t="shared" si="104"/>
        <v>0</v>
      </c>
      <c r="N541" s="117">
        <f t="shared" si="105"/>
        <v>0</v>
      </c>
    </row>
    <row r="542" spans="1:14" ht="15.9" customHeight="1" x14ac:dyDescent="0.25">
      <c r="A542" s="98" t="s">
        <v>10</v>
      </c>
      <c r="B542" s="37" t="s">
        <v>120</v>
      </c>
      <c r="C542" s="35" t="str">
        <f>IFERROR(IF($J542&gt;0,VLOOKUP($A542&amp;$B542,'PNC AA'!$A:$E,4,0),""),"")</f>
        <v/>
      </c>
      <c r="D542" s="35" t="str">
        <f>IFERROR(IF($J542&gt;0,VLOOKUP($A542&amp;$B542,'PNC AA'!$A:$E,5,0),""),"")</f>
        <v/>
      </c>
      <c r="E542" s="55" t="str">
        <f t="shared" si="98"/>
        <v>ND</v>
      </c>
      <c r="F542" s="44">
        <f t="shared" si="99"/>
        <v>0</v>
      </c>
      <c r="G542" s="35">
        <f>IFERROR(VLOOKUP($A542&amp;$B542,'PNC Exon. &amp; no Exon.'!$A:$AJ,3,0),0)</f>
        <v>0</v>
      </c>
      <c r="H542" s="35">
        <f>IFERROR(VLOOKUP($A542&amp;$B542,'PNC Exon. &amp; no Exon.'!$A:$AJ,4,0),0)</f>
        <v>0</v>
      </c>
      <c r="I542" s="55" t="str">
        <f t="shared" si="100"/>
        <v>ND</v>
      </c>
      <c r="J542" s="44">
        <f t="shared" si="101"/>
        <v>0</v>
      </c>
      <c r="K542" s="35">
        <f t="shared" si="102"/>
        <v>0</v>
      </c>
      <c r="L542" s="117">
        <f t="shared" si="103"/>
        <v>0</v>
      </c>
      <c r="M542" s="117">
        <f t="shared" si="104"/>
        <v>0</v>
      </c>
      <c r="N542" s="117">
        <f t="shared" si="105"/>
        <v>0</v>
      </c>
    </row>
    <row r="543" spans="1:14" ht="15.9" customHeight="1" x14ac:dyDescent="0.25">
      <c r="A543" s="98" t="s">
        <v>10</v>
      </c>
      <c r="B543" s="37" t="s">
        <v>121</v>
      </c>
      <c r="C543" s="35" t="str">
        <f>IFERROR(IF($J543&gt;0,VLOOKUP($A543&amp;$B543,'PNC AA'!$A:$E,4,0),""),"")</f>
        <v/>
      </c>
      <c r="D543" s="35" t="str">
        <f>IFERROR(IF($J543&gt;0,VLOOKUP($A543&amp;$B543,'PNC AA'!$A:$E,5,0),""),"")</f>
        <v/>
      </c>
      <c r="E543" s="53" t="str">
        <f t="shared" si="98"/>
        <v>ND</v>
      </c>
      <c r="F543" s="44">
        <f t="shared" si="99"/>
        <v>0</v>
      </c>
      <c r="G543" s="35">
        <f>IFERROR(VLOOKUP($A543&amp;$B543,'PNC Exon. &amp; no Exon.'!$A:$AJ,3,0),0)</f>
        <v>0</v>
      </c>
      <c r="H543" s="35">
        <f>IFERROR(VLOOKUP($A543&amp;$B543,'PNC Exon. &amp; no Exon.'!$A:$AJ,4,0),0)</f>
        <v>0</v>
      </c>
      <c r="I543" s="53" t="str">
        <f t="shared" si="100"/>
        <v>ND</v>
      </c>
      <c r="J543" s="44">
        <f t="shared" si="101"/>
        <v>0</v>
      </c>
      <c r="K543" s="35">
        <f t="shared" si="102"/>
        <v>0</v>
      </c>
      <c r="L543" s="117">
        <f t="shared" si="103"/>
        <v>0</v>
      </c>
      <c r="M543" s="117">
        <f t="shared" si="104"/>
        <v>0</v>
      </c>
      <c r="N543" s="117">
        <f t="shared" si="105"/>
        <v>0</v>
      </c>
    </row>
    <row r="544" spans="1:14" ht="15.9" customHeight="1" x14ac:dyDescent="0.25">
      <c r="A544" s="98" t="s">
        <v>10</v>
      </c>
      <c r="B544" s="37" t="s">
        <v>122</v>
      </c>
      <c r="C544" s="35" t="str">
        <f>IFERROR(IF($J544&gt;0,VLOOKUP($A544&amp;$B544,'PNC AA'!$A:$E,4,0),""),"")</f>
        <v/>
      </c>
      <c r="D544" s="35" t="str">
        <f>IFERROR(IF($J544&gt;0,VLOOKUP($A544&amp;$B544,'PNC AA'!$A:$E,5,0),""),"")</f>
        <v/>
      </c>
      <c r="E544" s="53" t="str">
        <f t="shared" si="98"/>
        <v>ND</v>
      </c>
      <c r="F544" s="44">
        <f t="shared" si="99"/>
        <v>0</v>
      </c>
      <c r="G544" s="35">
        <f>IFERROR(VLOOKUP($A544&amp;$B544,'PNC Exon. &amp; no Exon.'!$A:$AJ,3,0),0)</f>
        <v>0</v>
      </c>
      <c r="H544" s="35">
        <f>IFERROR(VLOOKUP($A544&amp;$B544,'PNC Exon. &amp; no Exon.'!$A:$AJ,4,0),0)</f>
        <v>0</v>
      </c>
      <c r="I544" s="53" t="str">
        <f t="shared" si="100"/>
        <v>ND</v>
      </c>
      <c r="J544" s="44">
        <f t="shared" si="101"/>
        <v>0</v>
      </c>
      <c r="K544" s="35">
        <f t="shared" si="102"/>
        <v>0</v>
      </c>
      <c r="L544" s="117">
        <f t="shared" si="103"/>
        <v>0</v>
      </c>
      <c r="M544" s="117">
        <f t="shared" si="104"/>
        <v>0</v>
      </c>
      <c r="N544" s="117">
        <f t="shared" si="105"/>
        <v>0</v>
      </c>
    </row>
    <row r="545" spans="1:14" ht="15.9" customHeight="1" x14ac:dyDescent="0.25">
      <c r="A545" s="98" t="s">
        <v>10</v>
      </c>
      <c r="B545" s="37" t="s">
        <v>124</v>
      </c>
      <c r="C545" s="35" t="str">
        <f>IFERROR(IF($J545&gt;0,VLOOKUP($A545&amp;$B545,'PNC AA'!$A:$E,4,0),""),"")</f>
        <v/>
      </c>
      <c r="D545" s="35" t="str">
        <f>IFERROR(IF($J545&gt;0,VLOOKUP($A545&amp;$B545,'PNC AA'!$A:$E,5,0),""),"")</f>
        <v/>
      </c>
      <c r="E545" s="55" t="str">
        <f t="shared" si="98"/>
        <v>ND</v>
      </c>
      <c r="F545" s="44">
        <f t="shared" si="99"/>
        <v>0</v>
      </c>
      <c r="G545" s="35">
        <f>IFERROR(VLOOKUP($A545&amp;$B545,'PNC Exon. &amp; no Exon.'!$A:$AJ,3,0),0)</f>
        <v>0</v>
      </c>
      <c r="H545" s="35">
        <f>IFERROR(VLOOKUP($A545&amp;$B545,'PNC Exon. &amp; no Exon.'!$A:$AJ,4,0),0)</f>
        <v>0</v>
      </c>
      <c r="I545" s="55" t="str">
        <f t="shared" si="100"/>
        <v>ND</v>
      </c>
      <c r="J545" s="44">
        <f t="shared" si="101"/>
        <v>0</v>
      </c>
      <c r="K545" s="35">
        <f t="shared" si="102"/>
        <v>0</v>
      </c>
      <c r="L545" s="117">
        <f t="shared" si="103"/>
        <v>0</v>
      </c>
      <c r="M545" s="117">
        <f t="shared" si="104"/>
        <v>0</v>
      </c>
      <c r="N545" s="117">
        <f t="shared" si="105"/>
        <v>0</v>
      </c>
    </row>
    <row r="546" spans="1:14" ht="15.9" customHeight="1" x14ac:dyDescent="0.25">
      <c r="A546" s="98" t="s">
        <v>10</v>
      </c>
      <c r="B546" s="37" t="s">
        <v>123</v>
      </c>
      <c r="C546" s="35" t="str">
        <f>IFERROR(IF($J546&gt;0,VLOOKUP($A546&amp;$B546,'PNC AA'!$A:$E,4,0),""),"")</f>
        <v/>
      </c>
      <c r="D546" s="35" t="str">
        <f>IFERROR(IF($J546&gt;0,VLOOKUP($A546&amp;$B546,'PNC AA'!$A:$E,5,0),""),"")</f>
        <v/>
      </c>
      <c r="E546" s="53" t="str">
        <f t="shared" si="98"/>
        <v>ND</v>
      </c>
      <c r="F546" s="44">
        <f t="shared" si="99"/>
        <v>0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0</v>
      </c>
      <c r="I546" s="53" t="str">
        <f t="shared" si="100"/>
        <v>ND</v>
      </c>
      <c r="J546" s="44">
        <f t="shared" si="101"/>
        <v>0</v>
      </c>
      <c r="K546" s="35">
        <f t="shared" si="102"/>
        <v>0</v>
      </c>
      <c r="L546" s="117">
        <f t="shared" si="103"/>
        <v>0</v>
      </c>
      <c r="M546" s="117">
        <f t="shared" si="104"/>
        <v>0</v>
      </c>
      <c r="N546" s="117">
        <f t="shared" si="105"/>
        <v>0</v>
      </c>
    </row>
    <row r="547" spans="1:14" ht="15.9" customHeight="1" x14ac:dyDescent="0.25">
      <c r="A547" s="98" t="s">
        <v>10</v>
      </c>
      <c r="B547" s="37" t="s">
        <v>78</v>
      </c>
      <c r="C547" s="35" t="str">
        <f>IFERROR(IF($J547&gt;0,VLOOKUP($A547&amp;$B547,'PNC AA'!$A:$E,4,0),""),"")</f>
        <v/>
      </c>
      <c r="D547" s="35" t="str">
        <f>IFERROR(IF($J547&gt;0,VLOOKUP($A547&amp;$B547,'PNC AA'!$A:$E,5,0),""),"")</f>
        <v/>
      </c>
      <c r="E547" s="55" t="str">
        <f t="shared" si="98"/>
        <v>ND</v>
      </c>
      <c r="F547" s="44">
        <f t="shared" si="99"/>
        <v>0</v>
      </c>
      <c r="G547" s="35">
        <f>IFERROR(VLOOKUP($A547&amp;$B547,'PNC Exon. &amp; no Exon.'!$A:$AJ,3,0),0)</f>
        <v>0</v>
      </c>
      <c r="H547" s="35">
        <f>IFERROR(VLOOKUP($A547&amp;$B547,'PNC Exon. &amp; no Exon.'!$A:$AJ,4,0),0)</f>
        <v>0</v>
      </c>
      <c r="I547" s="55" t="str">
        <f t="shared" si="100"/>
        <v>ND</v>
      </c>
      <c r="J547" s="44">
        <f t="shared" si="101"/>
        <v>0</v>
      </c>
      <c r="K547" s="35">
        <f t="shared" si="102"/>
        <v>0</v>
      </c>
      <c r="L547" s="117">
        <f t="shared" si="103"/>
        <v>0</v>
      </c>
      <c r="M547" s="117">
        <f t="shared" si="104"/>
        <v>0</v>
      </c>
      <c r="N547" s="117">
        <f t="shared" si="105"/>
        <v>0</v>
      </c>
    </row>
    <row r="548" spans="1:14" ht="15.9" customHeight="1" x14ac:dyDescent="0.25">
      <c r="A548" s="98" t="s">
        <v>10</v>
      </c>
      <c r="B548" s="37" t="s">
        <v>87</v>
      </c>
      <c r="C548" s="35" t="str">
        <f>IFERROR(IF($J548&gt;0,VLOOKUP($A548&amp;$B548,'PNC AA'!$A:$E,4,0),""),"")</f>
        <v/>
      </c>
      <c r="D548" s="35" t="str">
        <f>IFERROR(IF($J548&gt;0,VLOOKUP($A548&amp;$B548,'PNC AA'!$A:$E,5,0),""),"")</f>
        <v/>
      </c>
      <c r="E548" s="55" t="str">
        <f t="shared" si="98"/>
        <v>ND</v>
      </c>
      <c r="F548" s="44">
        <f t="shared" si="99"/>
        <v>0</v>
      </c>
      <c r="G548" s="35">
        <f>IFERROR(VLOOKUP($A548&amp;$B548,'PNC Exon. &amp; no Exon.'!$A:$AJ,3,0),0)</f>
        <v>0</v>
      </c>
      <c r="H548" s="35">
        <f>IFERROR(VLOOKUP($A548&amp;$B548,'PNC Exon. &amp; no Exon.'!$A:$AJ,4,0),0)</f>
        <v>0</v>
      </c>
      <c r="I548" s="55" t="str">
        <f t="shared" si="100"/>
        <v>ND</v>
      </c>
      <c r="J548" s="44">
        <f t="shared" si="101"/>
        <v>0</v>
      </c>
      <c r="K548" s="35">
        <f t="shared" si="102"/>
        <v>0</v>
      </c>
      <c r="L548" s="117">
        <f t="shared" si="103"/>
        <v>0</v>
      </c>
      <c r="M548" s="117">
        <f t="shared" si="104"/>
        <v>0</v>
      </c>
      <c r="N548" s="117">
        <f t="shared" si="105"/>
        <v>0</v>
      </c>
    </row>
    <row r="549" spans="1:14" ht="15.9" customHeight="1" x14ac:dyDescent="0.25">
      <c r="A549" s="98" t="s">
        <v>10</v>
      </c>
      <c r="B549" s="37" t="s">
        <v>117</v>
      </c>
      <c r="C549" s="35" t="str">
        <f>IFERROR(IF($J549&gt;0,VLOOKUP($A549&amp;$B549,'PNC AA'!$A:$E,4,0),""),"")</f>
        <v/>
      </c>
      <c r="D549" s="35" t="str">
        <f>IFERROR(IF($J549&gt;0,VLOOKUP($A549&amp;$B549,'PNC AA'!$A:$E,5,0),""),"")</f>
        <v/>
      </c>
      <c r="E549" s="53" t="str">
        <f t="shared" si="98"/>
        <v>ND</v>
      </c>
      <c r="F549" s="44">
        <f t="shared" si="99"/>
        <v>0</v>
      </c>
      <c r="G549" s="35">
        <f>IFERROR(VLOOKUP($A549&amp;$B549,'PNC Exon. &amp; no Exon.'!$A:$AJ,3,0),0)</f>
        <v>0</v>
      </c>
      <c r="H549" s="35">
        <f>IFERROR(VLOOKUP($A549&amp;$B549,'PNC Exon. &amp; no Exon.'!$A:$AJ,4,0),0)</f>
        <v>0</v>
      </c>
      <c r="I549" s="53" t="str">
        <f t="shared" si="100"/>
        <v>ND</v>
      </c>
      <c r="J549" s="44">
        <f t="shared" si="101"/>
        <v>0</v>
      </c>
      <c r="K549" s="35">
        <f t="shared" si="102"/>
        <v>0</v>
      </c>
      <c r="L549" s="117">
        <f t="shared" si="103"/>
        <v>0</v>
      </c>
      <c r="M549" s="117">
        <f t="shared" si="104"/>
        <v>0</v>
      </c>
      <c r="N549" s="117">
        <f t="shared" si="105"/>
        <v>0</v>
      </c>
    </row>
    <row r="550" spans="1:14" ht="15.9" customHeight="1" x14ac:dyDescent="0.25">
      <c r="A550" s="98" t="s">
        <v>10</v>
      </c>
      <c r="B550" s="37" t="s">
        <v>125</v>
      </c>
      <c r="C550" s="35" t="str">
        <f>IFERROR(IF($J550&gt;0,VLOOKUP($A550&amp;$B550,'PNC AA'!$A:$E,4,0),""),"")</f>
        <v/>
      </c>
      <c r="D550" s="35" t="str">
        <f>IFERROR(IF($J550&gt;0,VLOOKUP($A550&amp;$B550,'PNC AA'!$A:$E,5,0),""),"")</f>
        <v/>
      </c>
      <c r="E550" s="55" t="str">
        <f t="shared" si="98"/>
        <v>ND</v>
      </c>
      <c r="F550" s="44">
        <f t="shared" si="99"/>
        <v>0</v>
      </c>
      <c r="G550" s="35">
        <f>IFERROR(VLOOKUP($A550&amp;$B550,'PNC Exon. &amp; no Exon.'!$A:$AJ,3,0),0)</f>
        <v>0</v>
      </c>
      <c r="H550" s="35">
        <f>IFERROR(VLOOKUP($A550&amp;$B550,'PNC Exon. &amp; no Exon.'!$A:$AJ,4,0),0)</f>
        <v>0</v>
      </c>
      <c r="I550" s="55" t="str">
        <f t="shared" si="100"/>
        <v>ND</v>
      </c>
      <c r="J550" s="44">
        <f t="shared" si="101"/>
        <v>0</v>
      </c>
      <c r="K550" s="35">
        <f t="shared" si="102"/>
        <v>0</v>
      </c>
      <c r="L550" s="117">
        <f t="shared" si="103"/>
        <v>0</v>
      </c>
      <c r="M550" s="117">
        <f t="shared" si="104"/>
        <v>0</v>
      </c>
      <c r="N550" s="117">
        <f t="shared" si="105"/>
        <v>0</v>
      </c>
    </row>
    <row r="551" spans="1:14" ht="15.9" customHeight="1" x14ac:dyDescent="0.25">
      <c r="A551" s="98" t="s">
        <v>10</v>
      </c>
      <c r="B551" s="37" t="s">
        <v>109</v>
      </c>
      <c r="C551" s="35" t="str">
        <f>IFERROR(IF($J551&gt;0,VLOOKUP($A551&amp;$B551,'PNC AA'!$A:$E,4,0),""),"")</f>
        <v/>
      </c>
      <c r="D551" s="35" t="str">
        <f>IFERROR(IF($J551&gt;0,VLOOKUP($A551&amp;$B551,'PNC AA'!$A:$E,5,0),""),"")</f>
        <v/>
      </c>
      <c r="E551" s="53" t="str">
        <f t="shared" si="98"/>
        <v>ND</v>
      </c>
      <c r="F551" s="44">
        <f t="shared" si="99"/>
        <v>0</v>
      </c>
      <c r="G551" s="35">
        <f>IFERROR(VLOOKUP($A551&amp;$B551,'PNC Exon. &amp; no Exon.'!$A:$AJ,3,0),0)</f>
        <v>0</v>
      </c>
      <c r="H551" s="35">
        <f>IFERROR(VLOOKUP($A551&amp;$B551,'PNC Exon. &amp; no Exon.'!$A:$AJ,4,0),0)</f>
        <v>0</v>
      </c>
      <c r="I551" s="53" t="str">
        <f t="shared" si="100"/>
        <v>ND</v>
      </c>
      <c r="J551" s="44">
        <f t="shared" si="101"/>
        <v>0</v>
      </c>
      <c r="K551" s="35">
        <f t="shared" si="102"/>
        <v>0</v>
      </c>
      <c r="L551" s="117">
        <f t="shared" si="103"/>
        <v>0</v>
      </c>
      <c r="M551" s="117">
        <f t="shared" si="104"/>
        <v>0</v>
      </c>
      <c r="N551" s="117">
        <f t="shared" si="105"/>
        <v>0</v>
      </c>
    </row>
    <row r="552" spans="1:14" ht="15.9" customHeight="1" x14ac:dyDescent="0.25">
      <c r="A552" s="98" t="s">
        <v>10</v>
      </c>
      <c r="B552" s="37" t="s">
        <v>126</v>
      </c>
      <c r="C552" s="35" t="str">
        <f>IFERROR(IF($J552&gt;0,VLOOKUP($A552&amp;$B552,'PNC AA'!$A:$E,4,0),""),"")</f>
        <v/>
      </c>
      <c r="D552" s="35" t="str">
        <f>IFERROR(IF($J552&gt;0,VLOOKUP($A552&amp;$B552,'PNC AA'!$A:$E,5,0),""),"")</f>
        <v/>
      </c>
      <c r="E552" s="55" t="str">
        <f t="shared" si="98"/>
        <v>ND</v>
      </c>
      <c r="F552" s="44">
        <f t="shared" si="99"/>
        <v>0</v>
      </c>
      <c r="G552" s="35">
        <f>IFERROR(VLOOKUP($A552&amp;$B552,'PNC Exon. &amp; no Exon.'!$A:$AJ,3,0),0)</f>
        <v>0</v>
      </c>
      <c r="H552" s="35">
        <f>IFERROR(VLOOKUP($A552&amp;$B552,'PNC Exon. &amp; no Exon.'!$A:$AJ,4,0),0)</f>
        <v>0</v>
      </c>
      <c r="I552" s="55" t="str">
        <f t="shared" si="100"/>
        <v>ND</v>
      </c>
      <c r="J552" s="44">
        <f t="shared" si="101"/>
        <v>0</v>
      </c>
      <c r="K552" s="35">
        <f t="shared" si="102"/>
        <v>0</v>
      </c>
      <c r="L552" s="117">
        <f t="shared" si="103"/>
        <v>0</v>
      </c>
      <c r="M552" s="117">
        <f t="shared" si="104"/>
        <v>0</v>
      </c>
      <c r="N552" s="117">
        <f t="shared" si="105"/>
        <v>0</v>
      </c>
    </row>
    <row r="553" spans="1:14" ht="15.9" customHeight="1" x14ac:dyDescent="0.25">
      <c r="A553" s="98" t="s">
        <v>10</v>
      </c>
      <c r="B553" s="37" t="s">
        <v>79</v>
      </c>
      <c r="C553" s="35" t="str">
        <f>IFERROR(IF($J553&gt;0,VLOOKUP($A553&amp;$B553,'PNC AA'!$A:$E,4,0),""),"")</f>
        <v/>
      </c>
      <c r="D553" s="35" t="str">
        <f>IFERROR(IF($J553&gt;0,VLOOKUP($A553&amp;$B553,'PNC AA'!$A:$E,5,0),""),"")</f>
        <v/>
      </c>
      <c r="E553" s="53" t="str">
        <f t="shared" si="98"/>
        <v>ND</v>
      </c>
      <c r="F553" s="44">
        <f t="shared" si="99"/>
        <v>0</v>
      </c>
      <c r="G553" s="35">
        <f>IFERROR(VLOOKUP($A553&amp;$B553,'PNC Exon. &amp; no Exon.'!$A:$AJ,3,0),0)</f>
        <v>0</v>
      </c>
      <c r="H553" s="35">
        <f>IFERROR(VLOOKUP($A553&amp;$B553,'PNC Exon. &amp; no Exon.'!$A:$AJ,4,0),0)</f>
        <v>0</v>
      </c>
      <c r="I553" s="53" t="str">
        <f t="shared" si="100"/>
        <v>ND</v>
      </c>
      <c r="J553" s="44">
        <f t="shared" si="101"/>
        <v>0</v>
      </c>
      <c r="K553" s="35">
        <f t="shared" si="102"/>
        <v>0</v>
      </c>
      <c r="L553" s="117">
        <f t="shared" si="103"/>
        <v>0</v>
      </c>
      <c r="M553" s="117">
        <f t="shared" si="104"/>
        <v>0</v>
      </c>
      <c r="N553" s="117">
        <f t="shared" si="105"/>
        <v>0</v>
      </c>
    </row>
    <row r="554" spans="1:14" ht="15.9" customHeight="1" x14ac:dyDescent="0.25">
      <c r="A554" s="98" t="s">
        <v>10</v>
      </c>
      <c r="B554" s="37" t="s">
        <v>127</v>
      </c>
      <c r="C554" s="35" t="str">
        <f>IFERROR(IF($J554&gt;0,VLOOKUP($A554&amp;$B554,'PNC AA'!$A:$E,4,0),""),"")</f>
        <v/>
      </c>
      <c r="D554" s="35" t="str">
        <f>IFERROR(IF($J554&gt;0,VLOOKUP($A554&amp;$B554,'PNC AA'!$A:$E,5,0),""),"")</f>
        <v/>
      </c>
      <c r="E554" s="53" t="str">
        <f t="shared" si="98"/>
        <v>ND</v>
      </c>
      <c r="F554" s="44">
        <f t="shared" si="99"/>
        <v>0</v>
      </c>
      <c r="G554" s="35">
        <f>IFERROR(VLOOKUP($A554&amp;$B554,'PNC Exon. &amp; no Exon.'!$A:$AJ,3,0),0)</f>
        <v>0</v>
      </c>
      <c r="H554" s="35">
        <f>IFERROR(VLOOKUP($A554&amp;$B554,'PNC Exon. &amp; no Exon.'!$A:$AJ,4,0),0)</f>
        <v>0</v>
      </c>
      <c r="I554" s="53" t="str">
        <f t="shared" si="100"/>
        <v>ND</v>
      </c>
      <c r="J554" s="44">
        <f t="shared" si="101"/>
        <v>0</v>
      </c>
      <c r="K554" s="35">
        <f t="shared" si="102"/>
        <v>0</v>
      </c>
      <c r="L554" s="117">
        <f t="shared" si="103"/>
        <v>0</v>
      </c>
      <c r="M554" s="117">
        <f t="shared" si="104"/>
        <v>0</v>
      </c>
      <c r="N554" s="117">
        <f t="shared" si="105"/>
        <v>0</v>
      </c>
    </row>
    <row r="555" spans="1:14" ht="15.9" customHeight="1" x14ac:dyDescent="0.25">
      <c r="A555" s="98" t="s">
        <v>10</v>
      </c>
      <c r="B555" s="37" t="s">
        <v>128</v>
      </c>
      <c r="C555" s="35" t="str">
        <f>IFERROR(IF($J555&gt;0,VLOOKUP($A555&amp;$B555,'PNC AA'!$A:$E,4,0),""),"")</f>
        <v/>
      </c>
      <c r="D555" s="35" t="str">
        <f>IFERROR(IF($J555&gt;0,VLOOKUP($A555&amp;$B555,'PNC AA'!$A:$E,5,0),""),"")</f>
        <v/>
      </c>
      <c r="E555" s="53" t="str">
        <f t="shared" si="98"/>
        <v>ND</v>
      </c>
      <c r="F555" s="44">
        <f t="shared" si="99"/>
        <v>0</v>
      </c>
      <c r="G555" s="35">
        <f>IFERROR(VLOOKUP($A555&amp;$B555,'PNC Exon. &amp; no Exon.'!$A:$AJ,3,0),0)</f>
        <v>0</v>
      </c>
      <c r="H555" s="35">
        <f>IFERROR(VLOOKUP($A555&amp;$B555,'PNC Exon. &amp; no Exon.'!$A:$AJ,4,0),0)</f>
        <v>0</v>
      </c>
      <c r="I555" s="53" t="str">
        <f t="shared" si="100"/>
        <v>ND</v>
      </c>
      <c r="J555" s="44">
        <f t="shared" si="101"/>
        <v>0</v>
      </c>
      <c r="K555" s="35">
        <f t="shared" si="102"/>
        <v>0</v>
      </c>
      <c r="L555" s="117">
        <f t="shared" si="103"/>
        <v>0</v>
      </c>
      <c r="M555" s="117">
        <f t="shared" si="104"/>
        <v>0</v>
      </c>
      <c r="N555" s="117">
        <f t="shared" si="105"/>
        <v>0</v>
      </c>
    </row>
    <row r="556" spans="1:14" ht="15.9" customHeight="1" x14ac:dyDescent="0.25">
      <c r="A556" s="98" t="s">
        <v>10</v>
      </c>
      <c r="B556" s="37" t="s">
        <v>129</v>
      </c>
      <c r="C556" s="35" t="str">
        <f>IFERROR(IF($J556&gt;0,VLOOKUP($A556&amp;$B556,'PNC AA'!$A:$E,4,0),""),"")</f>
        <v/>
      </c>
      <c r="D556" s="35" t="str">
        <f>IFERROR(IF($J556&gt;0,VLOOKUP($A556&amp;$B556,'PNC AA'!$A:$E,5,0),""),"")</f>
        <v/>
      </c>
      <c r="E556" s="55" t="str">
        <f t="shared" si="98"/>
        <v>ND</v>
      </c>
      <c r="F556" s="44">
        <f t="shared" si="99"/>
        <v>0</v>
      </c>
      <c r="G556" s="35">
        <f>IFERROR(VLOOKUP($A556&amp;$B556,'PNC Exon. &amp; no Exon.'!$A:$AJ,3,0),0)</f>
        <v>0</v>
      </c>
      <c r="H556" s="35">
        <f>IFERROR(VLOOKUP($A556&amp;$B556,'PNC Exon. &amp; no Exon.'!$A:$AJ,4,0),0)</f>
        <v>0</v>
      </c>
      <c r="I556" s="55" t="str">
        <f t="shared" si="100"/>
        <v>ND</v>
      </c>
      <c r="J556" s="44">
        <f t="shared" si="101"/>
        <v>0</v>
      </c>
      <c r="K556" s="35">
        <f t="shared" si="102"/>
        <v>0</v>
      </c>
      <c r="L556" s="117">
        <f t="shared" si="103"/>
        <v>0</v>
      </c>
      <c r="M556" s="117">
        <f t="shared" si="104"/>
        <v>0</v>
      </c>
      <c r="N556" s="117">
        <f t="shared" si="105"/>
        <v>0</v>
      </c>
    </row>
    <row r="557" spans="1:14" ht="15.9" customHeight="1" x14ac:dyDescent="0.25">
      <c r="A557" s="98" t="s">
        <v>10</v>
      </c>
      <c r="B557" s="37" t="s">
        <v>131</v>
      </c>
      <c r="C557" s="35" t="str">
        <f>IFERROR(IF($J557&gt;0,VLOOKUP($A557&amp;$B557,'PNC AA'!$A:$E,4,0),""),"")</f>
        <v/>
      </c>
      <c r="D557" s="35" t="str">
        <f>IFERROR(IF($J557&gt;0,VLOOKUP($A557&amp;$B557,'PNC AA'!$A:$E,5,0),""),"")</f>
        <v/>
      </c>
      <c r="E557" s="53" t="str">
        <f t="shared" si="98"/>
        <v>ND</v>
      </c>
      <c r="F557" s="44">
        <f t="shared" si="99"/>
        <v>0</v>
      </c>
      <c r="G557" s="35">
        <f>IFERROR(VLOOKUP($A557&amp;$B557,'PNC Exon. &amp; no Exon.'!$A:$AJ,3,0),0)</f>
        <v>0</v>
      </c>
      <c r="H557" s="35">
        <f>IFERROR(VLOOKUP($A557&amp;$B557,'PNC Exon. &amp; no Exon.'!$A:$AJ,4,0),0)</f>
        <v>0</v>
      </c>
      <c r="I557" s="53" t="str">
        <f t="shared" si="100"/>
        <v>ND</v>
      </c>
      <c r="J557" s="44">
        <f t="shared" si="101"/>
        <v>0</v>
      </c>
      <c r="K557" s="35">
        <f t="shared" si="102"/>
        <v>0</v>
      </c>
      <c r="L557" s="117">
        <f t="shared" si="103"/>
        <v>0</v>
      </c>
      <c r="M557" s="117">
        <f t="shared" si="104"/>
        <v>0</v>
      </c>
      <c r="N557" s="117">
        <f t="shared" si="105"/>
        <v>0</v>
      </c>
    </row>
    <row r="558" spans="1:14" ht="15.9" customHeight="1" x14ac:dyDescent="0.25">
      <c r="A558" s="98" t="s">
        <v>10</v>
      </c>
      <c r="B558" s="37" t="s">
        <v>130</v>
      </c>
      <c r="C558" s="35" t="str">
        <f>IFERROR(IF($J558&gt;0,VLOOKUP($A558&amp;$B558,'PNC AA'!$A:$E,4,0),""),"")</f>
        <v/>
      </c>
      <c r="D558" s="35" t="str">
        <f>IFERROR(IF($J558&gt;0,VLOOKUP($A558&amp;$B558,'PNC AA'!$A:$E,5,0),""),"")</f>
        <v/>
      </c>
      <c r="E558" s="55" t="str">
        <f t="shared" si="98"/>
        <v>ND</v>
      </c>
      <c r="F558" s="44">
        <f t="shared" si="99"/>
        <v>0</v>
      </c>
      <c r="G558" s="35">
        <f>IFERROR(VLOOKUP($A558&amp;$B558,'PNC Exon. &amp; no Exon.'!$A:$AJ,3,0),0)</f>
        <v>0</v>
      </c>
      <c r="H558" s="35">
        <f>IFERROR(VLOOKUP($A558&amp;$B558,'PNC Exon. &amp; no Exon.'!$A:$AJ,4,0),0)</f>
        <v>0</v>
      </c>
      <c r="I558" s="55" t="str">
        <f t="shared" si="100"/>
        <v>ND</v>
      </c>
      <c r="J558" s="44">
        <f t="shared" si="101"/>
        <v>0</v>
      </c>
      <c r="K558" s="35">
        <f t="shared" si="102"/>
        <v>0</v>
      </c>
      <c r="L558" s="117">
        <f t="shared" si="103"/>
        <v>0</v>
      </c>
      <c r="M558" s="117">
        <f t="shared" si="104"/>
        <v>0</v>
      </c>
      <c r="N558" s="117">
        <f t="shared" si="105"/>
        <v>0</v>
      </c>
    </row>
    <row r="559" spans="1:14" ht="18.75" customHeight="1" x14ac:dyDescent="0.25">
      <c r="A559" s="7"/>
      <c r="B559" s="39" t="s">
        <v>21</v>
      </c>
      <c r="C559" s="46">
        <f>SUM(C526:C558)</f>
        <v>0</v>
      </c>
      <c r="D559" s="46">
        <f>SUM(D526:D558)</f>
        <v>0</v>
      </c>
      <c r="E559" s="46"/>
      <c r="F559" s="46">
        <f>SUM(F526:F558)</f>
        <v>0</v>
      </c>
      <c r="G559" s="46">
        <f>SUM(G526:G558)</f>
        <v>0</v>
      </c>
      <c r="H559" s="46">
        <f>SUM(H526:H558)</f>
        <v>0</v>
      </c>
      <c r="I559" s="46"/>
      <c r="J559" s="46">
        <f>SUM(J526:J558)</f>
        <v>0</v>
      </c>
      <c r="K559" s="46">
        <f t="shared" ref="K559" si="106">J559-F559</f>
        <v>0</v>
      </c>
      <c r="L559" s="116">
        <f t="shared" si="103"/>
        <v>0</v>
      </c>
      <c r="M559" s="120">
        <f>SUM(M526:M558)</f>
        <v>0</v>
      </c>
      <c r="N559" s="120">
        <f>SUM(N526:N558)</f>
        <v>0</v>
      </c>
    </row>
    <row r="560" spans="1:14" x14ac:dyDescent="0.25">
      <c r="B560" s="52" t="s">
        <v>173</v>
      </c>
    </row>
    <row r="565" spans="1:14" ht="21" x14ac:dyDescent="0.4">
      <c r="A565" s="135" t="s">
        <v>42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x14ac:dyDescent="0.25">
      <c r="A566" s="134" t="s">
        <v>59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x14ac:dyDescent="0.25">
      <c r="A567" s="134" t="s">
        <v>146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x14ac:dyDescent="0.25">
      <c r="A568" s="134" t="s">
        <v>91</v>
      </c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</row>
    <row r="569" spans="1:14" x14ac:dyDescent="0.25">
      <c r="A569" s="1"/>
      <c r="B569" s="95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7" t="s">
        <v>33</v>
      </c>
      <c r="C570" s="137" t="str">
        <f>"Año "&amp;$C$7</f>
        <v>Año 2022</v>
      </c>
      <c r="D570" s="137"/>
      <c r="E570" s="137" t="s">
        <v>52</v>
      </c>
      <c r="F570" s="137"/>
      <c r="G570" s="137" t="str">
        <f>"Año "&amp;$G$7</f>
        <v>Año 2023</v>
      </c>
      <c r="H570" s="137"/>
      <c r="I570" s="137" t="s">
        <v>52</v>
      </c>
      <c r="J570" s="137"/>
      <c r="K570" s="137" t="s">
        <v>29</v>
      </c>
      <c r="L570" s="137"/>
      <c r="M570" s="137" t="s">
        <v>61</v>
      </c>
      <c r="N570" s="137"/>
    </row>
    <row r="571" spans="1:14" ht="30.75" customHeight="1" x14ac:dyDescent="0.25">
      <c r="A571" s="62"/>
      <c r="B571" s="137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129">
        <f>$C$7</f>
        <v>2022</v>
      </c>
      <c r="N571" s="129">
        <f>$G$7</f>
        <v>2023</v>
      </c>
    </row>
    <row r="572" spans="1:14" ht="15.9" customHeight="1" x14ac:dyDescent="0.25">
      <c r="A572" s="95" t="s">
        <v>11</v>
      </c>
      <c r="B572" s="126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7">IF(F572=0,"ND",RANK(F572,$F$572:$F$604))</f>
        <v>ND</v>
      </c>
      <c r="F572" s="44">
        <f t="shared" ref="F572" si="108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9">IF(J572=0,"ND",RANK(J572,$J$572:$J$604))</f>
        <v>ND</v>
      </c>
      <c r="J572" s="44">
        <f t="shared" ref="J572:J604" si="110">(G572+H572)</f>
        <v>0</v>
      </c>
      <c r="K572" s="35">
        <f t="shared" ref="K572:K604" si="111">J572-F572</f>
        <v>0</v>
      </c>
      <c r="L572" s="117">
        <f t="shared" ref="L572" si="112">IFERROR(K572/F572*100,0)</f>
        <v>0</v>
      </c>
      <c r="M572" s="117">
        <f t="shared" ref="M572:M604" si="113">IFERROR(F572/$F$605*100,0)</f>
        <v>0</v>
      </c>
      <c r="N572" s="117">
        <f t="shared" ref="N572:N604" si="114">IFERROR(J572/$J$605*100,0)</f>
        <v>0</v>
      </c>
    </row>
    <row r="573" spans="1:14" ht="15.9" customHeight="1" x14ac:dyDescent="0.25">
      <c r="A573" s="95" t="s">
        <v>11</v>
      </c>
      <c r="B573" s="127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7"/>
        <v>ND</v>
      </c>
      <c r="F573" s="44">
        <f t="shared" ref="F573:F604" si="115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9"/>
        <v>ND</v>
      </c>
      <c r="J573" s="44">
        <f t="shared" si="110"/>
        <v>0</v>
      </c>
      <c r="K573" s="35">
        <f t="shared" si="111"/>
        <v>0</v>
      </c>
      <c r="L573" s="117">
        <f t="shared" ref="L573:L604" si="116">IFERROR(K573/F573*100,0)</f>
        <v>0</v>
      </c>
      <c r="M573" s="117">
        <f t="shared" si="113"/>
        <v>0</v>
      </c>
      <c r="N573" s="117">
        <f t="shared" si="114"/>
        <v>0</v>
      </c>
    </row>
    <row r="574" spans="1:14" ht="15.9" customHeight="1" x14ac:dyDescent="0.25">
      <c r="A574" s="95" t="s">
        <v>11</v>
      </c>
      <c r="B574" s="127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7"/>
        <v>ND</v>
      </c>
      <c r="F574" s="44">
        <f t="shared" si="115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9"/>
        <v>ND</v>
      </c>
      <c r="J574" s="44">
        <f t="shared" si="110"/>
        <v>0</v>
      </c>
      <c r="K574" s="35">
        <f t="shared" si="111"/>
        <v>0</v>
      </c>
      <c r="L574" s="117">
        <f t="shared" si="116"/>
        <v>0</v>
      </c>
      <c r="M574" s="117">
        <f t="shared" si="113"/>
        <v>0</v>
      </c>
      <c r="N574" s="117">
        <f t="shared" si="114"/>
        <v>0</v>
      </c>
    </row>
    <row r="575" spans="1:14" ht="15.9" customHeight="1" x14ac:dyDescent="0.25">
      <c r="A575" s="95" t="s">
        <v>11</v>
      </c>
      <c r="B575" s="127" t="s">
        <v>110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7"/>
        <v>ND</v>
      </c>
      <c r="F575" s="44">
        <f t="shared" si="115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9"/>
        <v>ND</v>
      </c>
      <c r="J575" s="44">
        <f t="shared" si="110"/>
        <v>0</v>
      </c>
      <c r="K575" s="35">
        <f t="shared" si="111"/>
        <v>0</v>
      </c>
      <c r="L575" s="117">
        <f t="shared" si="116"/>
        <v>0</v>
      </c>
      <c r="M575" s="117">
        <f t="shared" si="113"/>
        <v>0</v>
      </c>
      <c r="N575" s="117">
        <f t="shared" si="114"/>
        <v>0</v>
      </c>
    </row>
    <row r="576" spans="1:14" ht="15.9" customHeight="1" x14ac:dyDescent="0.25">
      <c r="A576" s="95" t="s">
        <v>11</v>
      </c>
      <c r="B576" s="127" t="s">
        <v>111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7"/>
        <v>ND</v>
      </c>
      <c r="F576" s="44">
        <f t="shared" si="115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9"/>
        <v>ND</v>
      </c>
      <c r="J576" s="44">
        <f t="shared" si="110"/>
        <v>0</v>
      </c>
      <c r="K576" s="35">
        <f t="shared" si="111"/>
        <v>0</v>
      </c>
      <c r="L576" s="117">
        <f t="shared" si="116"/>
        <v>0</v>
      </c>
      <c r="M576" s="117">
        <f t="shared" si="113"/>
        <v>0</v>
      </c>
      <c r="N576" s="117">
        <f t="shared" si="114"/>
        <v>0</v>
      </c>
    </row>
    <row r="577" spans="1:14" ht="15.9" customHeight="1" x14ac:dyDescent="0.25">
      <c r="A577" s="95" t="s">
        <v>11</v>
      </c>
      <c r="B577" s="127" t="s">
        <v>112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7"/>
        <v>ND</v>
      </c>
      <c r="F577" s="44">
        <f t="shared" si="115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9"/>
        <v>ND</v>
      </c>
      <c r="J577" s="44">
        <f t="shared" si="110"/>
        <v>0</v>
      </c>
      <c r="K577" s="35">
        <f t="shared" si="111"/>
        <v>0</v>
      </c>
      <c r="L577" s="117">
        <f t="shared" si="116"/>
        <v>0</v>
      </c>
      <c r="M577" s="117">
        <f t="shared" si="113"/>
        <v>0</v>
      </c>
      <c r="N577" s="117">
        <f t="shared" si="114"/>
        <v>0</v>
      </c>
    </row>
    <row r="578" spans="1:14" ht="15.9" customHeight="1" x14ac:dyDescent="0.25">
      <c r="A578" s="95" t="s">
        <v>11</v>
      </c>
      <c r="B578" s="127" t="s">
        <v>113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7"/>
        <v>ND</v>
      </c>
      <c r="F578" s="44">
        <f t="shared" si="115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9"/>
        <v>ND</v>
      </c>
      <c r="J578" s="44">
        <f t="shared" si="110"/>
        <v>0</v>
      </c>
      <c r="K578" s="35">
        <f t="shared" si="111"/>
        <v>0</v>
      </c>
      <c r="L578" s="117">
        <f t="shared" si="116"/>
        <v>0</v>
      </c>
      <c r="M578" s="117">
        <f t="shared" si="113"/>
        <v>0</v>
      </c>
      <c r="N578" s="117">
        <f t="shared" si="114"/>
        <v>0</v>
      </c>
    </row>
    <row r="579" spans="1:14" ht="15.9" customHeight="1" x14ac:dyDescent="0.25">
      <c r="A579" s="95" t="s">
        <v>11</v>
      </c>
      <c r="B579" s="127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7"/>
        <v>ND</v>
      </c>
      <c r="F579" s="44">
        <f t="shared" si="115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9"/>
        <v>ND</v>
      </c>
      <c r="J579" s="44">
        <f t="shared" si="110"/>
        <v>0</v>
      </c>
      <c r="K579" s="35">
        <f t="shared" si="111"/>
        <v>0</v>
      </c>
      <c r="L579" s="117">
        <f t="shared" si="116"/>
        <v>0</v>
      </c>
      <c r="M579" s="117">
        <f t="shared" si="113"/>
        <v>0</v>
      </c>
      <c r="N579" s="117">
        <f t="shared" si="114"/>
        <v>0</v>
      </c>
    </row>
    <row r="580" spans="1:14" ht="15.9" customHeight="1" x14ac:dyDescent="0.25">
      <c r="A580" s="95" t="s">
        <v>11</v>
      </c>
      <c r="B580" s="127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7"/>
        <v>ND</v>
      </c>
      <c r="F580" s="44">
        <f t="shared" si="115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9"/>
        <v>ND</v>
      </c>
      <c r="J580" s="44">
        <f t="shared" si="110"/>
        <v>0</v>
      </c>
      <c r="K580" s="35">
        <f t="shared" si="111"/>
        <v>0</v>
      </c>
      <c r="L580" s="117">
        <f t="shared" si="116"/>
        <v>0</v>
      </c>
      <c r="M580" s="117">
        <f t="shared" si="113"/>
        <v>0</v>
      </c>
      <c r="N580" s="117">
        <f t="shared" si="114"/>
        <v>0</v>
      </c>
    </row>
    <row r="581" spans="1:14" ht="15.9" customHeight="1" x14ac:dyDescent="0.25">
      <c r="A581" s="95" t="s">
        <v>11</v>
      </c>
      <c r="B581" s="127" t="s">
        <v>114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7"/>
        <v>ND</v>
      </c>
      <c r="F581" s="44">
        <f t="shared" si="115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9"/>
        <v>ND</v>
      </c>
      <c r="J581" s="44">
        <f t="shared" si="110"/>
        <v>0</v>
      </c>
      <c r="K581" s="35">
        <f t="shared" si="111"/>
        <v>0</v>
      </c>
      <c r="L581" s="117">
        <f t="shared" si="116"/>
        <v>0</v>
      </c>
      <c r="M581" s="117">
        <f t="shared" si="113"/>
        <v>0</v>
      </c>
      <c r="N581" s="117">
        <f t="shared" si="114"/>
        <v>0</v>
      </c>
    </row>
    <row r="582" spans="1:14" ht="15.9" customHeight="1" x14ac:dyDescent="0.25">
      <c r="A582" s="95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7"/>
        <v>ND</v>
      </c>
      <c r="F582" s="44">
        <f t="shared" si="115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9"/>
        <v>ND</v>
      </c>
      <c r="J582" s="44">
        <f t="shared" si="110"/>
        <v>0</v>
      </c>
      <c r="K582" s="35">
        <f t="shared" si="111"/>
        <v>0</v>
      </c>
      <c r="L582" s="117">
        <f t="shared" si="116"/>
        <v>0</v>
      </c>
      <c r="M582" s="117">
        <f t="shared" si="113"/>
        <v>0</v>
      </c>
      <c r="N582" s="117">
        <f t="shared" si="114"/>
        <v>0</v>
      </c>
    </row>
    <row r="583" spans="1:14" ht="15.9" customHeight="1" x14ac:dyDescent="0.25">
      <c r="A583" s="95" t="s">
        <v>11</v>
      </c>
      <c r="B583" s="37" t="s">
        <v>115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7"/>
        <v>ND</v>
      </c>
      <c r="F583" s="44">
        <f t="shared" si="115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9"/>
        <v>ND</v>
      </c>
      <c r="J583" s="44">
        <f t="shared" si="110"/>
        <v>0</v>
      </c>
      <c r="K583" s="35">
        <f t="shared" si="111"/>
        <v>0</v>
      </c>
      <c r="L583" s="117">
        <f t="shared" si="116"/>
        <v>0</v>
      </c>
      <c r="M583" s="117">
        <f t="shared" si="113"/>
        <v>0</v>
      </c>
      <c r="N583" s="117">
        <f t="shared" si="114"/>
        <v>0</v>
      </c>
    </row>
    <row r="584" spans="1:14" ht="15.9" customHeight="1" x14ac:dyDescent="0.25">
      <c r="A584" s="95" t="s">
        <v>11</v>
      </c>
      <c r="B584" s="37" t="s">
        <v>116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7"/>
        <v>ND</v>
      </c>
      <c r="F584" s="44">
        <f t="shared" si="115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9"/>
        <v>ND</v>
      </c>
      <c r="J584" s="44">
        <f t="shared" si="110"/>
        <v>0</v>
      </c>
      <c r="K584" s="35">
        <f t="shared" si="111"/>
        <v>0</v>
      </c>
      <c r="L584" s="117">
        <f t="shared" si="116"/>
        <v>0</v>
      </c>
      <c r="M584" s="117">
        <f t="shared" si="113"/>
        <v>0</v>
      </c>
      <c r="N584" s="117">
        <f t="shared" si="114"/>
        <v>0</v>
      </c>
    </row>
    <row r="585" spans="1:14" ht="15.9" customHeight="1" x14ac:dyDescent="0.25">
      <c r="A585" s="95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7"/>
        <v>ND</v>
      </c>
      <c r="F585" s="44">
        <f t="shared" si="115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9"/>
        <v>ND</v>
      </c>
      <c r="J585" s="44">
        <f t="shared" si="110"/>
        <v>0</v>
      </c>
      <c r="K585" s="35">
        <f t="shared" si="111"/>
        <v>0</v>
      </c>
      <c r="L585" s="117">
        <f t="shared" si="116"/>
        <v>0</v>
      </c>
      <c r="M585" s="117">
        <f t="shared" si="113"/>
        <v>0</v>
      </c>
      <c r="N585" s="117">
        <f t="shared" si="114"/>
        <v>0</v>
      </c>
    </row>
    <row r="586" spans="1:14" ht="15.9" customHeight="1" x14ac:dyDescent="0.25">
      <c r="A586" s="95" t="s">
        <v>11</v>
      </c>
      <c r="B586" s="37" t="s">
        <v>120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7"/>
        <v>ND</v>
      </c>
      <c r="F586" s="44">
        <f t="shared" si="115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9"/>
        <v>ND</v>
      </c>
      <c r="J586" s="44">
        <f t="shared" si="110"/>
        <v>0</v>
      </c>
      <c r="K586" s="35">
        <f t="shared" si="111"/>
        <v>0</v>
      </c>
      <c r="L586" s="117">
        <f t="shared" si="116"/>
        <v>0</v>
      </c>
      <c r="M586" s="117">
        <f t="shared" si="113"/>
        <v>0</v>
      </c>
      <c r="N586" s="117">
        <f t="shared" si="114"/>
        <v>0</v>
      </c>
    </row>
    <row r="587" spans="1:14" ht="15.9" customHeight="1" x14ac:dyDescent="0.25">
      <c r="A587" s="95" t="s">
        <v>11</v>
      </c>
      <c r="B587" s="37" t="s">
        <v>117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7"/>
        <v>ND</v>
      </c>
      <c r="F587" s="44">
        <f t="shared" si="115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9"/>
        <v>ND</v>
      </c>
      <c r="J587" s="44">
        <f t="shared" si="110"/>
        <v>0</v>
      </c>
      <c r="K587" s="35">
        <f t="shared" si="111"/>
        <v>0</v>
      </c>
      <c r="L587" s="117">
        <f t="shared" si="116"/>
        <v>0</v>
      </c>
      <c r="M587" s="117">
        <f t="shared" si="113"/>
        <v>0</v>
      </c>
      <c r="N587" s="117">
        <f t="shared" si="114"/>
        <v>0</v>
      </c>
    </row>
    <row r="588" spans="1:14" ht="15.9" customHeight="1" x14ac:dyDescent="0.25">
      <c r="A588" s="95" t="s">
        <v>11</v>
      </c>
      <c r="B588" s="37" t="s">
        <v>119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7"/>
        <v>ND</v>
      </c>
      <c r="F588" s="44">
        <f t="shared" si="115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9"/>
        <v>ND</v>
      </c>
      <c r="J588" s="44">
        <f t="shared" si="110"/>
        <v>0</v>
      </c>
      <c r="K588" s="35">
        <f t="shared" si="111"/>
        <v>0</v>
      </c>
      <c r="L588" s="117">
        <f t="shared" si="116"/>
        <v>0</v>
      </c>
      <c r="M588" s="117">
        <f t="shared" si="113"/>
        <v>0</v>
      </c>
      <c r="N588" s="117">
        <f t="shared" si="114"/>
        <v>0</v>
      </c>
    </row>
    <row r="589" spans="1:14" ht="15.9" customHeight="1" x14ac:dyDescent="0.25">
      <c r="A589" s="95" t="s">
        <v>11</v>
      </c>
      <c r="B589" s="37" t="s">
        <v>118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7"/>
        <v>ND</v>
      </c>
      <c r="F589" s="44">
        <f t="shared" si="115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9"/>
        <v>ND</v>
      </c>
      <c r="J589" s="44">
        <f t="shared" si="110"/>
        <v>0</v>
      </c>
      <c r="K589" s="35">
        <f t="shared" si="111"/>
        <v>0</v>
      </c>
      <c r="L589" s="117">
        <f t="shared" si="116"/>
        <v>0</v>
      </c>
      <c r="M589" s="117">
        <f t="shared" si="113"/>
        <v>0</v>
      </c>
      <c r="N589" s="117">
        <f t="shared" si="114"/>
        <v>0</v>
      </c>
    </row>
    <row r="590" spans="1:14" ht="15.9" customHeight="1" x14ac:dyDescent="0.25">
      <c r="A590" s="95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7"/>
        <v>ND</v>
      </c>
      <c r="F590" s="44">
        <f t="shared" si="115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9"/>
        <v>ND</v>
      </c>
      <c r="J590" s="44">
        <f t="shared" si="110"/>
        <v>0</v>
      </c>
      <c r="K590" s="35">
        <f t="shared" si="111"/>
        <v>0</v>
      </c>
      <c r="L590" s="117">
        <f t="shared" si="116"/>
        <v>0</v>
      </c>
      <c r="M590" s="117">
        <f t="shared" si="113"/>
        <v>0</v>
      </c>
      <c r="N590" s="117">
        <f t="shared" si="114"/>
        <v>0</v>
      </c>
    </row>
    <row r="591" spans="1:14" ht="15.9" customHeight="1" x14ac:dyDescent="0.25">
      <c r="A591" s="95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7"/>
        <v>ND</v>
      </c>
      <c r="F591" s="44">
        <f t="shared" si="115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9"/>
        <v>ND</v>
      </c>
      <c r="J591" s="44">
        <f t="shared" si="110"/>
        <v>0</v>
      </c>
      <c r="K591" s="35">
        <f t="shared" si="111"/>
        <v>0</v>
      </c>
      <c r="L591" s="117">
        <f t="shared" si="116"/>
        <v>0</v>
      </c>
      <c r="M591" s="117">
        <f t="shared" si="113"/>
        <v>0</v>
      </c>
      <c r="N591" s="117">
        <f t="shared" si="114"/>
        <v>0</v>
      </c>
    </row>
    <row r="592" spans="1:14" ht="15.9" customHeight="1" x14ac:dyDescent="0.25">
      <c r="A592" s="95" t="s">
        <v>11</v>
      </c>
      <c r="B592" s="37" t="s">
        <v>123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7"/>
        <v>ND</v>
      </c>
      <c r="F592" s="44">
        <f t="shared" si="115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9"/>
        <v>ND</v>
      </c>
      <c r="J592" s="44">
        <f t="shared" si="110"/>
        <v>0</v>
      </c>
      <c r="K592" s="35">
        <f t="shared" si="111"/>
        <v>0</v>
      </c>
      <c r="L592" s="117">
        <f t="shared" si="116"/>
        <v>0</v>
      </c>
      <c r="M592" s="117">
        <f t="shared" si="113"/>
        <v>0</v>
      </c>
      <c r="N592" s="117">
        <f t="shared" si="114"/>
        <v>0</v>
      </c>
    </row>
    <row r="593" spans="1:14" ht="15.9" customHeight="1" x14ac:dyDescent="0.25">
      <c r="A593" s="95" t="s">
        <v>11</v>
      </c>
      <c r="B593" s="37" t="s">
        <v>122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7"/>
        <v>ND</v>
      </c>
      <c r="F593" s="44">
        <f t="shared" si="115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9"/>
        <v>ND</v>
      </c>
      <c r="J593" s="44">
        <f t="shared" si="110"/>
        <v>0</v>
      </c>
      <c r="K593" s="35">
        <f t="shared" si="111"/>
        <v>0</v>
      </c>
      <c r="L593" s="117">
        <f t="shared" si="116"/>
        <v>0</v>
      </c>
      <c r="M593" s="117">
        <f t="shared" si="113"/>
        <v>0</v>
      </c>
      <c r="N593" s="117">
        <f t="shared" si="114"/>
        <v>0</v>
      </c>
    </row>
    <row r="594" spans="1:14" ht="15.9" customHeight="1" x14ac:dyDescent="0.25">
      <c r="A594" s="95" t="s">
        <v>11</v>
      </c>
      <c r="B594" s="37" t="s">
        <v>121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7"/>
        <v>ND</v>
      </c>
      <c r="F594" s="44">
        <f t="shared" si="115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9"/>
        <v>ND</v>
      </c>
      <c r="J594" s="44">
        <f t="shared" si="110"/>
        <v>0</v>
      </c>
      <c r="K594" s="35">
        <f t="shared" si="111"/>
        <v>0</v>
      </c>
      <c r="L594" s="117">
        <f t="shared" si="116"/>
        <v>0</v>
      </c>
      <c r="M594" s="117">
        <f t="shared" si="113"/>
        <v>0</v>
      </c>
      <c r="N594" s="117">
        <f t="shared" si="114"/>
        <v>0</v>
      </c>
    </row>
    <row r="595" spans="1:14" ht="15.9" customHeight="1" x14ac:dyDescent="0.25">
      <c r="A595" s="95" t="s">
        <v>11</v>
      </c>
      <c r="B595" s="37" t="s">
        <v>124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7"/>
        <v>ND</v>
      </c>
      <c r="F595" s="44">
        <f t="shared" si="115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9"/>
        <v>ND</v>
      </c>
      <c r="J595" s="44">
        <f t="shared" si="110"/>
        <v>0</v>
      </c>
      <c r="K595" s="35">
        <f t="shared" si="111"/>
        <v>0</v>
      </c>
      <c r="L595" s="117">
        <f t="shared" si="116"/>
        <v>0</v>
      </c>
      <c r="M595" s="117">
        <f t="shared" si="113"/>
        <v>0</v>
      </c>
      <c r="N595" s="117">
        <f t="shared" si="114"/>
        <v>0</v>
      </c>
    </row>
    <row r="596" spans="1:14" ht="15.9" customHeight="1" x14ac:dyDescent="0.25">
      <c r="A596" s="95" t="s">
        <v>11</v>
      </c>
      <c r="B596" s="37" t="s">
        <v>126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7"/>
        <v>ND</v>
      </c>
      <c r="F596" s="44">
        <f t="shared" si="115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9"/>
        <v>ND</v>
      </c>
      <c r="J596" s="44">
        <f t="shared" si="110"/>
        <v>0</v>
      </c>
      <c r="K596" s="35">
        <f t="shared" si="111"/>
        <v>0</v>
      </c>
      <c r="L596" s="117">
        <f t="shared" si="116"/>
        <v>0</v>
      </c>
      <c r="M596" s="117">
        <f t="shared" si="113"/>
        <v>0</v>
      </c>
      <c r="N596" s="117">
        <f t="shared" si="114"/>
        <v>0</v>
      </c>
    </row>
    <row r="597" spans="1:14" ht="15.9" customHeight="1" x14ac:dyDescent="0.25">
      <c r="A597" s="95" t="s">
        <v>11</v>
      </c>
      <c r="B597" s="37" t="s">
        <v>125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7"/>
        <v>ND</v>
      </c>
      <c r="F597" s="44">
        <f t="shared" si="115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9"/>
        <v>ND</v>
      </c>
      <c r="J597" s="44">
        <f t="shared" si="110"/>
        <v>0</v>
      </c>
      <c r="K597" s="35">
        <f t="shared" si="111"/>
        <v>0</v>
      </c>
      <c r="L597" s="117">
        <f t="shared" si="116"/>
        <v>0</v>
      </c>
      <c r="M597" s="117">
        <f t="shared" si="113"/>
        <v>0</v>
      </c>
      <c r="N597" s="117">
        <f t="shared" si="114"/>
        <v>0</v>
      </c>
    </row>
    <row r="598" spans="1:14" ht="15.9" customHeight="1" x14ac:dyDescent="0.25">
      <c r="A598" s="95" t="s">
        <v>11</v>
      </c>
      <c r="B598" s="37" t="s">
        <v>109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7"/>
        <v>ND</v>
      </c>
      <c r="F598" s="44">
        <f t="shared" si="115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9"/>
        <v>ND</v>
      </c>
      <c r="J598" s="44">
        <f t="shared" si="110"/>
        <v>0</v>
      </c>
      <c r="K598" s="35">
        <f t="shared" si="111"/>
        <v>0</v>
      </c>
      <c r="L598" s="117">
        <f t="shared" si="116"/>
        <v>0</v>
      </c>
      <c r="M598" s="117">
        <f t="shared" si="113"/>
        <v>0</v>
      </c>
      <c r="N598" s="117">
        <f t="shared" si="114"/>
        <v>0</v>
      </c>
    </row>
    <row r="599" spans="1:14" ht="15.9" customHeight="1" x14ac:dyDescent="0.25">
      <c r="A599" s="95" t="s">
        <v>11</v>
      </c>
      <c r="B599" s="37" t="s">
        <v>127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7"/>
        <v>ND</v>
      </c>
      <c r="F599" s="44">
        <f t="shared" si="115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9"/>
        <v>ND</v>
      </c>
      <c r="J599" s="44">
        <f t="shared" si="110"/>
        <v>0</v>
      </c>
      <c r="K599" s="35">
        <f t="shared" si="111"/>
        <v>0</v>
      </c>
      <c r="L599" s="117">
        <f t="shared" si="116"/>
        <v>0</v>
      </c>
      <c r="M599" s="117">
        <f t="shared" si="113"/>
        <v>0</v>
      </c>
      <c r="N599" s="117">
        <f t="shared" si="114"/>
        <v>0</v>
      </c>
    </row>
    <row r="600" spans="1:14" ht="15.9" customHeight="1" x14ac:dyDescent="0.25">
      <c r="A600" s="95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7"/>
        <v>ND</v>
      </c>
      <c r="F600" s="44">
        <f t="shared" si="115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9"/>
        <v>ND</v>
      </c>
      <c r="J600" s="44">
        <f t="shared" si="110"/>
        <v>0</v>
      </c>
      <c r="K600" s="35">
        <f t="shared" si="111"/>
        <v>0</v>
      </c>
      <c r="L600" s="117">
        <f t="shared" si="116"/>
        <v>0</v>
      </c>
      <c r="M600" s="117">
        <f t="shared" si="113"/>
        <v>0</v>
      </c>
      <c r="N600" s="117">
        <f t="shared" si="114"/>
        <v>0</v>
      </c>
    </row>
    <row r="601" spans="1:14" ht="15.9" customHeight="1" x14ac:dyDescent="0.25">
      <c r="A601" s="95" t="s">
        <v>11</v>
      </c>
      <c r="B601" s="37" t="s">
        <v>128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7"/>
        <v>ND</v>
      </c>
      <c r="F601" s="44">
        <f t="shared" si="115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9"/>
        <v>ND</v>
      </c>
      <c r="J601" s="44">
        <f t="shared" si="110"/>
        <v>0</v>
      </c>
      <c r="K601" s="35">
        <f t="shared" si="111"/>
        <v>0</v>
      </c>
      <c r="L601" s="117">
        <f t="shared" si="116"/>
        <v>0</v>
      </c>
      <c r="M601" s="117">
        <f t="shared" si="113"/>
        <v>0</v>
      </c>
      <c r="N601" s="117">
        <f t="shared" si="114"/>
        <v>0</v>
      </c>
    </row>
    <row r="602" spans="1:14" ht="15.9" customHeight="1" x14ac:dyDescent="0.25">
      <c r="A602" s="95" t="s">
        <v>11</v>
      </c>
      <c r="B602" s="37" t="s">
        <v>130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7"/>
        <v>ND</v>
      </c>
      <c r="F602" s="44">
        <f t="shared" si="115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9"/>
        <v>ND</v>
      </c>
      <c r="J602" s="44">
        <f t="shared" si="110"/>
        <v>0</v>
      </c>
      <c r="K602" s="35">
        <f t="shared" si="111"/>
        <v>0</v>
      </c>
      <c r="L602" s="117">
        <f t="shared" si="116"/>
        <v>0</v>
      </c>
      <c r="M602" s="117">
        <f t="shared" si="113"/>
        <v>0</v>
      </c>
      <c r="N602" s="117">
        <f t="shared" si="114"/>
        <v>0</v>
      </c>
    </row>
    <row r="603" spans="1:14" ht="15.9" customHeight="1" x14ac:dyDescent="0.25">
      <c r="A603" s="95" t="s">
        <v>11</v>
      </c>
      <c r="B603" s="37" t="s">
        <v>129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7"/>
        <v>ND</v>
      </c>
      <c r="F603" s="44">
        <f t="shared" si="115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9"/>
        <v>ND</v>
      </c>
      <c r="J603" s="44">
        <f t="shared" si="110"/>
        <v>0</v>
      </c>
      <c r="K603" s="35">
        <f t="shared" si="111"/>
        <v>0</v>
      </c>
      <c r="L603" s="117">
        <f t="shared" si="116"/>
        <v>0</v>
      </c>
      <c r="M603" s="117">
        <f t="shared" si="113"/>
        <v>0</v>
      </c>
      <c r="N603" s="117">
        <f t="shared" si="114"/>
        <v>0</v>
      </c>
    </row>
    <row r="604" spans="1:14" ht="15.9" customHeight="1" x14ac:dyDescent="0.25">
      <c r="A604" s="95" t="s">
        <v>11</v>
      </c>
      <c r="B604" s="37" t="s">
        <v>131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7"/>
        <v>ND</v>
      </c>
      <c r="F604" s="44">
        <f t="shared" si="115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9"/>
        <v>ND</v>
      </c>
      <c r="J604" s="44">
        <f t="shared" si="110"/>
        <v>0</v>
      </c>
      <c r="K604" s="35">
        <f t="shared" si="111"/>
        <v>0</v>
      </c>
      <c r="L604" s="117">
        <f t="shared" si="116"/>
        <v>0</v>
      </c>
      <c r="M604" s="117">
        <f t="shared" si="113"/>
        <v>0</v>
      </c>
      <c r="N604" s="117">
        <f t="shared" si="114"/>
        <v>0</v>
      </c>
    </row>
    <row r="605" spans="1:14" ht="20.25" customHeight="1" x14ac:dyDescent="0.25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16">
        <f>IFERROR(K605/F605*100,0)</f>
        <v>0</v>
      </c>
      <c r="M605" s="120">
        <f>SUM(M572:M604)</f>
        <v>0</v>
      </c>
      <c r="N605" s="120">
        <f>SUM(N572:N604)</f>
        <v>0</v>
      </c>
    </row>
    <row r="606" spans="1:14" x14ac:dyDescent="0.25">
      <c r="B606" s="52" t="s">
        <v>173</v>
      </c>
    </row>
  </sheetData>
  <sortState ref="B9:N44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800" sqref="B800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0" customWidth="1"/>
    <col min="6" max="6" width="17.6640625" style="110" customWidth="1"/>
    <col min="7" max="7" width="16.5546875" bestFit="1" customWidth="1"/>
  </cols>
  <sheetData>
    <row r="1" spans="2:7" ht="21" x14ac:dyDescent="0.4">
      <c r="B1" s="135" t="s">
        <v>42</v>
      </c>
      <c r="C1" s="135"/>
      <c r="D1" s="135"/>
      <c r="E1" s="135"/>
      <c r="F1" s="135"/>
    </row>
    <row r="2" spans="2:7" x14ac:dyDescent="0.25">
      <c r="B2" s="134" t="s">
        <v>86</v>
      </c>
      <c r="C2" s="134"/>
      <c r="D2" s="134"/>
      <c r="E2" s="134"/>
      <c r="F2" s="134"/>
    </row>
    <row r="3" spans="2:7" x14ac:dyDescent="0.25">
      <c r="B3" s="134" t="str">
        <f>"Enero"&amp;'P.N.C. x Comp. x Ramos'!A1&amp;", 2023"</f>
        <v>Enero - Febrero, 2023</v>
      </c>
      <c r="C3" s="134"/>
      <c r="D3" s="134"/>
      <c r="E3" s="134"/>
      <c r="F3" s="134"/>
    </row>
    <row r="4" spans="2:7" x14ac:dyDescent="0.25">
      <c r="B4" s="134" t="s">
        <v>91</v>
      </c>
      <c r="C4" s="134"/>
      <c r="D4" s="134"/>
      <c r="E4" s="134"/>
      <c r="F4" s="134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7" t="s">
        <v>100</v>
      </c>
      <c r="F6" s="107" t="s">
        <v>60</v>
      </c>
    </row>
    <row r="7" spans="2:7" ht="15" customHeight="1" x14ac:dyDescent="0.25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3417542518.1299996</v>
      </c>
      <c r="E7" s="108">
        <f t="shared" ref="E7:E39" si="2">IFERROR(D7/$D$40*100,0)</f>
        <v>21.426574578080213</v>
      </c>
      <c r="F7" s="108">
        <f>(E7)</f>
        <v>21.426574578080213</v>
      </c>
      <c r="G7" s="18"/>
    </row>
    <row r="8" spans="2:7" ht="15" customHeight="1" x14ac:dyDescent="0.25">
      <c r="B8" s="34">
        <f t="shared" si="0"/>
        <v>2</v>
      </c>
      <c r="C8" s="37" t="s">
        <v>92</v>
      </c>
      <c r="D8" s="36">
        <f t="shared" si="1"/>
        <v>2647855861.73</v>
      </c>
      <c r="E8" s="108">
        <f t="shared" si="2"/>
        <v>16.6009583764911</v>
      </c>
      <c r="F8" s="108">
        <f t="shared" ref="F8:F39" si="3">(F7+E8)</f>
        <v>38.027532954571313</v>
      </c>
      <c r="G8" s="18"/>
    </row>
    <row r="9" spans="2:7" ht="15" customHeight="1" x14ac:dyDescent="0.25">
      <c r="B9" s="34">
        <f t="shared" si="0"/>
        <v>3</v>
      </c>
      <c r="C9" s="37" t="s">
        <v>93</v>
      </c>
      <c r="D9" s="36">
        <f t="shared" si="1"/>
        <v>2388068682.6899996</v>
      </c>
      <c r="E9" s="108">
        <f t="shared" si="2"/>
        <v>14.972200479083748</v>
      </c>
      <c r="F9" s="108">
        <f t="shared" si="3"/>
        <v>52.999733433655059</v>
      </c>
      <c r="G9" s="18"/>
    </row>
    <row r="10" spans="2:7" ht="15" customHeight="1" x14ac:dyDescent="0.25">
      <c r="B10" s="34">
        <f t="shared" si="0"/>
        <v>4</v>
      </c>
      <c r="C10" s="37" t="s">
        <v>110</v>
      </c>
      <c r="D10" s="36">
        <f t="shared" si="1"/>
        <v>1508208191.76</v>
      </c>
      <c r="E10" s="108">
        <f t="shared" si="2"/>
        <v>9.4558400162054372</v>
      </c>
      <c r="F10" s="108">
        <f t="shared" si="3"/>
        <v>62.455573449860495</v>
      </c>
      <c r="G10" s="18"/>
    </row>
    <row r="11" spans="2:7" ht="15" customHeight="1" x14ac:dyDescent="0.25">
      <c r="B11" s="34">
        <f t="shared" si="0"/>
        <v>6</v>
      </c>
      <c r="C11" s="37" t="s">
        <v>111</v>
      </c>
      <c r="D11" s="36">
        <f t="shared" si="1"/>
        <v>1153708441.74</v>
      </c>
      <c r="E11" s="108">
        <f t="shared" si="2"/>
        <v>7.2332735692865784</v>
      </c>
      <c r="F11" s="108">
        <f t="shared" si="3"/>
        <v>69.688847019147076</v>
      </c>
      <c r="G11" s="18"/>
    </row>
    <row r="12" spans="2:7" ht="15" customHeight="1" x14ac:dyDescent="0.25">
      <c r="B12" s="34">
        <f t="shared" si="0"/>
        <v>5</v>
      </c>
      <c r="C12" s="37" t="s">
        <v>112</v>
      </c>
      <c r="D12" s="36">
        <f t="shared" si="1"/>
        <v>1246821379.4400001</v>
      </c>
      <c r="E12" s="108">
        <f t="shared" si="2"/>
        <v>7.8170530813860664</v>
      </c>
      <c r="F12" s="108">
        <f t="shared" si="3"/>
        <v>77.50590010053314</v>
      </c>
      <c r="G12" s="18"/>
    </row>
    <row r="13" spans="2:7" ht="15" customHeight="1" x14ac:dyDescent="0.25">
      <c r="B13" s="34">
        <f t="shared" si="0"/>
        <v>7</v>
      </c>
      <c r="C13" s="37" t="s">
        <v>94</v>
      </c>
      <c r="D13" s="36">
        <f t="shared" si="1"/>
        <v>604795757.73000002</v>
      </c>
      <c r="E13" s="108">
        <f t="shared" si="2"/>
        <v>3.7918186353974259</v>
      </c>
      <c r="F13" s="108">
        <f t="shared" si="3"/>
        <v>81.297718735930559</v>
      </c>
      <c r="G13" s="18"/>
    </row>
    <row r="14" spans="2:7" ht="15" customHeight="1" x14ac:dyDescent="0.25">
      <c r="B14" s="34">
        <f t="shared" si="0"/>
        <v>8</v>
      </c>
      <c r="C14" s="37" t="s">
        <v>113</v>
      </c>
      <c r="D14" s="36">
        <f t="shared" si="1"/>
        <v>576053718.81999993</v>
      </c>
      <c r="E14" s="108">
        <f t="shared" si="2"/>
        <v>3.6116179687007683</v>
      </c>
      <c r="F14" s="108">
        <f t="shared" si="3"/>
        <v>84.909336704631329</v>
      </c>
      <c r="G14" s="18"/>
    </row>
    <row r="15" spans="2:7" ht="15" customHeight="1" x14ac:dyDescent="0.25">
      <c r="B15" s="34">
        <f t="shared" si="0"/>
        <v>9</v>
      </c>
      <c r="C15" s="37" t="s">
        <v>77</v>
      </c>
      <c r="D15" s="36">
        <f t="shared" si="1"/>
        <v>286645165.54000002</v>
      </c>
      <c r="E15" s="108">
        <f t="shared" si="2"/>
        <v>1.7971463366751685</v>
      </c>
      <c r="F15" s="108">
        <f t="shared" si="3"/>
        <v>86.706483041306498</v>
      </c>
      <c r="G15" s="18"/>
    </row>
    <row r="16" spans="2:7" ht="15" customHeight="1" x14ac:dyDescent="0.25">
      <c r="B16" s="34">
        <f t="shared" si="0"/>
        <v>10</v>
      </c>
      <c r="C16" s="37" t="s">
        <v>114</v>
      </c>
      <c r="D16" s="36">
        <f t="shared" si="1"/>
        <v>264775420.58999997</v>
      </c>
      <c r="E16" s="108">
        <f t="shared" si="2"/>
        <v>1.6600321036586401</v>
      </c>
      <c r="F16" s="108">
        <f t="shared" si="3"/>
        <v>88.366515144965135</v>
      </c>
      <c r="G16" s="18"/>
    </row>
    <row r="17" spans="2:7" ht="15" customHeight="1" x14ac:dyDescent="0.25">
      <c r="B17" s="34">
        <f t="shared" si="0"/>
        <v>11</v>
      </c>
      <c r="C17" s="37" t="s">
        <v>85</v>
      </c>
      <c r="D17" s="36">
        <f t="shared" si="1"/>
        <v>225109821.13</v>
      </c>
      <c r="E17" s="108">
        <f t="shared" si="2"/>
        <v>1.4113452415332228</v>
      </c>
      <c r="F17" s="108">
        <f t="shared" si="3"/>
        <v>89.777860386498361</v>
      </c>
      <c r="G17" s="18"/>
    </row>
    <row r="18" spans="2:7" ht="15" customHeight="1" x14ac:dyDescent="0.25">
      <c r="B18" s="34">
        <f t="shared" si="0"/>
        <v>12</v>
      </c>
      <c r="C18" s="37" t="s">
        <v>115</v>
      </c>
      <c r="D18" s="36">
        <f t="shared" si="1"/>
        <v>191004683.93000001</v>
      </c>
      <c r="E18" s="108">
        <f t="shared" si="2"/>
        <v>1.1975201722517699</v>
      </c>
      <c r="F18" s="108">
        <f t="shared" si="3"/>
        <v>90.975380558750132</v>
      </c>
      <c r="G18" s="18"/>
    </row>
    <row r="19" spans="2:7" ht="15" customHeight="1" x14ac:dyDescent="0.25">
      <c r="B19" s="34">
        <f t="shared" si="0"/>
        <v>13</v>
      </c>
      <c r="C19" s="37" t="s">
        <v>117</v>
      </c>
      <c r="D19" s="36">
        <f t="shared" si="1"/>
        <v>159887679.81999999</v>
      </c>
      <c r="E19" s="108">
        <f t="shared" si="2"/>
        <v>1.0024294584794176</v>
      </c>
      <c r="F19" s="108">
        <f t="shared" si="3"/>
        <v>91.977810017229544</v>
      </c>
      <c r="G19" s="18"/>
    </row>
    <row r="20" spans="2:7" ht="15" customHeight="1" x14ac:dyDescent="0.25">
      <c r="B20" s="34">
        <f t="shared" si="0"/>
        <v>15</v>
      </c>
      <c r="C20" s="37" t="s">
        <v>119</v>
      </c>
      <c r="D20" s="36">
        <f t="shared" si="1"/>
        <v>137872008.37</v>
      </c>
      <c r="E20" s="108">
        <f t="shared" si="2"/>
        <v>0.86440032681317847</v>
      </c>
      <c r="F20" s="108">
        <f t="shared" si="3"/>
        <v>92.842210344042726</v>
      </c>
      <c r="G20" s="18"/>
    </row>
    <row r="21" spans="2:7" ht="15" customHeight="1" x14ac:dyDescent="0.25">
      <c r="B21" s="34">
        <f t="shared" si="0"/>
        <v>14</v>
      </c>
      <c r="C21" s="37" t="s">
        <v>116</v>
      </c>
      <c r="D21" s="36">
        <f t="shared" si="1"/>
        <v>138560624.22000003</v>
      </c>
      <c r="E21" s="108">
        <f t="shared" si="2"/>
        <v>0.86871766267290818</v>
      </c>
      <c r="F21" s="108">
        <f t="shared" si="3"/>
        <v>93.710928006715633</v>
      </c>
      <c r="G21" s="18"/>
    </row>
    <row r="22" spans="2:7" ht="15" customHeight="1" x14ac:dyDescent="0.25">
      <c r="B22" s="34">
        <f t="shared" si="0"/>
        <v>16</v>
      </c>
      <c r="C22" s="37" t="s">
        <v>118</v>
      </c>
      <c r="D22" s="36">
        <f t="shared" si="1"/>
        <v>126443440.91999999</v>
      </c>
      <c r="E22" s="108">
        <f t="shared" si="2"/>
        <v>0.79274794751168098</v>
      </c>
      <c r="F22" s="108">
        <f t="shared" si="3"/>
        <v>94.503675954227319</v>
      </c>
      <c r="G22" s="18"/>
    </row>
    <row r="23" spans="2:7" ht="15" customHeight="1" x14ac:dyDescent="0.25">
      <c r="B23" s="34">
        <f t="shared" si="0"/>
        <v>19</v>
      </c>
      <c r="C23" s="37" t="s">
        <v>80</v>
      </c>
      <c r="D23" s="36">
        <f t="shared" si="1"/>
        <v>99287803.909999996</v>
      </c>
      <c r="E23" s="108">
        <f t="shared" si="2"/>
        <v>0.6224933629605528</v>
      </c>
      <c r="F23" s="108">
        <f t="shared" si="3"/>
        <v>95.126169317187873</v>
      </c>
      <c r="G23" s="18"/>
    </row>
    <row r="24" spans="2:7" ht="15" customHeight="1" x14ac:dyDescent="0.25">
      <c r="B24" s="34">
        <f t="shared" si="0"/>
        <v>17</v>
      </c>
      <c r="C24" s="37" t="s">
        <v>120</v>
      </c>
      <c r="D24" s="36">
        <f t="shared" si="1"/>
        <v>111132826.69</v>
      </c>
      <c r="E24" s="108">
        <f t="shared" si="2"/>
        <v>0.69675674450689318</v>
      </c>
      <c r="F24" s="108">
        <f t="shared" si="3"/>
        <v>95.822926061694773</v>
      </c>
      <c r="G24" s="18"/>
    </row>
    <row r="25" spans="2:7" ht="15" customHeight="1" x14ac:dyDescent="0.25">
      <c r="B25" s="34">
        <f t="shared" si="0"/>
        <v>18</v>
      </c>
      <c r="C25" s="37" t="s">
        <v>121</v>
      </c>
      <c r="D25" s="36">
        <f t="shared" si="1"/>
        <v>102863775.74000001</v>
      </c>
      <c r="E25" s="108">
        <f t="shared" si="2"/>
        <v>0.6449132236347469</v>
      </c>
      <c r="F25" s="108">
        <f t="shared" si="3"/>
        <v>96.467839285329518</v>
      </c>
      <c r="G25" s="18"/>
    </row>
    <row r="26" spans="2:7" ht="15" customHeight="1" x14ac:dyDescent="0.25">
      <c r="B26" s="34">
        <f t="shared" si="0"/>
        <v>21</v>
      </c>
      <c r="C26" s="37" t="s">
        <v>122</v>
      </c>
      <c r="D26" s="36">
        <f t="shared" si="1"/>
        <v>89784556.74000001</v>
      </c>
      <c r="E26" s="108">
        <f t="shared" si="2"/>
        <v>0.56291194352195806</v>
      </c>
      <c r="F26" s="108">
        <f t="shared" si="3"/>
        <v>97.030751228851472</v>
      </c>
      <c r="G26" s="18"/>
    </row>
    <row r="27" spans="2:7" ht="15" customHeight="1" x14ac:dyDescent="0.25">
      <c r="B27" s="34">
        <f t="shared" si="0"/>
        <v>22</v>
      </c>
      <c r="C27" s="37" t="s">
        <v>78</v>
      </c>
      <c r="D27" s="36">
        <f t="shared" si="1"/>
        <v>86961117.120000005</v>
      </c>
      <c r="E27" s="108">
        <f t="shared" si="2"/>
        <v>0.5452101477831478</v>
      </c>
      <c r="F27" s="108">
        <f t="shared" si="3"/>
        <v>97.575961376634623</v>
      </c>
      <c r="G27" s="18"/>
    </row>
    <row r="28" spans="2:7" ht="15" customHeight="1" x14ac:dyDescent="0.25">
      <c r="B28" s="34">
        <f t="shared" si="0"/>
        <v>20</v>
      </c>
      <c r="C28" s="37" t="s">
        <v>87</v>
      </c>
      <c r="D28" s="36">
        <f t="shared" si="1"/>
        <v>94108369.219999999</v>
      </c>
      <c r="E28" s="108">
        <f t="shared" si="2"/>
        <v>0.59002045499559053</v>
      </c>
      <c r="F28" s="108">
        <f t="shared" si="3"/>
        <v>98.165981831630219</v>
      </c>
      <c r="G28" s="18"/>
    </row>
    <row r="29" spans="2:7" ht="15" customHeight="1" x14ac:dyDescent="0.25">
      <c r="B29" s="34">
        <f t="shared" si="0"/>
        <v>23</v>
      </c>
      <c r="C29" s="37" t="s">
        <v>123</v>
      </c>
      <c r="D29" s="36">
        <f t="shared" si="1"/>
        <v>68613701</v>
      </c>
      <c r="E29" s="108">
        <f t="shared" si="2"/>
        <v>0.43017945607273173</v>
      </c>
      <c r="F29" s="108">
        <f t="shared" si="3"/>
        <v>98.596161287702955</v>
      </c>
      <c r="G29" s="18"/>
    </row>
    <row r="30" spans="2:7" ht="15" customHeight="1" x14ac:dyDescent="0.25">
      <c r="B30" s="34">
        <f t="shared" si="0"/>
        <v>25</v>
      </c>
      <c r="C30" s="37" t="s">
        <v>109</v>
      </c>
      <c r="D30" s="36">
        <f t="shared" si="1"/>
        <v>44831111.489999995</v>
      </c>
      <c r="E30" s="108">
        <f t="shared" si="2"/>
        <v>0.28107248078491187</v>
      </c>
      <c r="F30" s="108">
        <f t="shared" si="3"/>
        <v>98.877233768487869</v>
      </c>
      <c r="G30" s="18"/>
    </row>
    <row r="31" spans="2:7" ht="15" customHeight="1" x14ac:dyDescent="0.25">
      <c r="B31" s="34">
        <f t="shared" si="0"/>
        <v>24</v>
      </c>
      <c r="C31" s="37" t="s">
        <v>126</v>
      </c>
      <c r="D31" s="36">
        <f t="shared" si="1"/>
        <v>47619422.789999999</v>
      </c>
      <c r="E31" s="108">
        <f t="shared" si="2"/>
        <v>0.29855403652252543</v>
      </c>
      <c r="F31" s="108">
        <f t="shared" si="3"/>
        <v>99.175787805010401</v>
      </c>
      <c r="G31" s="18"/>
    </row>
    <row r="32" spans="2:7" ht="15" customHeight="1" x14ac:dyDescent="0.25">
      <c r="B32" s="34">
        <f t="shared" si="0"/>
        <v>26</v>
      </c>
      <c r="C32" s="37" t="s">
        <v>125</v>
      </c>
      <c r="D32" s="36">
        <f t="shared" si="1"/>
        <v>41501326.519999996</v>
      </c>
      <c r="E32" s="108">
        <f t="shared" si="2"/>
        <v>0.26019610964682449</v>
      </c>
      <c r="F32" s="108">
        <f t="shared" si="3"/>
        <v>99.435983914657228</v>
      </c>
      <c r="G32" s="18"/>
    </row>
    <row r="33" spans="2:7" ht="15" customHeight="1" x14ac:dyDescent="0.25">
      <c r="B33" s="34">
        <f t="shared" si="0"/>
        <v>27</v>
      </c>
      <c r="C33" s="37" t="s">
        <v>124</v>
      </c>
      <c r="D33" s="36">
        <f t="shared" si="1"/>
        <v>32710912.549999997</v>
      </c>
      <c r="E33" s="108">
        <f t="shared" si="2"/>
        <v>0.20508385881125535</v>
      </c>
      <c r="F33" s="108">
        <f t="shared" si="3"/>
        <v>99.641067773468478</v>
      </c>
      <c r="G33" s="18"/>
    </row>
    <row r="34" spans="2:7" ht="15" customHeight="1" x14ac:dyDescent="0.25">
      <c r="B34" s="34">
        <f t="shared" si="0"/>
        <v>28</v>
      </c>
      <c r="C34" s="37" t="s">
        <v>128</v>
      </c>
      <c r="D34" s="36">
        <f t="shared" si="1"/>
        <v>13956350.24</v>
      </c>
      <c r="E34" s="108">
        <f t="shared" si="2"/>
        <v>8.7500529303961294E-2</v>
      </c>
      <c r="F34" s="108">
        <f t="shared" si="3"/>
        <v>99.728568302772445</v>
      </c>
      <c r="G34" s="18"/>
    </row>
    <row r="35" spans="2:7" ht="15" customHeight="1" x14ac:dyDescent="0.25">
      <c r="B35" s="34">
        <f t="shared" si="0"/>
        <v>29</v>
      </c>
      <c r="C35" s="37" t="s">
        <v>127</v>
      </c>
      <c r="D35" s="36">
        <f t="shared" si="1"/>
        <v>12975208.01</v>
      </c>
      <c r="E35" s="108">
        <f t="shared" si="2"/>
        <v>8.1349174331411617E-2</v>
      </c>
      <c r="F35" s="108">
        <f t="shared" si="3"/>
        <v>99.809917477103852</v>
      </c>
      <c r="G35" s="18"/>
    </row>
    <row r="36" spans="2:7" ht="15" customHeight="1" x14ac:dyDescent="0.25">
      <c r="B36" s="34">
        <f t="shared" si="0"/>
        <v>30</v>
      </c>
      <c r="C36" s="37" t="s">
        <v>79</v>
      </c>
      <c r="D36" s="36">
        <f t="shared" si="1"/>
        <v>10443176</v>
      </c>
      <c r="E36" s="108">
        <f t="shared" si="2"/>
        <v>6.5474383481395435E-2</v>
      </c>
      <c r="F36" s="108">
        <f t="shared" si="3"/>
        <v>99.875391860585253</v>
      </c>
      <c r="G36" s="18"/>
    </row>
    <row r="37" spans="2:7" ht="15" customHeight="1" x14ac:dyDescent="0.25">
      <c r="B37" s="34">
        <f t="shared" si="0"/>
        <v>31</v>
      </c>
      <c r="C37" s="37" t="s">
        <v>130</v>
      </c>
      <c r="D37" s="36">
        <f t="shared" si="1"/>
        <v>10223919.26</v>
      </c>
      <c r="E37" s="108">
        <f t="shared" si="2"/>
        <v>6.4099734631692953E-2</v>
      </c>
      <c r="F37" s="108">
        <f t="shared" si="3"/>
        <v>99.93949159521695</v>
      </c>
      <c r="G37" s="18"/>
    </row>
    <row r="38" spans="2:7" ht="15" customHeight="1" x14ac:dyDescent="0.25">
      <c r="B38" s="34">
        <f t="shared" si="0"/>
        <v>32</v>
      </c>
      <c r="C38" s="37" t="s">
        <v>131</v>
      </c>
      <c r="D38" s="36">
        <f t="shared" si="1"/>
        <v>7387536.5</v>
      </c>
      <c r="E38" s="108">
        <f t="shared" si="2"/>
        <v>4.6316790771677684E-2</v>
      </c>
      <c r="F38" s="108">
        <f t="shared" si="3"/>
        <v>99.985808385988634</v>
      </c>
      <c r="G38" s="18"/>
    </row>
    <row r="39" spans="2:7" ht="15" customHeight="1" x14ac:dyDescent="0.25">
      <c r="B39" s="34">
        <f t="shared" si="0"/>
        <v>33</v>
      </c>
      <c r="C39" s="37" t="s">
        <v>129</v>
      </c>
      <c r="D39" s="36">
        <f t="shared" si="1"/>
        <v>2263565</v>
      </c>
      <c r="E39" s="108">
        <f t="shared" si="2"/>
        <v>1.4191614011395084E-2</v>
      </c>
      <c r="F39" s="108">
        <f t="shared" si="3"/>
        <v>100.00000000000003</v>
      </c>
      <c r="G39" s="18"/>
    </row>
    <row r="40" spans="2:7" x14ac:dyDescent="0.25">
      <c r="B40" s="130"/>
      <c r="C40" s="131" t="s">
        <v>21</v>
      </c>
      <c r="D40" s="132">
        <f>SUM(D7:D39)</f>
        <v>15950018075.34</v>
      </c>
      <c r="E40" s="111">
        <f>SUM(E7:E39)</f>
        <v>100.00000000000003</v>
      </c>
      <c r="F40" s="114"/>
      <c r="G40" s="18"/>
    </row>
    <row r="41" spans="2:7" ht="17.25" customHeight="1" x14ac:dyDescent="0.25">
      <c r="B41" s="52" t="s">
        <v>173</v>
      </c>
      <c r="C41" s="96"/>
      <c r="D41" s="96"/>
      <c r="E41" s="109"/>
      <c r="G41" s="18"/>
    </row>
    <row r="42" spans="2:7" x14ac:dyDescent="0.25">
      <c r="B42" s="52" t="s">
        <v>174</v>
      </c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5" t="s">
        <v>42</v>
      </c>
      <c r="C64" s="135"/>
      <c r="D64" s="135"/>
      <c r="E64" s="135"/>
      <c r="F64" s="135"/>
    </row>
    <row r="65" spans="1:8" x14ac:dyDescent="0.25">
      <c r="B65" s="134" t="s">
        <v>86</v>
      </c>
      <c r="C65" s="134"/>
      <c r="D65" s="134"/>
      <c r="E65" s="134"/>
      <c r="F65" s="134"/>
    </row>
    <row r="66" spans="1:8" x14ac:dyDescent="0.25">
      <c r="B66" s="134" t="s">
        <v>148</v>
      </c>
      <c r="C66" s="134"/>
      <c r="D66" s="134"/>
      <c r="E66" s="134"/>
      <c r="F66" s="134"/>
    </row>
    <row r="67" spans="1:8" x14ac:dyDescent="0.25">
      <c r="B67" s="134" t="s">
        <v>91</v>
      </c>
      <c r="C67" s="134"/>
      <c r="D67" s="134"/>
      <c r="E67" s="134"/>
      <c r="F67" s="134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7" t="s">
        <v>100</v>
      </c>
      <c r="F69" s="107" t="s">
        <v>60</v>
      </c>
    </row>
    <row r="70" spans="1:8" ht="15" customHeight="1" x14ac:dyDescent="0.25">
      <c r="A70" s="97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1562891281.27</v>
      </c>
      <c r="E70" s="108">
        <f t="shared" ref="E70:E102" si="6">IFERROR(D70/$D$103*100,0)</f>
        <v>20.596629420229089</v>
      </c>
      <c r="F70" s="108">
        <f>(E70)</f>
        <v>20.596629420229089</v>
      </c>
      <c r="H70" s="97" t="s">
        <v>23</v>
      </c>
    </row>
    <row r="71" spans="1:8" ht="15" customHeight="1" x14ac:dyDescent="0.25">
      <c r="A71" s="97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1306894792.6700001</v>
      </c>
      <c r="E71" s="108">
        <f t="shared" si="6"/>
        <v>17.222968774883654</v>
      </c>
      <c r="F71" s="108">
        <f t="shared" ref="F71:F102" si="7">(F70+E71)</f>
        <v>37.819598195112746</v>
      </c>
      <c r="H71" s="97" t="s">
        <v>23</v>
      </c>
    </row>
    <row r="72" spans="1:8" ht="15" customHeight="1" x14ac:dyDescent="0.25">
      <c r="A72" s="97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896575596.7299999</v>
      </c>
      <c r="E72" s="108">
        <f t="shared" si="6"/>
        <v>11.815559747740615</v>
      </c>
      <c r="F72" s="108">
        <f t="shared" si="7"/>
        <v>49.635157942853361</v>
      </c>
      <c r="H72" s="97" t="s">
        <v>23</v>
      </c>
    </row>
    <row r="73" spans="1:8" ht="15" customHeight="1" x14ac:dyDescent="0.25">
      <c r="A73" s="97" t="str">
        <f t="shared" si="4"/>
        <v>EneroMapfre BHD Compañía de Seguros</v>
      </c>
      <c r="B73" s="34">
        <f t="shared" si="5"/>
        <v>4</v>
      </c>
      <c r="C73" s="37" t="s">
        <v>110</v>
      </c>
      <c r="D73" s="36">
        <f>VLOOKUP(A73,'PNC Exon. &amp; no Exon.'!A:D,3,0)+VLOOKUP(A73,'PNC Exon. &amp; no Exon.'!A:D,4,0)</f>
        <v>834149999.17999995</v>
      </c>
      <c r="E73" s="108">
        <f t="shared" si="6"/>
        <v>10.992881347468966</v>
      </c>
      <c r="F73" s="108">
        <f t="shared" si="7"/>
        <v>60.628039290322327</v>
      </c>
      <c r="H73" s="97" t="s">
        <v>23</v>
      </c>
    </row>
    <row r="74" spans="1:8" ht="15" customHeight="1" x14ac:dyDescent="0.25">
      <c r="A74" s="97" t="str">
        <f t="shared" si="4"/>
        <v>EneroLa Colonial, S. A., Compañia De Seguros</v>
      </c>
      <c r="B74" s="34">
        <f t="shared" si="5"/>
        <v>5</v>
      </c>
      <c r="C74" s="37" t="s">
        <v>111</v>
      </c>
      <c r="D74" s="36">
        <f>VLOOKUP(A74,'PNC Exon. &amp; no Exon.'!A:D,3,0)+VLOOKUP(A74,'PNC Exon. &amp; no Exon.'!A:D,4,0)</f>
        <v>573110549.11000001</v>
      </c>
      <c r="E74" s="108">
        <f t="shared" si="6"/>
        <v>7.5527618192678547</v>
      </c>
      <c r="F74" s="108">
        <f t="shared" si="7"/>
        <v>68.180801109590178</v>
      </c>
      <c r="H74" s="97" t="s">
        <v>23</v>
      </c>
    </row>
    <row r="75" spans="1:8" ht="15" customHeight="1" x14ac:dyDescent="0.25">
      <c r="A75" s="97" t="str">
        <f t="shared" si="4"/>
        <v>EneroSeguros Sura, S.A.</v>
      </c>
      <c r="B75" s="34">
        <f t="shared" si="5"/>
        <v>6</v>
      </c>
      <c r="C75" s="37" t="s">
        <v>112</v>
      </c>
      <c r="D75" s="36">
        <f>VLOOKUP(A75,'PNC Exon. &amp; no Exon.'!A:D,3,0)+VLOOKUP(A75,'PNC Exon. &amp; no Exon.'!A:D,4,0)</f>
        <v>524719149.93000001</v>
      </c>
      <c r="E75" s="108">
        <f t="shared" si="6"/>
        <v>6.9150337008878457</v>
      </c>
      <c r="F75" s="108">
        <f t="shared" si="7"/>
        <v>75.095834810478024</v>
      </c>
      <c r="H75" s="97" t="s">
        <v>23</v>
      </c>
    </row>
    <row r="76" spans="1:8" ht="15" customHeight="1" x14ac:dyDescent="0.25">
      <c r="A76" s="97" t="str">
        <f t="shared" si="4"/>
        <v>EneroSeguros Crecer, S. A.</v>
      </c>
      <c r="B76" s="34">
        <f t="shared" si="5"/>
        <v>7</v>
      </c>
      <c r="C76" s="37" t="s">
        <v>94</v>
      </c>
      <c r="D76" s="36">
        <f>VLOOKUP(A76,'PNC Exon. &amp; no Exon.'!A:D,3,0)+VLOOKUP(A76,'PNC Exon. &amp; no Exon.'!A:D,4,0)</f>
        <v>300227753.02999997</v>
      </c>
      <c r="E76" s="108">
        <f t="shared" si="6"/>
        <v>3.9565642504590168</v>
      </c>
      <c r="F76" s="108">
        <f t="shared" si="7"/>
        <v>79.052399060937034</v>
      </c>
      <c r="H76" s="97" t="s">
        <v>23</v>
      </c>
    </row>
    <row r="77" spans="1:8" ht="15" customHeight="1" x14ac:dyDescent="0.25">
      <c r="A77" s="97" t="str">
        <f t="shared" si="4"/>
        <v>EneroWorldwide Seguros, S. A.</v>
      </c>
      <c r="B77" s="34">
        <f t="shared" si="5"/>
        <v>8</v>
      </c>
      <c r="C77" s="37" t="s">
        <v>113</v>
      </c>
      <c r="D77" s="36">
        <f>VLOOKUP(A77,'PNC Exon. &amp; no Exon.'!A:D,3,0)+VLOOKUP(A77,'PNC Exon. &amp; no Exon.'!A:D,4,0)</f>
        <v>292029583.30999994</v>
      </c>
      <c r="E77" s="108">
        <f t="shared" si="6"/>
        <v>3.8485243210854438</v>
      </c>
      <c r="F77" s="108">
        <f t="shared" si="7"/>
        <v>82.900923382022484</v>
      </c>
      <c r="H77" s="97" t="s">
        <v>23</v>
      </c>
    </row>
    <row r="78" spans="1:8" ht="15" customHeight="1" x14ac:dyDescent="0.25">
      <c r="A78" s="97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197629755.16000003</v>
      </c>
      <c r="E78" s="108">
        <f t="shared" si="6"/>
        <v>2.6044721588909554</v>
      </c>
      <c r="F78" s="108">
        <f t="shared" si="7"/>
        <v>85.50539554091344</v>
      </c>
      <c r="H78" s="97" t="s">
        <v>23</v>
      </c>
    </row>
    <row r="79" spans="1:8" ht="15" customHeight="1" x14ac:dyDescent="0.25">
      <c r="A79" s="97" t="str">
        <f t="shared" si="4"/>
        <v>EneroSeguros Pepín, S. A.</v>
      </c>
      <c r="B79" s="34">
        <f t="shared" si="5"/>
        <v>10</v>
      </c>
      <c r="C79" s="37" t="s">
        <v>114</v>
      </c>
      <c r="D79" s="36">
        <f>VLOOKUP(A79,'PNC Exon. &amp; no Exon.'!A:D,3,0)+VLOOKUP(A79,'PNC Exon. &amp; no Exon.'!A:D,4,0)</f>
        <v>140461157.73999998</v>
      </c>
      <c r="E79" s="108">
        <f t="shared" si="6"/>
        <v>1.8510733590862822</v>
      </c>
      <c r="F79" s="108">
        <f t="shared" si="7"/>
        <v>87.356468899999726</v>
      </c>
      <c r="H79" s="97" t="s">
        <v>23</v>
      </c>
    </row>
    <row r="80" spans="1:8" ht="15" customHeight="1" x14ac:dyDescent="0.25">
      <c r="A80" s="97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122767843</v>
      </c>
      <c r="E80" s="108">
        <f t="shared" si="6"/>
        <v>1.617901256021552</v>
      </c>
      <c r="F80" s="108">
        <f t="shared" si="7"/>
        <v>88.97437015602128</v>
      </c>
      <c r="H80" s="97" t="s">
        <v>23</v>
      </c>
    </row>
    <row r="81" spans="1:8" ht="15" customHeight="1" x14ac:dyDescent="0.25">
      <c r="A81" s="97" t="str">
        <f t="shared" si="4"/>
        <v>EneroCompañía Dominicana de Seguros, C. por A.</v>
      </c>
      <c r="B81" s="34">
        <f t="shared" si="5"/>
        <v>12</v>
      </c>
      <c r="C81" s="37" t="s">
        <v>115</v>
      </c>
      <c r="D81" s="36">
        <f>VLOOKUP(A81,'PNC Exon. &amp; no Exon.'!A:D,3,0)+VLOOKUP(A81,'PNC Exon. &amp; no Exon.'!A:D,4,0)</f>
        <v>106570915.74000001</v>
      </c>
      <c r="E81" s="108">
        <f t="shared" si="6"/>
        <v>1.4044493591950866</v>
      </c>
      <c r="F81" s="108">
        <f t="shared" si="7"/>
        <v>90.378819515216364</v>
      </c>
      <c r="H81" s="97" t="s">
        <v>23</v>
      </c>
    </row>
    <row r="82" spans="1:8" ht="15" customHeight="1" x14ac:dyDescent="0.25">
      <c r="A82" s="97" t="str">
        <f t="shared" si="4"/>
        <v>EneroAseguradora Agropecuaria Dominicana, S. A.</v>
      </c>
      <c r="B82" s="34">
        <f t="shared" si="5"/>
        <v>13</v>
      </c>
      <c r="C82" s="37" t="s">
        <v>117</v>
      </c>
      <c r="D82" s="36">
        <f>VLOOKUP(A82,'PNC Exon. &amp; no Exon.'!A:D,3,0)+VLOOKUP(A82,'PNC Exon. &amp; no Exon.'!A:D,4,0)</f>
        <v>80673960.170000002</v>
      </c>
      <c r="E82" s="108">
        <f t="shared" si="6"/>
        <v>1.063165225500261</v>
      </c>
      <c r="F82" s="108">
        <f t="shared" si="7"/>
        <v>91.44198474071662</v>
      </c>
      <c r="H82" s="97" t="s">
        <v>23</v>
      </c>
    </row>
    <row r="83" spans="1:8" ht="15" customHeight="1" x14ac:dyDescent="0.25">
      <c r="A83" s="97" t="str">
        <f t="shared" si="4"/>
        <v>EneroAtlántica Seguros, S. A.</v>
      </c>
      <c r="B83" s="34">
        <f t="shared" si="5"/>
        <v>14</v>
      </c>
      <c r="C83" s="37" t="s">
        <v>119</v>
      </c>
      <c r="D83" s="36">
        <f>VLOOKUP(A83,'PNC Exon. &amp; no Exon.'!A:D,3,0)+VLOOKUP(A83,'PNC Exon. &amp; no Exon.'!A:D,4,0)</f>
        <v>71873922.899999991</v>
      </c>
      <c r="E83" s="108">
        <f t="shared" si="6"/>
        <v>0.94719355894447199</v>
      </c>
      <c r="F83" s="108">
        <f t="shared" si="7"/>
        <v>92.389178299661097</v>
      </c>
      <c r="H83" s="97" t="s">
        <v>23</v>
      </c>
    </row>
    <row r="84" spans="1:8" ht="15" customHeight="1" x14ac:dyDescent="0.25">
      <c r="A84" s="97" t="str">
        <f t="shared" si="4"/>
        <v>EneroPatria, S. A., Compañía de Seguros</v>
      </c>
      <c r="B84" s="34">
        <f t="shared" si="5"/>
        <v>15</v>
      </c>
      <c r="C84" s="37" t="s">
        <v>116</v>
      </c>
      <c r="D84" s="36">
        <f>VLOOKUP(A84,'PNC Exon. &amp; no Exon.'!A:D,3,0)+VLOOKUP(A84,'PNC Exon. &amp; no Exon.'!A:D,4,0)</f>
        <v>71713525.690000013</v>
      </c>
      <c r="E84" s="108">
        <f t="shared" si="6"/>
        <v>0.94507975747024286</v>
      </c>
      <c r="F84" s="108">
        <f t="shared" si="7"/>
        <v>93.334258057131336</v>
      </c>
      <c r="H84" s="97" t="s">
        <v>23</v>
      </c>
    </row>
    <row r="85" spans="1:8" ht="15" customHeight="1" x14ac:dyDescent="0.25">
      <c r="A85" s="97" t="str">
        <f t="shared" si="4"/>
        <v>EneroBanesco Seguros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60471609.599999994</v>
      </c>
      <c r="E85" s="108">
        <f t="shared" si="6"/>
        <v>0.79692768671911041</v>
      </c>
      <c r="F85" s="108">
        <f t="shared" si="7"/>
        <v>94.131185743850452</v>
      </c>
      <c r="H85" s="97" t="s">
        <v>23</v>
      </c>
    </row>
    <row r="86" spans="1:8" ht="15" customHeight="1" x14ac:dyDescent="0.25">
      <c r="A86" s="97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53803196.170000002</v>
      </c>
      <c r="E86" s="108">
        <f t="shared" si="6"/>
        <v>0.70904771586983861</v>
      </c>
      <c r="F86" s="108">
        <f t="shared" si="7"/>
        <v>94.840233459720295</v>
      </c>
      <c r="H86" s="97" t="s">
        <v>23</v>
      </c>
    </row>
    <row r="87" spans="1:8" ht="15" customHeight="1" x14ac:dyDescent="0.25">
      <c r="A87" s="97" t="str">
        <f t="shared" si="4"/>
        <v xml:space="preserve">EneroCooperativa Nacional De Seguros, Inc </v>
      </c>
      <c r="B87" s="34">
        <f t="shared" si="5"/>
        <v>18</v>
      </c>
      <c r="C87" s="37" t="s">
        <v>120</v>
      </c>
      <c r="D87" s="36">
        <f>VLOOKUP(A87,'PNC Exon. &amp; no Exon.'!A:D,3,0)+VLOOKUP(A87,'PNC Exon. &amp; no Exon.'!A:D,4,0)</f>
        <v>53239657.210000008</v>
      </c>
      <c r="E87" s="108">
        <f t="shared" si="6"/>
        <v>0.70162109364596303</v>
      </c>
      <c r="F87" s="108">
        <f t="shared" si="7"/>
        <v>95.541854553366264</v>
      </c>
      <c r="H87" s="97" t="s">
        <v>23</v>
      </c>
    </row>
    <row r="88" spans="1:8" ht="15" customHeight="1" x14ac:dyDescent="0.25">
      <c r="A88" s="97" t="str">
        <f t="shared" si="4"/>
        <v>EneroAtrio Seguros S. A.</v>
      </c>
      <c r="B88" s="34">
        <f t="shared" si="5"/>
        <v>19</v>
      </c>
      <c r="C88" s="37" t="s">
        <v>121</v>
      </c>
      <c r="D88" s="36">
        <f>VLOOKUP(A88,'PNC Exon. &amp; no Exon.'!A:D,3,0)+VLOOKUP(A88,'PNC Exon. &amp; no Exon.'!A:D,4,0)</f>
        <v>53094653.439999998</v>
      </c>
      <c r="E88" s="108">
        <f t="shared" si="6"/>
        <v>0.69971015527742897</v>
      </c>
      <c r="F88" s="108">
        <f t="shared" si="7"/>
        <v>96.241564708643693</v>
      </c>
      <c r="H88" s="97" t="s">
        <v>23</v>
      </c>
    </row>
    <row r="89" spans="1:8" ht="15" customHeight="1" x14ac:dyDescent="0.25">
      <c r="A89" s="97" t="str">
        <f t="shared" si="4"/>
        <v>EneroCuna Mutual Insurance Society Dominicana</v>
      </c>
      <c r="B89" s="34">
        <f t="shared" si="5"/>
        <v>20</v>
      </c>
      <c r="C89" s="37" t="s">
        <v>122</v>
      </c>
      <c r="D89" s="36">
        <f>VLOOKUP(A89,'PNC Exon. &amp; no Exon.'!A:D,3,0)+VLOOKUP(A89,'PNC Exon. &amp; no Exon.'!A:D,4,0)</f>
        <v>48729543.140000001</v>
      </c>
      <c r="E89" s="108">
        <f t="shared" si="6"/>
        <v>0.64218436298145598</v>
      </c>
      <c r="F89" s="108">
        <f t="shared" si="7"/>
        <v>96.883749071625147</v>
      </c>
      <c r="H89" s="97" t="s">
        <v>23</v>
      </c>
    </row>
    <row r="90" spans="1:8" ht="15" customHeight="1" x14ac:dyDescent="0.25">
      <c r="A90" s="97" t="str">
        <f t="shared" si="4"/>
        <v>EneroAngloamericana de Seguros, S. A.</v>
      </c>
      <c r="B90" s="34">
        <f t="shared" si="5"/>
        <v>21</v>
      </c>
      <c r="C90" s="37" t="s">
        <v>78</v>
      </c>
      <c r="D90" s="36">
        <f>VLOOKUP(A90,'PNC Exon. &amp; no Exon.'!A:D,3,0)+VLOOKUP(A90,'PNC Exon. &amp; no Exon.'!A:D,4,0)</f>
        <v>48046913.210000001</v>
      </c>
      <c r="E90" s="108">
        <f t="shared" si="6"/>
        <v>0.63318829532923782</v>
      </c>
      <c r="F90" s="108">
        <f t="shared" si="7"/>
        <v>97.51693736695438</v>
      </c>
      <c r="H90" s="97" t="s">
        <v>23</v>
      </c>
    </row>
    <row r="91" spans="1:8" ht="15" customHeight="1" x14ac:dyDescent="0.25">
      <c r="A91" s="97" t="str">
        <f t="shared" si="4"/>
        <v>EneroBMI Compañía de Seguros, S. A.</v>
      </c>
      <c r="B91" s="34">
        <f t="shared" si="5"/>
        <v>22</v>
      </c>
      <c r="C91" s="37" t="s">
        <v>87</v>
      </c>
      <c r="D91" s="36">
        <f>VLOOKUP(A91,'PNC Exon. &amp; no Exon.'!A:D,3,0)+VLOOKUP(A91,'PNC Exon. &amp; no Exon.'!A:D,4,0)</f>
        <v>43488800.519999996</v>
      </c>
      <c r="E91" s="108">
        <f t="shared" si="6"/>
        <v>0.57311901280352961</v>
      </c>
      <c r="F91" s="108">
        <f t="shared" si="7"/>
        <v>98.090056379757911</v>
      </c>
      <c r="H91" s="97" t="s">
        <v>23</v>
      </c>
    </row>
    <row r="92" spans="1:8" ht="15" customHeight="1" x14ac:dyDescent="0.25">
      <c r="A92" s="97" t="str">
        <f t="shared" si="4"/>
        <v>EneroBupa Dominicana, S. A.</v>
      </c>
      <c r="B92" s="34">
        <f t="shared" si="5"/>
        <v>23</v>
      </c>
      <c r="C92" s="37" t="s">
        <v>123</v>
      </c>
      <c r="D92" s="36">
        <f>VLOOKUP(A92,'PNC Exon. &amp; no Exon.'!A:D,3,0)+VLOOKUP(A92,'PNC Exon. &amp; no Exon.'!A:D,4,0)</f>
        <v>28898228.460000001</v>
      </c>
      <c r="E92" s="108">
        <f t="shared" si="6"/>
        <v>0.38083653650436589</v>
      </c>
      <c r="F92" s="108">
        <f t="shared" si="7"/>
        <v>98.470892916262272</v>
      </c>
      <c r="H92" s="97" t="s">
        <v>23</v>
      </c>
    </row>
    <row r="93" spans="1:8" ht="15" customHeight="1" x14ac:dyDescent="0.25">
      <c r="A93" s="97" t="str">
        <f t="shared" si="4"/>
        <v>EneroFuturo Seguros</v>
      </c>
      <c r="B93" s="34">
        <f t="shared" si="5"/>
        <v>24</v>
      </c>
      <c r="C93" s="37" t="s">
        <v>109</v>
      </c>
      <c r="D93" s="36">
        <f>VLOOKUP(A93,'PNC Exon. &amp; no Exon.'!A:D,3,0)+VLOOKUP(A93,'PNC Exon. &amp; no Exon.'!A:D,4,0)</f>
        <v>25687886.210000001</v>
      </c>
      <c r="E93" s="108">
        <f t="shared" si="6"/>
        <v>0.33852890421555837</v>
      </c>
      <c r="F93" s="108">
        <f t="shared" si="7"/>
        <v>98.809421820477837</v>
      </c>
      <c r="H93" s="97" t="s">
        <v>23</v>
      </c>
    </row>
    <row r="94" spans="1:8" ht="15" customHeight="1" x14ac:dyDescent="0.25">
      <c r="A94" s="97" t="str">
        <f t="shared" si="4"/>
        <v>EneroSeguros Ademi, S.A.</v>
      </c>
      <c r="B94" s="34">
        <f t="shared" si="5"/>
        <v>25</v>
      </c>
      <c r="C94" s="37" t="s">
        <v>126</v>
      </c>
      <c r="D94" s="36">
        <f>VLOOKUP(A94,'PNC Exon. &amp; no Exon.'!A:D,3,0)+VLOOKUP(A94,'PNC Exon. &amp; no Exon.'!A:D,4,0)</f>
        <v>24287653.279999997</v>
      </c>
      <c r="E94" s="108">
        <f t="shared" si="6"/>
        <v>0.32007587481624128</v>
      </c>
      <c r="F94" s="108">
        <f t="shared" si="7"/>
        <v>99.129497695294077</v>
      </c>
      <c r="H94" s="97" t="s">
        <v>23</v>
      </c>
    </row>
    <row r="95" spans="1:8" ht="15" customHeight="1" x14ac:dyDescent="0.25">
      <c r="A95" s="97" t="str">
        <f t="shared" si="4"/>
        <v>EneroMultiseguros Su, S.A.</v>
      </c>
      <c r="B95" s="34">
        <f t="shared" si="5"/>
        <v>26</v>
      </c>
      <c r="C95" s="37" t="s">
        <v>125</v>
      </c>
      <c r="D95" s="36">
        <f>VLOOKUP(A95,'PNC Exon. &amp; no Exon.'!A:D,3,0)+VLOOKUP(A95,'PNC Exon. &amp; no Exon.'!A:D,4,0)</f>
        <v>22140257</v>
      </c>
      <c r="E95" s="108">
        <f t="shared" si="6"/>
        <v>0.29177632133636133</v>
      </c>
      <c r="F95" s="108">
        <f t="shared" si="7"/>
        <v>99.421274016630434</v>
      </c>
      <c r="H95" s="97" t="s">
        <v>23</v>
      </c>
    </row>
    <row r="96" spans="1:8" ht="15" customHeight="1" x14ac:dyDescent="0.25">
      <c r="A96" s="97" t="str">
        <f t="shared" si="4"/>
        <v>EneroSeguros APS, S.R.L.</v>
      </c>
      <c r="B96" s="34">
        <f t="shared" si="5"/>
        <v>27</v>
      </c>
      <c r="C96" s="37" t="s">
        <v>124</v>
      </c>
      <c r="D96" s="36">
        <f>VLOOKUP(A96,'PNC Exon. &amp; no Exon.'!A:D,3,0)+VLOOKUP(A96,'PNC Exon. &amp; no Exon.'!A:D,4,0)</f>
        <v>14867539.359999999</v>
      </c>
      <c r="E96" s="108">
        <f t="shared" si="6"/>
        <v>0.19593250167711965</v>
      </c>
      <c r="F96" s="108">
        <f t="shared" si="7"/>
        <v>99.617206518307555</v>
      </c>
      <c r="H96" s="97" t="s">
        <v>23</v>
      </c>
    </row>
    <row r="97" spans="1:8" ht="15" customHeight="1" x14ac:dyDescent="0.25">
      <c r="A97" s="97" t="str">
        <f t="shared" si="4"/>
        <v>EneroSeguros Yunen, S.A.</v>
      </c>
      <c r="B97" s="34">
        <f t="shared" si="5"/>
        <v>28</v>
      </c>
      <c r="C97" s="37" t="s">
        <v>128</v>
      </c>
      <c r="D97" s="36">
        <f>VLOOKUP(A97,'PNC Exon. &amp; no Exon.'!A:D,3,0)+VLOOKUP(A97,'PNC Exon. &amp; no Exon.'!A:D,4,0)</f>
        <v>7150202.0200000005</v>
      </c>
      <c r="E97" s="108">
        <f t="shared" si="6"/>
        <v>9.422924233478501E-2</v>
      </c>
      <c r="F97" s="108">
        <f t="shared" si="7"/>
        <v>99.711435760642345</v>
      </c>
      <c r="G97" s="2"/>
      <c r="H97" s="97" t="s">
        <v>23</v>
      </c>
    </row>
    <row r="98" spans="1:8" ht="15" customHeight="1" x14ac:dyDescent="0.25">
      <c r="A98" s="97" t="str">
        <f t="shared" si="4"/>
        <v>EneroConfederación del Canadá Dominicana, S. A.</v>
      </c>
      <c r="B98" s="34">
        <f t="shared" si="5"/>
        <v>29</v>
      </c>
      <c r="C98" s="37" t="s">
        <v>127</v>
      </c>
      <c r="D98" s="36">
        <f>VLOOKUP(A98,'PNC Exon. &amp; no Exon.'!A:D,3,0)+VLOOKUP(A98,'PNC Exon. &amp; no Exon.'!A:D,4,0)</f>
        <v>6730317.5299999993</v>
      </c>
      <c r="E98" s="108">
        <f t="shared" si="6"/>
        <v>8.8695776671834731E-2</v>
      </c>
      <c r="F98" s="108">
        <f t="shared" si="7"/>
        <v>99.800131537314186</v>
      </c>
      <c r="H98" s="97" t="s">
        <v>23</v>
      </c>
    </row>
    <row r="99" spans="1:8" ht="15" customHeight="1" x14ac:dyDescent="0.25">
      <c r="A99" s="97" t="str">
        <f t="shared" si="4"/>
        <v>EneroAutoseguro, S. A.</v>
      </c>
      <c r="B99" s="34">
        <f t="shared" si="5"/>
        <v>30</v>
      </c>
      <c r="C99" s="37" t="s">
        <v>79</v>
      </c>
      <c r="D99" s="36">
        <f>VLOOKUP(A99,'PNC Exon. &amp; no Exon.'!A:D,3,0)+VLOOKUP(A99,'PNC Exon. &amp; no Exon.'!A:D,4,0)</f>
        <v>5624740.7699999996</v>
      </c>
      <c r="E99" s="108">
        <f t="shared" si="6"/>
        <v>7.4125886178342565E-2</v>
      </c>
      <c r="F99" s="108">
        <f t="shared" si="7"/>
        <v>99.874257423492523</v>
      </c>
      <c r="H99" s="97" t="s">
        <v>23</v>
      </c>
    </row>
    <row r="100" spans="1:8" ht="15" customHeight="1" x14ac:dyDescent="0.25">
      <c r="A100" s="97" t="str">
        <f t="shared" si="4"/>
        <v>EneroMidas Seguros, S.A.</v>
      </c>
      <c r="B100" s="34">
        <f t="shared" si="5"/>
        <v>31</v>
      </c>
      <c r="C100" s="37" t="s">
        <v>130</v>
      </c>
      <c r="D100" s="36">
        <f>VLOOKUP(A100,'PNC Exon. &amp; no Exon.'!A:D,3,0)+VLOOKUP(A100,'PNC Exon. &amp; no Exon.'!A:D,4,0)</f>
        <v>4637249.1999999993</v>
      </c>
      <c r="E100" s="108">
        <f t="shared" si="6"/>
        <v>6.1112186398558255E-2</v>
      </c>
      <c r="F100" s="108">
        <f t="shared" si="7"/>
        <v>99.935369609891083</v>
      </c>
      <c r="H100" s="97" t="s">
        <v>23</v>
      </c>
    </row>
    <row r="101" spans="1:8" ht="15" customHeight="1" x14ac:dyDescent="0.25">
      <c r="A101" s="97" t="str">
        <f t="shared" si="4"/>
        <v>EneroUnit, S.A.</v>
      </c>
      <c r="B101" s="34">
        <f t="shared" si="5"/>
        <v>32</v>
      </c>
      <c r="C101" s="37" t="s">
        <v>131</v>
      </c>
      <c r="D101" s="36">
        <f>VLOOKUP(A101,'PNC Exon. &amp; no Exon.'!A:D,3,0)+VLOOKUP(A101,'PNC Exon. &amp; no Exon.'!A:D,4,0)</f>
        <v>3789236.75</v>
      </c>
      <c r="E101" s="108">
        <f t="shared" si="6"/>
        <v>4.9936618151611767E-2</v>
      </c>
      <c r="F101" s="108">
        <f t="shared" si="7"/>
        <v>99.985306228042688</v>
      </c>
      <c r="H101" s="97" t="s">
        <v>23</v>
      </c>
    </row>
    <row r="102" spans="1:8" ht="15" customHeight="1" x14ac:dyDescent="0.25">
      <c r="A102" s="97" t="str">
        <f t="shared" si="4"/>
        <v>EneroHylseg Seguros S.A</v>
      </c>
      <c r="B102" s="34">
        <f t="shared" si="5"/>
        <v>33</v>
      </c>
      <c r="C102" s="37" t="s">
        <v>129</v>
      </c>
      <c r="D102" s="36">
        <f>VLOOKUP(A102,'PNC Exon. &amp; no Exon.'!A:D,3,0)+VLOOKUP(A102,'PNC Exon. &amp; no Exon.'!A:D,4,0)</f>
        <v>1114977</v>
      </c>
      <c r="E102" s="108">
        <f t="shared" si="6"/>
        <v>1.4693771957328777E-2</v>
      </c>
      <c r="F102" s="108">
        <f t="shared" si="7"/>
        <v>100.00000000000001</v>
      </c>
      <c r="H102" s="97" t="s">
        <v>23</v>
      </c>
    </row>
    <row r="103" spans="1:8" x14ac:dyDescent="0.25">
      <c r="A103" s="97" t="str">
        <f>H103&amp;B103</f>
        <v xml:space="preserve">Total General </v>
      </c>
      <c r="B103" s="140" t="s">
        <v>21</v>
      </c>
      <c r="C103" s="141"/>
      <c r="D103" s="40">
        <f>SUM(D70:D102)</f>
        <v>7588092446.499999</v>
      </c>
      <c r="E103" s="112">
        <f>SUM(E70:E102,0)</f>
        <v>100.00000000000001</v>
      </c>
      <c r="F103" s="113"/>
    </row>
    <row r="104" spans="1:8" x14ac:dyDescent="0.25">
      <c r="A104" s="97" t="str">
        <f t="shared" ref="A104:A150" si="8">H104&amp;C104</f>
        <v/>
      </c>
      <c r="B104" s="52" t="s">
        <v>173</v>
      </c>
      <c r="C104" s="7"/>
    </row>
    <row r="105" spans="1:8" x14ac:dyDescent="0.25">
      <c r="A105" s="97" t="str">
        <f t="shared" si="8"/>
        <v/>
      </c>
      <c r="B105" s="52" t="s">
        <v>175</v>
      </c>
    </row>
    <row r="106" spans="1:8" x14ac:dyDescent="0.25">
      <c r="A106" s="97" t="str">
        <f t="shared" si="8"/>
        <v/>
      </c>
    </row>
    <row r="107" spans="1:8" x14ac:dyDescent="0.25">
      <c r="A107" s="97" t="str">
        <f t="shared" si="8"/>
        <v/>
      </c>
    </row>
    <row r="108" spans="1:8" x14ac:dyDescent="0.25">
      <c r="A108" s="97" t="str">
        <f t="shared" si="8"/>
        <v/>
      </c>
    </row>
    <row r="109" spans="1:8" x14ac:dyDescent="0.25">
      <c r="A109" s="97" t="str">
        <f t="shared" si="8"/>
        <v/>
      </c>
    </row>
    <row r="110" spans="1:8" x14ac:dyDescent="0.25">
      <c r="A110" s="97" t="str">
        <f t="shared" si="8"/>
        <v/>
      </c>
    </row>
    <row r="111" spans="1:8" x14ac:dyDescent="0.25">
      <c r="A111" s="97" t="str">
        <f t="shared" si="8"/>
        <v/>
      </c>
    </row>
    <row r="112" spans="1:8" x14ac:dyDescent="0.25">
      <c r="A112" s="97" t="str">
        <f t="shared" si="8"/>
        <v/>
      </c>
    </row>
    <row r="113" spans="1:6" x14ac:dyDescent="0.25">
      <c r="A113" s="97" t="str">
        <f t="shared" si="8"/>
        <v/>
      </c>
    </row>
    <row r="114" spans="1:6" x14ac:dyDescent="0.25">
      <c r="A114" s="97" t="str">
        <f t="shared" si="8"/>
        <v/>
      </c>
    </row>
    <row r="115" spans="1:6" x14ac:dyDescent="0.25">
      <c r="A115" s="97" t="str">
        <f t="shared" si="8"/>
        <v/>
      </c>
    </row>
    <row r="116" spans="1:6" x14ac:dyDescent="0.25">
      <c r="A116" s="97" t="str">
        <f t="shared" si="8"/>
        <v/>
      </c>
    </row>
    <row r="117" spans="1:6" x14ac:dyDescent="0.25">
      <c r="A117" s="97" t="str">
        <f t="shared" si="8"/>
        <v/>
      </c>
    </row>
    <row r="118" spans="1:6" x14ac:dyDescent="0.25">
      <c r="A118" s="97" t="str">
        <f t="shared" si="8"/>
        <v/>
      </c>
    </row>
    <row r="119" spans="1:6" x14ac:dyDescent="0.25">
      <c r="A119" s="97" t="str">
        <f t="shared" si="8"/>
        <v/>
      </c>
    </row>
    <row r="120" spans="1:6" x14ac:dyDescent="0.25">
      <c r="A120" s="97" t="str">
        <f t="shared" si="8"/>
        <v/>
      </c>
    </row>
    <row r="121" spans="1:6" x14ac:dyDescent="0.25">
      <c r="A121" s="97" t="str">
        <f t="shared" si="8"/>
        <v/>
      </c>
    </row>
    <row r="122" spans="1:6" x14ac:dyDescent="0.25">
      <c r="A122" s="97" t="str">
        <f t="shared" si="8"/>
        <v/>
      </c>
    </row>
    <row r="123" spans="1:6" x14ac:dyDescent="0.25">
      <c r="A123" s="97" t="str">
        <f t="shared" si="8"/>
        <v/>
      </c>
    </row>
    <row r="124" spans="1:6" x14ac:dyDescent="0.25">
      <c r="A124" s="97" t="str">
        <f t="shared" si="8"/>
        <v/>
      </c>
    </row>
    <row r="125" spans="1:6" x14ac:dyDescent="0.25">
      <c r="A125" s="97" t="str">
        <f t="shared" si="8"/>
        <v/>
      </c>
    </row>
    <row r="126" spans="1:6" x14ac:dyDescent="0.25">
      <c r="A126" s="97" t="str">
        <f t="shared" si="8"/>
        <v/>
      </c>
    </row>
    <row r="127" spans="1:6" x14ac:dyDescent="0.25">
      <c r="A127" s="97" t="str">
        <f t="shared" si="8"/>
        <v/>
      </c>
    </row>
    <row r="128" spans="1:6" ht="21" x14ac:dyDescent="0.4">
      <c r="A128" s="97" t="str">
        <f t="shared" si="8"/>
        <v/>
      </c>
      <c r="B128" s="135" t="s">
        <v>42</v>
      </c>
      <c r="C128" s="135"/>
      <c r="D128" s="135"/>
      <c r="E128" s="135"/>
      <c r="F128" s="135"/>
    </row>
    <row r="129" spans="1:8" x14ac:dyDescent="0.25">
      <c r="A129" s="97" t="str">
        <f t="shared" si="8"/>
        <v/>
      </c>
      <c r="B129" s="134" t="s">
        <v>86</v>
      </c>
      <c r="C129" s="134"/>
      <c r="D129" s="134"/>
      <c r="E129" s="134"/>
      <c r="F129" s="134"/>
    </row>
    <row r="130" spans="1:8" x14ac:dyDescent="0.25">
      <c r="A130" s="97" t="str">
        <f t="shared" si="8"/>
        <v/>
      </c>
      <c r="B130" s="134" t="s">
        <v>149</v>
      </c>
      <c r="C130" s="134"/>
      <c r="D130" s="134"/>
      <c r="E130" s="134"/>
      <c r="F130" s="134"/>
    </row>
    <row r="131" spans="1:8" x14ac:dyDescent="0.25">
      <c r="A131" s="97" t="str">
        <f t="shared" si="8"/>
        <v/>
      </c>
      <c r="B131" s="134" t="s">
        <v>91</v>
      </c>
      <c r="C131" s="134"/>
      <c r="D131" s="134"/>
      <c r="E131" s="134"/>
      <c r="F131" s="134"/>
    </row>
    <row r="132" spans="1:8" x14ac:dyDescent="0.25">
      <c r="A132" s="97" t="str">
        <f t="shared" si="8"/>
        <v/>
      </c>
    </row>
    <row r="133" spans="1:8" ht="21" customHeight="1" x14ac:dyDescent="0.25">
      <c r="A133" s="97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1854651236.8599997</v>
      </c>
      <c r="E134" s="108">
        <f t="shared" ref="E134:E166" si="10">IFERROR(D134/$D$167*100,0)</f>
        <v>22.179714567938401</v>
      </c>
      <c r="F134" s="108">
        <f>(E134)</f>
        <v>22.179714567938401</v>
      </c>
      <c r="H134" s="97" t="s">
        <v>1</v>
      </c>
    </row>
    <row r="135" spans="1:8" ht="15" customHeight="1" x14ac:dyDescent="0.25">
      <c r="A135" s="97" t="str">
        <f t="shared" si="8"/>
        <v>FebreroSeguros Reservas, S. A.</v>
      </c>
      <c r="B135" s="34">
        <f t="shared" si="9"/>
        <v>2</v>
      </c>
      <c r="C135" s="37" t="s">
        <v>93</v>
      </c>
      <c r="D135" s="36">
        <f>VLOOKUP(A135,'PNC Exon. &amp; no Exon.'!A:D,3,0)+VLOOKUP(A135,'PNC Exon. &amp; no Exon.'!A:D,4,0)</f>
        <v>1491493085.9599998</v>
      </c>
      <c r="E135" s="108">
        <f t="shared" si="10"/>
        <v>17.836717906410104</v>
      </c>
      <c r="F135" s="108">
        <f t="shared" ref="F135:F166" si="11">(F134+E135)</f>
        <v>40.016432474348505</v>
      </c>
      <c r="H135" s="97" t="s">
        <v>1</v>
      </c>
    </row>
    <row r="136" spans="1:8" ht="15" customHeight="1" x14ac:dyDescent="0.25">
      <c r="A136" s="97" t="str">
        <f t="shared" si="8"/>
        <v>FebreroHumano Seguros, S. A.</v>
      </c>
      <c r="B136" s="34">
        <f t="shared" si="9"/>
        <v>3</v>
      </c>
      <c r="C136" s="37" t="s">
        <v>92</v>
      </c>
      <c r="D136" s="36">
        <f>VLOOKUP(A136,'PNC Exon. &amp; no Exon.'!A:D,3,0)+VLOOKUP(A136,'PNC Exon. &amp; no Exon.'!A:D,4,0)</f>
        <v>1340961069.0599999</v>
      </c>
      <c r="E136" s="108">
        <f t="shared" si="10"/>
        <v>16.036510351575846</v>
      </c>
      <c r="F136" s="108">
        <f t="shared" si="11"/>
        <v>56.052942825924347</v>
      </c>
      <c r="H136" s="97" t="s">
        <v>1</v>
      </c>
    </row>
    <row r="137" spans="1:8" ht="15" customHeight="1" x14ac:dyDescent="0.25">
      <c r="A137" s="97" t="str">
        <f t="shared" si="8"/>
        <v>FebreroSeguros Sura, S.A.</v>
      </c>
      <c r="B137" s="34">
        <f t="shared" si="9"/>
        <v>4</v>
      </c>
      <c r="C137" s="37" t="s">
        <v>112</v>
      </c>
      <c r="D137" s="36">
        <f>VLOOKUP(A137,'PNC Exon. &amp; no Exon.'!A:D,3,0)+VLOOKUP(A137,'PNC Exon. &amp; no Exon.'!A:D,4,0)</f>
        <v>722102229.50999999</v>
      </c>
      <c r="E137" s="108">
        <f t="shared" si="10"/>
        <v>8.6355973679016458</v>
      </c>
      <c r="F137" s="108">
        <f t="shared" si="11"/>
        <v>64.688540193825986</v>
      </c>
      <c r="H137" s="97" t="s">
        <v>1</v>
      </c>
    </row>
    <row r="138" spans="1:8" ht="15" customHeight="1" x14ac:dyDescent="0.25">
      <c r="A138" s="97" t="str">
        <f t="shared" si="8"/>
        <v>FebreroMapfre BHD Compañía de Seguros</v>
      </c>
      <c r="B138" s="34">
        <f t="shared" si="9"/>
        <v>5</v>
      </c>
      <c r="C138" s="37" t="s">
        <v>110</v>
      </c>
      <c r="D138" s="36">
        <f>VLOOKUP(A138,'PNC Exon. &amp; no Exon.'!A:D,3,0)+VLOOKUP(A138,'PNC Exon. &amp; no Exon.'!A:D,4,0)</f>
        <v>674058192.58000004</v>
      </c>
      <c r="E138" s="108">
        <f t="shared" si="10"/>
        <v>8.0610402734891125</v>
      </c>
      <c r="F138" s="108">
        <f t="shared" si="11"/>
        <v>72.749580467315099</v>
      </c>
      <c r="H138" s="97" t="s">
        <v>1</v>
      </c>
    </row>
    <row r="139" spans="1:8" ht="15" customHeight="1" x14ac:dyDescent="0.25">
      <c r="A139" s="97" t="str">
        <f t="shared" si="8"/>
        <v>FebreroLa Colonial, S. A., Compañia De Seguros</v>
      </c>
      <c r="B139" s="34">
        <f t="shared" si="9"/>
        <v>6</v>
      </c>
      <c r="C139" s="37" t="s">
        <v>111</v>
      </c>
      <c r="D139" s="36">
        <f>VLOOKUP(A139,'PNC Exon. &amp; no Exon.'!A:D,3,0)+VLOOKUP(A139,'PNC Exon. &amp; no Exon.'!A:D,4,0)</f>
        <v>580597892.63</v>
      </c>
      <c r="E139" s="108">
        <f t="shared" si="10"/>
        <v>6.9433515484464188</v>
      </c>
      <c r="F139" s="108">
        <f t="shared" si="11"/>
        <v>79.692932015761514</v>
      </c>
      <c r="H139" s="97" t="s">
        <v>1</v>
      </c>
    </row>
    <row r="140" spans="1:8" ht="15" customHeight="1" x14ac:dyDescent="0.25">
      <c r="A140" s="97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304568004.69999999</v>
      </c>
      <c r="E140" s="108">
        <f t="shared" si="10"/>
        <v>3.6423189851097848</v>
      </c>
      <c r="F140" s="108">
        <f t="shared" si="11"/>
        <v>83.335251000871295</v>
      </c>
      <c r="H140" s="97" t="s">
        <v>1</v>
      </c>
    </row>
    <row r="141" spans="1:8" ht="15" customHeight="1" x14ac:dyDescent="0.25">
      <c r="A141" s="97" t="str">
        <f t="shared" si="8"/>
        <v>FebreroWorldwide Seguros, S. A.</v>
      </c>
      <c r="B141" s="34">
        <f t="shared" si="9"/>
        <v>8</v>
      </c>
      <c r="C141" s="37" t="s">
        <v>113</v>
      </c>
      <c r="D141" s="36">
        <f>VLOOKUP(A141,'PNC Exon. &amp; no Exon.'!A:D,3,0)+VLOOKUP(A141,'PNC Exon. &amp; no Exon.'!A:D,4,0)</f>
        <v>284024135.50999999</v>
      </c>
      <c r="E141" s="108">
        <f t="shared" si="10"/>
        <v>3.3966355133608266</v>
      </c>
      <c r="F141" s="108">
        <f t="shared" si="11"/>
        <v>86.731886514232116</v>
      </c>
      <c r="H141" s="97" t="s">
        <v>1</v>
      </c>
    </row>
    <row r="142" spans="1:8" ht="15" customHeight="1" x14ac:dyDescent="0.25">
      <c r="A142" s="97" t="str">
        <f t="shared" si="8"/>
        <v>FebreroSeguros Pepín, S. A.</v>
      </c>
      <c r="B142" s="34">
        <f t="shared" si="9"/>
        <v>9</v>
      </c>
      <c r="C142" s="37" t="s">
        <v>114</v>
      </c>
      <c r="D142" s="36">
        <f>VLOOKUP(A142,'PNC Exon. &amp; no Exon.'!A:D,3,0)+VLOOKUP(A142,'PNC Exon. &amp; no Exon.'!A:D,4,0)</f>
        <v>124314262.85000001</v>
      </c>
      <c r="E142" s="108">
        <f t="shared" si="10"/>
        <v>1.4866702762966981</v>
      </c>
      <c r="F142" s="108">
        <f t="shared" si="11"/>
        <v>88.218556790528808</v>
      </c>
      <c r="H142" s="97" t="s">
        <v>1</v>
      </c>
    </row>
    <row r="143" spans="1:8" ht="15" customHeight="1" x14ac:dyDescent="0.25">
      <c r="A143" s="97" t="str">
        <f t="shared" si="8"/>
        <v>FebreroLa Monumental de Seguros, S. A.</v>
      </c>
      <c r="B143" s="34">
        <f t="shared" si="9"/>
        <v>10</v>
      </c>
      <c r="C143" s="37" t="s">
        <v>85</v>
      </c>
      <c r="D143" s="36">
        <f>VLOOKUP(A143,'PNC Exon. &amp; no Exon.'!A:D,3,0)+VLOOKUP(A143,'PNC Exon. &amp; no Exon.'!A:D,4,0)</f>
        <v>102341978.13000001</v>
      </c>
      <c r="E143" s="108">
        <f t="shared" si="10"/>
        <v>1.2239044291069272</v>
      </c>
      <c r="F143" s="108">
        <f t="shared" si="11"/>
        <v>89.442461219635732</v>
      </c>
      <c r="H143" s="97" t="s">
        <v>1</v>
      </c>
    </row>
    <row r="144" spans="1:8" ht="15" customHeight="1" x14ac:dyDescent="0.25">
      <c r="A144" s="97" t="str">
        <f t="shared" si="8"/>
        <v>FebreroGeneral de Seguros, S. A.</v>
      </c>
      <c r="B144" s="34">
        <f t="shared" si="9"/>
        <v>11</v>
      </c>
      <c r="C144" s="37" t="s">
        <v>77</v>
      </c>
      <c r="D144" s="36">
        <f>VLOOKUP(A144,'PNC Exon. &amp; no Exon.'!A:D,3,0)+VLOOKUP(A144,'PNC Exon. &amp; no Exon.'!A:D,4,0)</f>
        <v>89015410.379999995</v>
      </c>
      <c r="E144" s="108">
        <f t="shared" si="10"/>
        <v>1.064532433450363</v>
      </c>
      <c r="F144" s="108">
        <f t="shared" si="11"/>
        <v>90.506993653086099</v>
      </c>
      <c r="H144" s="97" t="s">
        <v>1</v>
      </c>
    </row>
    <row r="145" spans="1:8" ht="15" customHeight="1" x14ac:dyDescent="0.25">
      <c r="A145" s="97" t="str">
        <f t="shared" si="8"/>
        <v>FebreroCompañía Dominicana de Seguros, C. por A.</v>
      </c>
      <c r="B145" s="34">
        <f t="shared" si="9"/>
        <v>12</v>
      </c>
      <c r="C145" s="37" t="s">
        <v>115</v>
      </c>
      <c r="D145" s="36">
        <f>VLOOKUP(A145,'PNC Exon. &amp; no Exon.'!A:D,3,0)+VLOOKUP(A145,'PNC Exon. &amp; no Exon.'!A:D,4,0)</f>
        <v>84433768.189999998</v>
      </c>
      <c r="E145" s="108">
        <f t="shared" si="10"/>
        <v>1.0097407216681142</v>
      </c>
      <c r="F145" s="108">
        <f t="shared" si="11"/>
        <v>91.516734374754208</v>
      </c>
      <c r="H145" s="97" t="s">
        <v>1</v>
      </c>
    </row>
    <row r="146" spans="1:8" ht="15" customHeight="1" x14ac:dyDescent="0.25">
      <c r="A146" s="97" t="str">
        <f t="shared" si="8"/>
        <v>FebreroAseguradora Agropecuaria Dominicana, S. A.</v>
      </c>
      <c r="B146" s="34">
        <f t="shared" si="9"/>
        <v>13</v>
      </c>
      <c r="C146" s="37" t="s">
        <v>117</v>
      </c>
      <c r="D146" s="36">
        <f>VLOOKUP(A146,'PNC Exon. &amp; no Exon.'!A:D,3,0)+VLOOKUP(A146,'PNC Exon. &amp; no Exon.'!A:D,4,0)</f>
        <v>79213719.650000006</v>
      </c>
      <c r="E146" s="108">
        <f t="shared" si="10"/>
        <v>0.94731432885260991</v>
      </c>
      <c r="F146" s="108">
        <f t="shared" si="11"/>
        <v>92.464048703606821</v>
      </c>
      <c r="H146" s="97" t="s">
        <v>1</v>
      </c>
    </row>
    <row r="147" spans="1:8" ht="15" customHeight="1" x14ac:dyDescent="0.25">
      <c r="A147" s="97" t="str">
        <f t="shared" si="8"/>
        <v>FebreroPatria, S. A., Compañía de Seguros</v>
      </c>
      <c r="B147" s="34">
        <f t="shared" si="9"/>
        <v>14</v>
      </c>
      <c r="C147" s="37" t="s">
        <v>116</v>
      </c>
      <c r="D147" s="36">
        <f>VLOOKUP(A147,'PNC Exon. &amp; no Exon.'!A:D,3,0)+VLOOKUP(A147,'PNC Exon. &amp; no Exon.'!A:D,4,0)</f>
        <v>66847098.530000001</v>
      </c>
      <c r="E147" s="108">
        <f t="shared" si="10"/>
        <v>0.79942230410955362</v>
      </c>
      <c r="F147" s="108">
        <f t="shared" si="11"/>
        <v>93.263471007716376</v>
      </c>
      <c r="H147" s="97" t="s">
        <v>1</v>
      </c>
    </row>
    <row r="148" spans="1:8" ht="15" customHeight="1" x14ac:dyDescent="0.25">
      <c r="A148" s="97" t="str">
        <f t="shared" si="8"/>
        <v>FebreroAtlántica Seguros, S. A.</v>
      </c>
      <c r="B148" s="34">
        <f t="shared" si="9"/>
        <v>15</v>
      </c>
      <c r="C148" s="37" t="s">
        <v>119</v>
      </c>
      <c r="D148" s="36">
        <f>VLOOKUP(A148,'PNC Exon. &amp; no Exon.'!A:D,3,0)+VLOOKUP(A148,'PNC Exon. &amp; no Exon.'!A:D,4,0)</f>
        <v>65998085.470000006</v>
      </c>
      <c r="E148" s="108">
        <f t="shared" si="10"/>
        <v>0.78926898419635372</v>
      </c>
      <c r="F148" s="108">
        <f t="shared" si="11"/>
        <v>94.05273999191273</v>
      </c>
      <c r="H148" s="97" t="s">
        <v>1</v>
      </c>
    </row>
    <row r="149" spans="1:8" ht="15" customHeight="1" x14ac:dyDescent="0.25">
      <c r="A149" s="97" t="str">
        <f t="shared" si="8"/>
        <v>FebreroBanesco Seguros</v>
      </c>
      <c r="B149" s="34">
        <f t="shared" si="9"/>
        <v>16</v>
      </c>
      <c r="C149" s="37" t="s">
        <v>118</v>
      </c>
      <c r="D149" s="36">
        <f>VLOOKUP(A149,'PNC Exon. &amp; no Exon.'!A:D,3,0)+VLOOKUP(A149,'PNC Exon. &amp; no Exon.'!A:D,4,0)</f>
        <v>65971831.32</v>
      </c>
      <c r="E149" s="108">
        <f t="shared" si="10"/>
        <v>0.78895501165981896</v>
      </c>
      <c r="F149" s="108">
        <f t="shared" si="11"/>
        <v>94.841695003572553</v>
      </c>
      <c r="H149" s="97" t="s">
        <v>1</v>
      </c>
    </row>
    <row r="150" spans="1:8" ht="15" customHeight="1" x14ac:dyDescent="0.25">
      <c r="A150" s="97" t="str">
        <f t="shared" si="8"/>
        <v xml:space="preserve">FebreroCooperativa Nacional De Seguros, Inc </v>
      </c>
      <c r="B150" s="34">
        <f t="shared" si="9"/>
        <v>17</v>
      </c>
      <c r="C150" s="37" t="s">
        <v>120</v>
      </c>
      <c r="D150" s="36">
        <f>VLOOKUP(A150,'PNC Exon. &amp; no Exon.'!A:D,3,0)+VLOOKUP(A150,'PNC Exon. &amp; no Exon.'!A:D,4,0)</f>
        <v>57893169.479999989</v>
      </c>
      <c r="E150" s="108">
        <f t="shared" si="10"/>
        <v>0.69234255421177648</v>
      </c>
      <c r="F150" s="108">
        <f t="shared" si="11"/>
        <v>95.53403755778433</v>
      </c>
      <c r="H150" s="97" t="s">
        <v>1</v>
      </c>
    </row>
    <row r="151" spans="1:8" ht="15" customHeight="1" x14ac:dyDescent="0.25">
      <c r="A151" s="97" t="str">
        <f>H151&amp;C152</f>
        <v>FebreroSeguros La Internacional, S. A.</v>
      </c>
      <c r="B151" s="34">
        <f t="shared" si="9"/>
        <v>18</v>
      </c>
      <c r="C151" s="37" t="s">
        <v>87</v>
      </c>
      <c r="D151" s="36">
        <f>VLOOKUP(A151,'PNC Exon. &amp; no Exon.'!A:D,3,0)+VLOOKUP(A151,'PNC Exon. &amp; no Exon.'!A:D,4,0)</f>
        <v>50619568.700000003</v>
      </c>
      <c r="E151" s="108">
        <f t="shared" si="10"/>
        <v>0.60535779612072638</v>
      </c>
      <c r="F151" s="108">
        <f t="shared" si="11"/>
        <v>96.139395353905059</v>
      </c>
      <c r="H151" s="97" t="s">
        <v>1</v>
      </c>
    </row>
    <row r="152" spans="1:8" ht="15" customHeight="1" x14ac:dyDescent="0.25">
      <c r="A152" s="97" t="str">
        <f>H152&amp;C153</f>
        <v>FebreroCuna Mutual Insurance Society Dominicana</v>
      </c>
      <c r="B152" s="34">
        <f t="shared" si="9"/>
        <v>20</v>
      </c>
      <c r="C152" s="37" t="s">
        <v>80</v>
      </c>
      <c r="D152" s="36">
        <f>VLOOKUP(A152,'PNC Exon. &amp; no Exon.'!A:D,3,0)+VLOOKUP(A152,'PNC Exon. &amp; no Exon.'!A:D,4,0)</f>
        <v>45484607.740000002</v>
      </c>
      <c r="E152" s="108">
        <f t="shared" si="10"/>
        <v>0.54394896294132455</v>
      </c>
      <c r="F152" s="108">
        <f t="shared" si="11"/>
        <v>96.683344316846387</v>
      </c>
      <c r="H152" s="97" t="s">
        <v>1</v>
      </c>
    </row>
    <row r="153" spans="1:8" ht="15" customHeight="1" x14ac:dyDescent="0.25">
      <c r="A153" s="97" t="str">
        <f>H153&amp;C154</f>
        <v>FebreroAngloamericana de Seguros, S. A.</v>
      </c>
      <c r="B153" s="34">
        <f t="shared" si="9"/>
        <v>21</v>
      </c>
      <c r="C153" s="37" t="s">
        <v>122</v>
      </c>
      <c r="D153" s="36">
        <f>VLOOKUP(A153,'PNC Exon. &amp; no Exon.'!A:D,3,0)+VLOOKUP(A153,'PNC Exon. &amp; no Exon.'!A:D,4,0)</f>
        <v>41055013.600000009</v>
      </c>
      <c r="E153" s="108">
        <f t="shared" si="10"/>
        <v>0.49097558890505621</v>
      </c>
      <c r="F153" s="108">
        <f t="shared" si="11"/>
        <v>97.174319905751446</v>
      </c>
      <c r="H153" s="97" t="s">
        <v>1</v>
      </c>
    </row>
    <row r="154" spans="1:8" ht="15" customHeight="1" x14ac:dyDescent="0.25">
      <c r="A154" s="97" t="str">
        <f>H154&amp;C151</f>
        <v>FebreroBMI Compañía de Seguros, S. A.</v>
      </c>
      <c r="B154" s="34">
        <f t="shared" si="9"/>
        <v>23</v>
      </c>
      <c r="C154" s="37" t="s">
        <v>78</v>
      </c>
      <c r="D154" s="36">
        <f>VLOOKUP(A154,'PNC Exon. &amp; no Exon.'!A:D,3,0)+VLOOKUP(A154,'PNC Exon. &amp; no Exon.'!A:D,4,0)</f>
        <v>38914203.910000004</v>
      </c>
      <c r="E154" s="108">
        <f t="shared" si="10"/>
        <v>0.46537371458777671</v>
      </c>
      <c r="F154" s="108">
        <f t="shared" si="11"/>
        <v>97.639693620339216</v>
      </c>
      <c r="H154" s="97" t="s">
        <v>1</v>
      </c>
    </row>
    <row r="155" spans="1:8" ht="15" customHeight="1" x14ac:dyDescent="0.25">
      <c r="A155" s="97" t="str">
        <f t="shared" ref="A155:A166" si="12">H155&amp;C155</f>
        <v>FebreroAtrio Seguros S. A.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49769122.300000004</v>
      </c>
      <c r="E155" s="108">
        <f t="shared" si="10"/>
        <v>0.5951873349405068</v>
      </c>
      <c r="F155" s="108">
        <f t="shared" si="11"/>
        <v>98.234880955279721</v>
      </c>
      <c r="H155" s="97" t="s">
        <v>1</v>
      </c>
    </row>
    <row r="156" spans="1:8" ht="15" customHeight="1" x14ac:dyDescent="0.25">
      <c r="A156" s="97" t="str">
        <f t="shared" si="12"/>
        <v>FebreroBupa Dominicana, S. A.</v>
      </c>
      <c r="B156" s="34">
        <f t="shared" si="9"/>
        <v>22</v>
      </c>
      <c r="C156" s="37" t="s">
        <v>123</v>
      </c>
      <c r="D156" s="36">
        <f>VLOOKUP(A156,'PNC Exon. &amp; no Exon.'!A:D,3,0)+VLOOKUP(A156,'PNC Exon. &amp; no Exon.'!A:D,4,0)</f>
        <v>39715472.539999999</v>
      </c>
      <c r="E156" s="108">
        <f t="shared" si="10"/>
        <v>0.47495606039621641</v>
      </c>
      <c r="F156" s="108">
        <f t="shared" si="11"/>
        <v>98.70983701567593</v>
      </c>
      <c r="H156" s="97" t="s">
        <v>1</v>
      </c>
    </row>
    <row r="157" spans="1:8" ht="15" customHeight="1" x14ac:dyDescent="0.25">
      <c r="A157" s="97" t="str">
        <f t="shared" si="12"/>
        <v>FebreroSeguros Ademi, S.A.</v>
      </c>
      <c r="B157" s="34">
        <f t="shared" si="9"/>
        <v>24</v>
      </c>
      <c r="C157" s="37" t="s">
        <v>126</v>
      </c>
      <c r="D157" s="36">
        <f>VLOOKUP(A157,'PNC Exon. &amp; no Exon.'!A:D,3,0)+VLOOKUP(A157,'PNC Exon. &amp; no Exon.'!A:D,4,0)</f>
        <v>23331769.510000002</v>
      </c>
      <c r="E157" s="108">
        <f t="shared" si="10"/>
        <v>0.27902388212506363</v>
      </c>
      <c r="F157" s="108">
        <f t="shared" si="11"/>
        <v>98.98886089780099</v>
      </c>
      <c r="H157" s="97" t="s">
        <v>1</v>
      </c>
    </row>
    <row r="158" spans="1:8" ht="15" customHeight="1" x14ac:dyDescent="0.25">
      <c r="A158" s="97" t="str">
        <f t="shared" si="12"/>
        <v>FebreroMultiseguros Su, S.A.</v>
      </c>
      <c r="B158" s="34">
        <f t="shared" si="9"/>
        <v>25</v>
      </c>
      <c r="C158" s="37" t="s">
        <v>125</v>
      </c>
      <c r="D158" s="36">
        <f>VLOOKUP(A158,'PNC Exon. &amp; no Exon.'!A:D,3,0)+VLOOKUP(A158,'PNC Exon. &amp; no Exon.'!A:D,4,0)</f>
        <v>19361069.52</v>
      </c>
      <c r="E158" s="108">
        <f t="shared" si="10"/>
        <v>0.23153840848840279</v>
      </c>
      <c r="F158" s="108">
        <f t="shared" si="11"/>
        <v>99.220399306289394</v>
      </c>
      <c r="H158" s="97" t="s">
        <v>1</v>
      </c>
    </row>
    <row r="159" spans="1:8" ht="15" customHeight="1" x14ac:dyDescent="0.25">
      <c r="A159" s="97" t="str">
        <f t="shared" si="12"/>
        <v>FebreroFuturo Seguros</v>
      </c>
      <c r="B159" s="34">
        <f t="shared" si="9"/>
        <v>26</v>
      </c>
      <c r="C159" s="37" t="s">
        <v>109</v>
      </c>
      <c r="D159" s="36">
        <f>VLOOKUP(A159,'PNC Exon. &amp; no Exon.'!A:D,3,0)+VLOOKUP(A159,'PNC Exon. &amp; no Exon.'!A:D,4,0)</f>
        <v>19143225.279999997</v>
      </c>
      <c r="E159" s="108">
        <f t="shared" si="10"/>
        <v>0.2289332162196667</v>
      </c>
      <c r="F159" s="108">
        <f t="shared" si="11"/>
        <v>99.449332522509067</v>
      </c>
      <c r="H159" s="97" t="s">
        <v>1</v>
      </c>
    </row>
    <row r="160" spans="1:8" ht="15" customHeight="1" x14ac:dyDescent="0.25">
      <c r="A160" s="97" t="str">
        <f t="shared" si="12"/>
        <v>FebreroSeguros APS, S.R.L.</v>
      </c>
      <c r="B160" s="34">
        <f t="shared" si="9"/>
        <v>27</v>
      </c>
      <c r="C160" s="37" t="s">
        <v>124</v>
      </c>
      <c r="D160" s="36">
        <f>VLOOKUP(A160,'PNC Exon. &amp; no Exon.'!A:D,3,0)+VLOOKUP(A160,'PNC Exon. &amp; no Exon.'!A:D,4,0)</f>
        <v>17843373.189999998</v>
      </c>
      <c r="E160" s="108">
        <f t="shared" si="10"/>
        <v>0.21338832682819861</v>
      </c>
      <c r="F160" s="108">
        <f t="shared" si="11"/>
        <v>99.662720849337262</v>
      </c>
      <c r="H160" s="97" t="s">
        <v>1</v>
      </c>
    </row>
    <row r="161" spans="1:8" ht="15" customHeight="1" x14ac:dyDescent="0.25">
      <c r="A161" s="97" t="str">
        <f t="shared" si="12"/>
        <v>FebreroSeguros Yunen, S.A.</v>
      </c>
      <c r="B161" s="34">
        <f t="shared" si="9"/>
        <v>28</v>
      </c>
      <c r="C161" s="37" t="s">
        <v>128</v>
      </c>
      <c r="D161" s="36">
        <f>VLOOKUP(A161,'PNC Exon. &amp; no Exon.'!A:D,3,0)+VLOOKUP(A161,'PNC Exon. &amp; no Exon.'!A:D,4,0)</f>
        <v>6806148.2199999997</v>
      </c>
      <c r="E161" s="108">
        <f t="shared" si="10"/>
        <v>8.1394507941159211E-2</v>
      </c>
      <c r="F161" s="108">
        <f t="shared" si="11"/>
        <v>99.744115357278417</v>
      </c>
      <c r="G161" s="2"/>
      <c r="H161" s="97" t="s">
        <v>1</v>
      </c>
    </row>
    <row r="162" spans="1:8" ht="15" customHeight="1" x14ac:dyDescent="0.25">
      <c r="A162" s="97" t="str">
        <f t="shared" si="12"/>
        <v>FebreroConfederación del Canadá Dominicana, S. A.</v>
      </c>
      <c r="B162" s="34">
        <f t="shared" si="9"/>
        <v>29</v>
      </c>
      <c r="C162" s="37" t="s">
        <v>127</v>
      </c>
      <c r="D162" s="36">
        <f>VLOOKUP(A162,'PNC Exon. &amp; no Exon.'!A:D,3,0)+VLOOKUP(A162,'PNC Exon. &amp; no Exon.'!A:D,4,0)</f>
        <v>6244890.4800000004</v>
      </c>
      <c r="E162" s="108">
        <f t="shared" si="10"/>
        <v>7.4682444656785571E-2</v>
      </c>
      <c r="F162" s="108">
        <f t="shared" si="11"/>
        <v>99.818797801935204</v>
      </c>
      <c r="H162" s="97" t="s">
        <v>1</v>
      </c>
    </row>
    <row r="163" spans="1:8" ht="15" customHeight="1" x14ac:dyDescent="0.25">
      <c r="A163" s="97" t="str">
        <f t="shared" si="12"/>
        <v>FebreroMidas Seguros, S.A.</v>
      </c>
      <c r="B163" s="34">
        <f t="shared" si="9"/>
        <v>30</v>
      </c>
      <c r="C163" s="37" t="s">
        <v>130</v>
      </c>
      <c r="D163" s="36">
        <f>VLOOKUP(A163,'PNC Exon. &amp; no Exon.'!A:D,3,0)+VLOOKUP(A163,'PNC Exon. &amp; no Exon.'!A:D,4,0)</f>
        <v>5586670.0600000005</v>
      </c>
      <c r="E163" s="108">
        <f t="shared" si="10"/>
        <v>6.6810807796852015E-2</v>
      </c>
      <c r="F163" s="108">
        <f t="shared" si="11"/>
        <v>99.88560860973206</v>
      </c>
      <c r="H163" s="97" t="s">
        <v>1</v>
      </c>
    </row>
    <row r="164" spans="1:8" ht="15" customHeight="1" x14ac:dyDescent="0.25">
      <c r="A164" s="97" t="str">
        <f t="shared" si="12"/>
        <v>FebreroAutoseguro, S. A.</v>
      </c>
      <c r="B164" s="34">
        <f t="shared" si="9"/>
        <v>31</v>
      </c>
      <c r="C164" s="37" t="s">
        <v>79</v>
      </c>
      <c r="D164" s="36">
        <f>VLOOKUP(A164,'PNC Exon. &amp; no Exon.'!A:D,3,0)+VLOOKUP(A164,'PNC Exon. &amp; no Exon.'!A:D,4,0)</f>
        <v>4818435.2300000004</v>
      </c>
      <c r="E164" s="108">
        <f t="shared" si="10"/>
        <v>5.7623512141526112E-2</v>
      </c>
      <c r="F164" s="108">
        <f t="shared" si="11"/>
        <v>99.943232121873592</v>
      </c>
      <c r="H164" s="97" t="s">
        <v>1</v>
      </c>
    </row>
    <row r="165" spans="1:8" ht="15" customHeight="1" x14ac:dyDescent="0.25">
      <c r="A165" s="97" t="str">
        <f t="shared" si="12"/>
        <v>FebreroUnit, S.A.</v>
      </c>
      <c r="B165" s="34">
        <f t="shared" si="9"/>
        <v>32</v>
      </c>
      <c r="C165" s="37" t="s">
        <v>131</v>
      </c>
      <c r="D165" s="36">
        <f>VLOOKUP(A165,'PNC Exon. &amp; no Exon.'!A:D,3,0)+VLOOKUP(A165,'PNC Exon. &amp; no Exon.'!A:D,4,0)</f>
        <v>3598299.75</v>
      </c>
      <c r="E165" s="108">
        <f t="shared" si="10"/>
        <v>4.3031951128452831E-2</v>
      </c>
      <c r="F165" s="108">
        <f t="shared" si="11"/>
        <v>99.986264073002047</v>
      </c>
      <c r="H165" s="97" t="s">
        <v>1</v>
      </c>
    </row>
    <row r="166" spans="1:8" ht="15" customHeight="1" x14ac:dyDescent="0.25">
      <c r="A166" s="97" t="str">
        <f t="shared" si="12"/>
        <v>FebreroHylseg Seguros S.A</v>
      </c>
      <c r="B166" s="34">
        <f t="shared" si="9"/>
        <v>33</v>
      </c>
      <c r="C166" s="37" t="s">
        <v>129</v>
      </c>
      <c r="D166" s="36">
        <f>VLOOKUP(A166,'PNC Exon. &amp; no Exon.'!A:D,3,0)+VLOOKUP(A166,'PNC Exon. &amp; no Exon.'!A:D,4,0)</f>
        <v>1148588</v>
      </c>
      <c r="E166" s="108">
        <f t="shared" si="10"/>
        <v>1.373592699794601E-2</v>
      </c>
      <c r="F166" s="108">
        <f t="shared" si="11"/>
        <v>100</v>
      </c>
      <c r="H166" s="97" t="s">
        <v>1</v>
      </c>
    </row>
    <row r="167" spans="1:8" ht="18.75" customHeight="1" x14ac:dyDescent="0.25">
      <c r="A167" s="97" t="str">
        <f>H167&amp;B167</f>
        <v xml:space="preserve">Total General </v>
      </c>
      <c r="B167" s="140" t="s">
        <v>21</v>
      </c>
      <c r="C167" s="141"/>
      <c r="D167" s="40">
        <f>SUM(D134:D166)</f>
        <v>8361925628.8399982</v>
      </c>
      <c r="E167" s="112">
        <f>SUM(E134:E166,0)</f>
        <v>100</v>
      </c>
      <c r="F167" s="113"/>
    </row>
    <row r="168" spans="1:8" x14ac:dyDescent="0.25">
      <c r="A168" s="97" t="str">
        <f t="shared" ref="A168:A231" si="13">H168&amp;C168</f>
        <v/>
      </c>
      <c r="B168" s="52" t="s">
        <v>173</v>
      </c>
      <c r="C168" s="7"/>
    </row>
    <row r="169" spans="1:8" x14ac:dyDescent="0.25">
      <c r="A169" s="97" t="str">
        <f t="shared" si="13"/>
        <v/>
      </c>
      <c r="B169" s="52" t="s">
        <v>175</v>
      </c>
    </row>
    <row r="170" spans="1:8" x14ac:dyDescent="0.25">
      <c r="A170" s="97" t="str">
        <f t="shared" si="13"/>
        <v/>
      </c>
    </row>
    <row r="171" spans="1:8" x14ac:dyDescent="0.25">
      <c r="A171" s="97" t="str">
        <f t="shared" si="13"/>
        <v/>
      </c>
    </row>
    <row r="172" spans="1:8" x14ac:dyDescent="0.25">
      <c r="A172" s="97" t="str">
        <f t="shared" si="13"/>
        <v/>
      </c>
    </row>
    <row r="173" spans="1:8" x14ac:dyDescent="0.25">
      <c r="A173" s="97" t="str">
        <f t="shared" si="13"/>
        <v/>
      </c>
    </row>
    <row r="174" spans="1:8" x14ac:dyDescent="0.25">
      <c r="A174" s="97" t="str">
        <f t="shared" si="13"/>
        <v/>
      </c>
    </row>
    <row r="175" spans="1:8" x14ac:dyDescent="0.25">
      <c r="A175" s="97" t="str">
        <f t="shared" si="13"/>
        <v/>
      </c>
    </row>
    <row r="176" spans="1:8" x14ac:dyDescent="0.25">
      <c r="A176" s="97" t="str">
        <f t="shared" si="13"/>
        <v/>
      </c>
    </row>
    <row r="177" spans="1:6" x14ac:dyDescent="0.25">
      <c r="A177" s="97" t="str">
        <f t="shared" si="13"/>
        <v/>
      </c>
    </row>
    <row r="178" spans="1:6" x14ac:dyDescent="0.25">
      <c r="A178" s="97" t="str">
        <f t="shared" si="13"/>
        <v/>
      </c>
    </row>
    <row r="179" spans="1:6" x14ac:dyDescent="0.25">
      <c r="A179" s="97" t="str">
        <f t="shared" si="13"/>
        <v/>
      </c>
    </row>
    <row r="180" spans="1:6" x14ac:dyDescent="0.25">
      <c r="A180" s="97" t="str">
        <f t="shared" si="13"/>
        <v/>
      </c>
    </row>
    <row r="181" spans="1:6" x14ac:dyDescent="0.25">
      <c r="A181" s="97" t="str">
        <f t="shared" si="13"/>
        <v/>
      </c>
    </row>
    <row r="182" spans="1:6" x14ac:dyDescent="0.25">
      <c r="A182" s="97" t="str">
        <f t="shared" si="13"/>
        <v/>
      </c>
    </row>
    <row r="183" spans="1:6" x14ac:dyDescent="0.25">
      <c r="A183" s="97" t="str">
        <f t="shared" si="13"/>
        <v/>
      </c>
    </row>
    <row r="184" spans="1:6" x14ac:dyDescent="0.25">
      <c r="A184" s="97" t="str">
        <f t="shared" si="13"/>
        <v/>
      </c>
    </row>
    <row r="185" spans="1:6" x14ac:dyDescent="0.25">
      <c r="A185" s="97" t="str">
        <f t="shared" si="13"/>
        <v/>
      </c>
    </row>
    <row r="186" spans="1:6" x14ac:dyDescent="0.25">
      <c r="A186" s="97" t="str">
        <f t="shared" si="13"/>
        <v/>
      </c>
    </row>
    <row r="187" spans="1:6" x14ac:dyDescent="0.25">
      <c r="A187" s="97" t="str">
        <f t="shared" si="13"/>
        <v/>
      </c>
    </row>
    <row r="188" spans="1:6" x14ac:dyDescent="0.25">
      <c r="A188" s="97" t="str">
        <f t="shared" si="13"/>
        <v/>
      </c>
    </row>
    <row r="189" spans="1:6" x14ac:dyDescent="0.25">
      <c r="A189" s="97" t="str">
        <f t="shared" si="13"/>
        <v/>
      </c>
    </row>
    <row r="190" spans="1:6" x14ac:dyDescent="0.25">
      <c r="A190" s="97" t="str">
        <f t="shared" si="13"/>
        <v/>
      </c>
    </row>
    <row r="191" spans="1:6" ht="20.25" customHeight="1" x14ac:dyDescent="0.4">
      <c r="A191" s="97" t="str">
        <f t="shared" si="13"/>
        <v/>
      </c>
      <c r="B191" s="135" t="s">
        <v>42</v>
      </c>
      <c r="C191" s="135"/>
      <c r="D191" s="135"/>
      <c r="E191" s="135"/>
      <c r="F191" s="135"/>
    </row>
    <row r="192" spans="1:6" x14ac:dyDescent="0.25">
      <c r="A192" s="97" t="str">
        <f t="shared" si="13"/>
        <v/>
      </c>
      <c r="B192" s="134" t="s">
        <v>86</v>
      </c>
      <c r="C192" s="134"/>
      <c r="D192" s="134"/>
      <c r="E192" s="134"/>
      <c r="F192" s="134"/>
    </row>
    <row r="193" spans="1:8" x14ac:dyDescent="0.25">
      <c r="A193" s="97" t="str">
        <f t="shared" si="13"/>
        <v/>
      </c>
      <c r="B193" s="134" t="s">
        <v>150</v>
      </c>
      <c r="C193" s="134"/>
      <c r="D193" s="134"/>
      <c r="E193" s="134"/>
      <c r="F193" s="134"/>
    </row>
    <row r="194" spans="1:8" x14ac:dyDescent="0.25">
      <c r="A194" s="97" t="str">
        <f t="shared" si="13"/>
        <v/>
      </c>
      <c r="B194" s="134" t="s">
        <v>91</v>
      </c>
      <c r="C194" s="134"/>
      <c r="D194" s="134"/>
      <c r="E194" s="134"/>
      <c r="F194" s="134"/>
    </row>
    <row r="195" spans="1:8" x14ac:dyDescent="0.25">
      <c r="A195" s="97" t="str">
        <f t="shared" si="13"/>
        <v/>
      </c>
    </row>
    <row r="196" spans="1:8" ht="18.75" customHeight="1" x14ac:dyDescent="0.25">
      <c r="A196" s="97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0</v>
      </c>
      <c r="E197" s="108">
        <f t="shared" ref="E197:E229" si="15">IFERROR(D197/$D$230*100,0)</f>
        <v>0</v>
      </c>
      <c r="F197" s="108">
        <f>(E197)</f>
        <v>0</v>
      </c>
      <c r="H197" s="97" t="s">
        <v>2</v>
      </c>
    </row>
    <row r="198" spans="1:8" ht="15" customHeight="1" x14ac:dyDescent="0.25">
      <c r="A198" s="97" t="str">
        <f t="shared" si="13"/>
        <v>MarzoSeguros Reservas, S. A.</v>
      </c>
      <c r="B198" s="34">
        <f t="shared" si="14"/>
        <v>1</v>
      </c>
      <c r="C198" s="37" t="s">
        <v>93</v>
      </c>
      <c r="D198" s="36">
        <f>VLOOKUP(A198,'PNC Exon. &amp; no Exon.'!A:D,3,0)+VLOOKUP(A198,'PNC Exon. &amp; no Exon.'!A:D,4,0)</f>
        <v>0</v>
      </c>
      <c r="E198" s="108">
        <f t="shared" si="15"/>
        <v>0</v>
      </c>
      <c r="F198" s="108">
        <f t="shared" ref="F198:F229" si="16">(F197+E198)</f>
        <v>0</v>
      </c>
      <c r="H198" s="97" t="s">
        <v>2</v>
      </c>
    </row>
    <row r="199" spans="1:8" ht="15" customHeight="1" x14ac:dyDescent="0.25">
      <c r="A199" s="97" t="str">
        <f t="shared" si="13"/>
        <v>MarzoHumano Seguros, S. A.</v>
      </c>
      <c r="B199" s="34">
        <f t="shared" si="14"/>
        <v>1</v>
      </c>
      <c r="C199" s="37" t="s">
        <v>92</v>
      </c>
      <c r="D199" s="36">
        <f>VLOOKUP(A199,'PNC Exon. &amp; no Exon.'!A:D,3,0)+VLOOKUP(A199,'PNC Exon. &amp; no Exon.'!A:D,4,0)</f>
        <v>0</v>
      </c>
      <c r="E199" s="108">
        <f t="shared" si="15"/>
        <v>0</v>
      </c>
      <c r="F199" s="108">
        <f t="shared" si="16"/>
        <v>0</v>
      </c>
      <c r="H199" s="97" t="s">
        <v>2</v>
      </c>
    </row>
    <row r="200" spans="1:8" ht="15" customHeight="1" x14ac:dyDescent="0.25">
      <c r="A200" s="97" t="str">
        <f t="shared" si="13"/>
        <v>MarzoMapfre BHD Compañía de Seguros</v>
      </c>
      <c r="B200" s="34">
        <f t="shared" si="14"/>
        <v>1</v>
      </c>
      <c r="C200" s="37" t="s">
        <v>110</v>
      </c>
      <c r="D200" s="36">
        <f>VLOOKUP(A200,'PNC Exon. &amp; no Exon.'!A:D,3,0)+VLOOKUP(A200,'PNC Exon. &amp; no Exon.'!A:D,4,0)</f>
        <v>0</v>
      </c>
      <c r="E200" s="108">
        <f t="shared" si="15"/>
        <v>0</v>
      </c>
      <c r="F200" s="108">
        <f t="shared" si="16"/>
        <v>0</v>
      </c>
      <c r="H200" s="97" t="s">
        <v>2</v>
      </c>
    </row>
    <row r="201" spans="1:8" ht="15" customHeight="1" x14ac:dyDescent="0.25">
      <c r="A201" s="97" t="str">
        <f t="shared" si="13"/>
        <v>MarzoLa Colonial, S. A., Compañia De Seguros</v>
      </c>
      <c r="B201" s="34">
        <f t="shared" si="14"/>
        <v>1</v>
      </c>
      <c r="C201" s="37" t="s">
        <v>111</v>
      </c>
      <c r="D201" s="36">
        <f>VLOOKUP(A201,'PNC Exon. &amp; no Exon.'!A:D,3,0)+VLOOKUP(A201,'PNC Exon. &amp; no Exon.'!A:D,4,0)</f>
        <v>0</v>
      </c>
      <c r="E201" s="108">
        <f t="shared" si="15"/>
        <v>0</v>
      </c>
      <c r="F201" s="108">
        <f t="shared" si="16"/>
        <v>0</v>
      </c>
      <c r="H201" s="97" t="s">
        <v>2</v>
      </c>
    </row>
    <row r="202" spans="1:8" ht="15" customHeight="1" x14ac:dyDescent="0.25">
      <c r="A202" s="97" t="str">
        <f t="shared" si="13"/>
        <v>MarzoSeguros Sura, S.A.</v>
      </c>
      <c r="B202" s="34">
        <f t="shared" si="14"/>
        <v>1</v>
      </c>
      <c r="C202" s="37" t="s">
        <v>112</v>
      </c>
      <c r="D202" s="36">
        <f>VLOOKUP(A202,'PNC Exon. &amp; no Exon.'!A:D,3,0)+VLOOKUP(A202,'PNC Exon. &amp; no Exon.'!A:D,4,0)</f>
        <v>0</v>
      </c>
      <c r="E202" s="108">
        <f t="shared" si="15"/>
        <v>0</v>
      </c>
      <c r="F202" s="108">
        <f t="shared" si="16"/>
        <v>0</v>
      </c>
      <c r="H202" s="97" t="s">
        <v>2</v>
      </c>
    </row>
    <row r="203" spans="1:8" ht="15" customHeight="1" x14ac:dyDescent="0.25">
      <c r="A203" s="97" t="str">
        <f t="shared" si="13"/>
        <v>MarzoSeguros Crecer, S. A.</v>
      </c>
      <c r="B203" s="34">
        <f t="shared" si="14"/>
        <v>1</v>
      </c>
      <c r="C203" s="37" t="s">
        <v>94</v>
      </c>
      <c r="D203" s="36">
        <f>VLOOKUP(A203,'PNC Exon. &amp; no Exon.'!A:D,3,0)+VLOOKUP(A203,'PNC Exon. &amp; no Exon.'!A:D,4,0)</f>
        <v>0</v>
      </c>
      <c r="E203" s="108">
        <f t="shared" si="15"/>
        <v>0</v>
      </c>
      <c r="F203" s="108">
        <f t="shared" si="16"/>
        <v>0</v>
      </c>
      <c r="H203" s="97" t="s">
        <v>2</v>
      </c>
    </row>
    <row r="204" spans="1:8" ht="15" customHeight="1" x14ac:dyDescent="0.25">
      <c r="A204" s="97" t="str">
        <f t="shared" si="13"/>
        <v>MarzoWorldwide Seguros, S. A.</v>
      </c>
      <c r="B204" s="34">
        <f t="shared" si="14"/>
        <v>1</v>
      </c>
      <c r="C204" s="37" t="s">
        <v>113</v>
      </c>
      <c r="D204" s="36">
        <f>VLOOKUP(A204,'PNC Exon. &amp; no Exon.'!A:D,3,0)+VLOOKUP(A204,'PNC Exon. &amp; no Exon.'!A:D,4,0)</f>
        <v>0</v>
      </c>
      <c r="E204" s="108">
        <f t="shared" si="15"/>
        <v>0</v>
      </c>
      <c r="F204" s="108">
        <f t="shared" si="16"/>
        <v>0</v>
      </c>
      <c r="H204" s="97" t="s">
        <v>2</v>
      </c>
    </row>
    <row r="205" spans="1:8" ht="15" customHeight="1" x14ac:dyDescent="0.25">
      <c r="A205" s="97" t="str">
        <f t="shared" si="13"/>
        <v>MarzoGeneral de Seguros, S. A.</v>
      </c>
      <c r="B205" s="34">
        <f t="shared" si="14"/>
        <v>1</v>
      </c>
      <c r="C205" s="37" t="s">
        <v>77</v>
      </c>
      <c r="D205" s="36">
        <f>VLOOKUP(A205,'PNC Exon. &amp; no Exon.'!A:D,3,0)+VLOOKUP(A205,'PNC Exon. &amp; no Exon.'!A:D,4,0)</f>
        <v>0</v>
      </c>
      <c r="E205" s="108">
        <f t="shared" si="15"/>
        <v>0</v>
      </c>
      <c r="F205" s="108">
        <f t="shared" si="16"/>
        <v>0</v>
      </c>
      <c r="H205" s="97" t="s">
        <v>2</v>
      </c>
    </row>
    <row r="206" spans="1:8" ht="15" customHeight="1" x14ac:dyDescent="0.25">
      <c r="A206" s="97" t="str">
        <f t="shared" si="13"/>
        <v>MarzoLa Monumental de Seguros, S. A.</v>
      </c>
      <c r="B206" s="34">
        <f t="shared" si="14"/>
        <v>1</v>
      </c>
      <c r="C206" s="37" t="s">
        <v>85</v>
      </c>
      <c r="D206" s="36">
        <f>VLOOKUP(A206,'PNC Exon. &amp; no Exon.'!A:D,3,0)+VLOOKUP(A206,'PNC Exon. &amp; no Exon.'!A:D,4,0)</f>
        <v>0</v>
      </c>
      <c r="E206" s="108">
        <f t="shared" si="15"/>
        <v>0</v>
      </c>
      <c r="F206" s="108">
        <f t="shared" si="16"/>
        <v>0</v>
      </c>
      <c r="H206" s="97" t="s">
        <v>2</v>
      </c>
    </row>
    <row r="207" spans="1:8" ht="15" customHeight="1" x14ac:dyDescent="0.25">
      <c r="A207" s="97" t="str">
        <f t="shared" si="13"/>
        <v>MarzoSeguros Pepín, S. A.</v>
      </c>
      <c r="B207" s="34">
        <f t="shared" si="14"/>
        <v>1</v>
      </c>
      <c r="C207" s="37" t="s">
        <v>114</v>
      </c>
      <c r="D207" s="36">
        <f>VLOOKUP(A207,'PNC Exon. &amp; no Exon.'!A:D,3,0)+VLOOKUP(A207,'PNC Exon. &amp; no Exon.'!A:D,4,0)</f>
        <v>0</v>
      </c>
      <c r="E207" s="108">
        <f t="shared" si="15"/>
        <v>0</v>
      </c>
      <c r="F207" s="108">
        <f t="shared" si="16"/>
        <v>0</v>
      </c>
      <c r="H207" s="97" t="s">
        <v>2</v>
      </c>
    </row>
    <row r="208" spans="1:8" ht="15" customHeight="1" x14ac:dyDescent="0.25">
      <c r="A208" s="97" t="str">
        <f t="shared" si="13"/>
        <v>MarzoCompañía Dominicana de Seguros, C. por A.</v>
      </c>
      <c r="B208" s="34">
        <f t="shared" si="14"/>
        <v>1</v>
      </c>
      <c r="C208" s="37" t="s">
        <v>115</v>
      </c>
      <c r="D208" s="36">
        <f>VLOOKUP(A208,'PNC Exon. &amp; no Exon.'!A:D,3,0)+VLOOKUP(A208,'PNC Exon. &amp; no Exon.'!A:D,4,0)</f>
        <v>0</v>
      </c>
      <c r="E208" s="108">
        <f t="shared" si="15"/>
        <v>0</v>
      </c>
      <c r="F208" s="108">
        <f t="shared" si="16"/>
        <v>0</v>
      </c>
      <c r="H208" s="97" t="s">
        <v>2</v>
      </c>
    </row>
    <row r="209" spans="1:8" ht="15" customHeight="1" x14ac:dyDescent="0.25">
      <c r="A209" s="97" t="str">
        <f t="shared" si="13"/>
        <v>MarzoBanesco Seguros</v>
      </c>
      <c r="B209" s="34">
        <f t="shared" si="14"/>
        <v>1</v>
      </c>
      <c r="C209" s="37" t="s">
        <v>118</v>
      </c>
      <c r="D209" s="36">
        <f>VLOOKUP(A209,'PNC Exon. &amp; no Exon.'!A:D,3,0)+VLOOKUP(A209,'PNC Exon. &amp; no Exon.'!A:D,4,0)</f>
        <v>0</v>
      </c>
      <c r="E209" s="108">
        <f t="shared" si="15"/>
        <v>0</v>
      </c>
      <c r="F209" s="108">
        <f t="shared" si="16"/>
        <v>0</v>
      </c>
      <c r="H209" s="97" t="s">
        <v>2</v>
      </c>
    </row>
    <row r="210" spans="1:8" ht="15" customHeight="1" x14ac:dyDescent="0.25">
      <c r="A210" s="97" t="str">
        <f t="shared" si="13"/>
        <v>MarzoAtlántica Seguros, S. A.</v>
      </c>
      <c r="B210" s="34">
        <f t="shared" si="14"/>
        <v>1</v>
      </c>
      <c r="C210" s="37" t="s">
        <v>119</v>
      </c>
      <c r="D210" s="36">
        <f>VLOOKUP(A210,'PNC Exon. &amp; no Exon.'!A:D,3,0)+VLOOKUP(A210,'PNC Exon. &amp; no Exon.'!A:D,4,0)</f>
        <v>0</v>
      </c>
      <c r="E210" s="108">
        <f t="shared" si="15"/>
        <v>0</v>
      </c>
      <c r="F210" s="108">
        <f t="shared" si="16"/>
        <v>0</v>
      </c>
      <c r="H210" s="97" t="s">
        <v>2</v>
      </c>
    </row>
    <row r="211" spans="1:8" ht="15" customHeight="1" x14ac:dyDescent="0.25">
      <c r="A211" s="97" t="str">
        <f t="shared" si="13"/>
        <v>MarzoPatria, S. A., Compañía de Seguros</v>
      </c>
      <c r="B211" s="34">
        <f t="shared" si="14"/>
        <v>1</v>
      </c>
      <c r="C211" s="37" t="s">
        <v>116</v>
      </c>
      <c r="D211" s="36">
        <f>VLOOKUP(A211,'PNC Exon. &amp; no Exon.'!A:D,3,0)+VLOOKUP(A211,'PNC Exon. &amp; no Exon.'!A:D,4,0)</f>
        <v>0</v>
      </c>
      <c r="E211" s="108">
        <f t="shared" si="15"/>
        <v>0</v>
      </c>
      <c r="F211" s="108">
        <f t="shared" si="16"/>
        <v>0</v>
      </c>
      <c r="H211" s="97" t="s">
        <v>2</v>
      </c>
    </row>
    <row r="212" spans="1:8" ht="15" customHeight="1" x14ac:dyDescent="0.25">
      <c r="A212" s="97" t="str">
        <f t="shared" si="13"/>
        <v>MarzoAseguradora Agropecuaria Dominicana, S. A.</v>
      </c>
      <c r="B212" s="34">
        <f t="shared" si="14"/>
        <v>1</v>
      </c>
      <c r="C212" s="37" t="s">
        <v>117</v>
      </c>
      <c r="D212" s="36">
        <f>VLOOKUP(A212,'PNC Exon. &amp; no Exon.'!A:D,3,0)+VLOOKUP(A212,'PNC Exon. &amp; no Exon.'!A:D,4,0)</f>
        <v>0</v>
      </c>
      <c r="E212" s="108">
        <f t="shared" si="15"/>
        <v>0</v>
      </c>
      <c r="F212" s="108">
        <f t="shared" si="16"/>
        <v>0</v>
      </c>
      <c r="H212" s="97" t="s">
        <v>2</v>
      </c>
    </row>
    <row r="213" spans="1:8" ht="15" customHeight="1" x14ac:dyDescent="0.25">
      <c r="A213" s="97" t="str">
        <f t="shared" si="13"/>
        <v>MarzoSeguros La Internacional, S. A.</v>
      </c>
      <c r="B213" s="34">
        <f t="shared" si="14"/>
        <v>1</v>
      </c>
      <c r="C213" s="37" t="s">
        <v>80</v>
      </c>
      <c r="D213" s="36">
        <f>VLOOKUP(A213,'PNC Exon. &amp; no Exon.'!A:D,3,0)+VLOOKUP(A213,'PNC Exon. &amp; no Exon.'!A:D,4,0)</f>
        <v>0</v>
      </c>
      <c r="E213" s="108">
        <f t="shared" si="15"/>
        <v>0</v>
      </c>
      <c r="F213" s="108">
        <f t="shared" si="16"/>
        <v>0</v>
      </c>
      <c r="H213" s="97" t="s">
        <v>2</v>
      </c>
    </row>
    <row r="214" spans="1:8" ht="15" customHeight="1" x14ac:dyDescent="0.25">
      <c r="A214" s="97" t="str">
        <f t="shared" si="13"/>
        <v xml:space="preserve">MarzoCooperativa Nacional De Seguros, Inc </v>
      </c>
      <c r="B214" s="34">
        <f t="shared" si="14"/>
        <v>1</v>
      </c>
      <c r="C214" s="37" t="s">
        <v>120</v>
      </c>
      <c r="D214" s="36">
        <f>VLOOKUP(A214,'PNC Exon. &amp; no Exon.'!A:D,3,0)+VLOOKUP(A214,'PNC Exon. &amp; no Exon.'!A:D,4,0)</f>
        <v>0</v>
      </c>
      <c r="E214" s="108">
        <f t="shared" si="15"/>
        <v>0</v>
      </c>
      <c r="F214" s="108">
        <f t="shared" si="16"/>
        <v>0</v>
      </c>
      <c r="H214" s="97" t="s">
        <v>2</v>
      </c>
    </row>
    <row r="215" spans="1:8" ht="15" customHeight="1" x14ac:dyDescent="0.25">
      <c r="A215" s="97" t="str">
        <f t="shared" si="13"/>
        <v>MarzoAtrio Seguros S. A.</v>
      </c>
      <c r="B215" s="34">
        <f t="shared" si="14"/>
        <v>1</v>
      </c>
      <c r="C215" s="37" t="s">
        <v>121</v>
      </c>
      <c r="D215" s="36">
        <f>VLOOKUP(A215,'PNC Exon. &amp; no Exon.'!A:D,3,0)+VLOOKUP(A215,'PNC Exon. &amp; no Exon.'!A:D,4,0)</f>
        <v>0</v>
      </c>
      <c r="E215" s="108">
        <f t="shared" si="15"/>
        <v>0</v>
      </c>
      <c r="F215" s="108">
        <f t="shared" si="16"/>
        <v>0</v>
      </c>
      <c r="H215" s="97" t="s">
        <v>2</v>
      </c>
    </row>
    <row r="216" spans="1:8" ht="15" customHeight="1" x14ac:dyDescent="0.25">
      <c r="A216" s="97" t="str">
        <f t="shared" si="13"/>
        <v>MarzoAngloamericana de Seguros, S. A.</v>
      </c>
      <c r="B216" s="34">
        <f t="shared" si="14"/>
        <v>1</v>
      </c>
      <c r="C216" s="37" t="s">
        <v>78</v>
      </c>
      <c r="D216" s="36">
        <f>VLOOKUP(A216,'PNC Exon. &amp; no Exon.'!A:D,3,0)+VLOOKUP(A216,'PNC Exon. &amp; no Exon.'!A:D,4,0)</f>
        <v>0</v>
      </c>
      <c r="E216" s="108">
        <f t="shared" si="15"/>
        <v>0</v>
      </c>
      <c r="F216" s="108">
        <f t="shared" si="16"/>
        <v>0</v>
      </c>
      <c r="H216" s="97" t="s">
        <v>2</v>
      </c>
    </row>
    <row r="217" spans="1:8" ht="15" customHeight="1" x14ac:dyDescent="0.25">
      <c r="A217" s="97" t="str">
        <f t="shared" si="13"/>
        <v>MarzoBupa Dominicana, S. A.</v>
      </c>
      <c r="B217" s="34">
        <f t="shared" si="14"/>
        <v>1</v>
      </c>
      <c r="C217" s="37" t="s">
        <v>123</v>
      </c>
      <c r="D217" s="36">
        <f>VLOOKUP(A217,'PNC Exon. &amp; no Exon.'!A:D,3,0)+VLOOKUP(A217,'PNC Exon. &amp; no Exon.'!A:D,4,0)</f>
        <v>0</v>
      </c>
      <c r="E217" s="108">
        <f t="shared" si="15"/>
        <v>0</v>
      </c>
      <c r="F217" s="108">
        <f t="shared" si="16"/>
        <v>0</v>
      </c>
      <c r="H217" s="97" t="s">
        <v>2</v>
      </c>
    </row>
    <row r="218" spans="1:8" ht="15" customHeight="1" x14ac:dyDescent="0.25">
      <c r="A218" s="97" t="str">
        <f t="shared" si="13"/>
        <v>MarzoCuna Mutual Insurance Society Dominicana</v>
      </c>
      <c r="B218" s="34">
        <f t="shared" si="14"/>
        <v>1</v>
      </c>
      <c r="C218" s="37" t="s">
        <v>122</v>
      </c>
      <c r="D218" s="36">
        <f>VLOOKUP(A218,'PNC Exon. &amp; no Exon.'!A:D,3,0)+VLOOKUP(A218,'PNC Exon. &amp; no Exon.'!A:D,4,0)</f>
        <v>0</v>
      </c>
      <c r="E218" s="108">
        <f t="shared" si="15"/>
        <v>0</v>
      </c>
      <c r="F218" s="108">
        <f t="shared" si="16"/>
        <v>0</v>
      </c>
      <c r="H218" s="97" t="s">
        <v>2</v>
      </c>
    </row>
    <row r="219" spans="1:8" ht="15" customHeight="1" x14ac:dyDescent="0.25">
      <c r="A219" s="97" t="str">
        <f t="shared" si="13"/>
        <v>MarzoBMI Compañía de Seguros, S. A.</v>
      </c>
      <c r="B219" s="34">
        <f t="shared" si="14"/>
        <v>1</v>
      </c>
      <c r="C219" s="37" t="s">
        <v>87</v>
      </c>
      <c r="D219" s="36">
        <f>VLOOKUP(A219,'PNC Exon. &amp; no Exon.'!A:D,3,0)+VLOOKUP(A219,'PNC Exon. &amp; no Exon.'!A:D,4,0)</f>
        <v>0</v>
      </c>
      <c r="E219" s="108">
        <f t="shared" si="15"/>
        <v>0</v>
      </c>
      <c r="F219" s="108">
        <f t="shared" si="16"/>
        <v>0</v>
      </c>
      <c r="H219" s="97" t="s">
        <v>2</v>
      </c>
    </row>
    <row r="220" spans="1:8" ht="15" customHeight="1" x14ac:dyDescent="0.25">
      <c r="A220" s="97" t="str">
        <f t="shared" si="13"/>
        <v>MarzoMultiseguros Su, S.A.</v>
      </c>
      <c r="B220" s="34">
        <f t="shared" si="14"/>
        <v>1</v>
      </c>
      <c r="C220" s="37" t="s">
        <v>125</v>
      </c>
      <c r="D220" s="36">
        <f>VLOOKUP(A220,'PNC Exon. &amp; no Exon.'!A:D,3,0)+VLOOKUP(A220,'PNC Exon. &amp; no Exon.'!A:D,4,0)</f>
        <v>0</v>
      </c>
      <c r="E220" s="108">
        <f t="shared" si="15"/>
        <v>0</v>
      </c>
      <c r="F220" s="108">
        <f t="shared" si="16"/>
        <v>0</v>
      </c>
      <c r="H220" s="97" t="s">
        <v>2</v>
      </c>
    </row>
    <row r="221" spans="1:8" ht="15" customHeight="1" x14ac:dyDescent="0.25">
      <c r="A221" s="97" t="str">
        <f t="shared" si="13"/>
        <v>MarzoSeguros APS, S.R.L.</v>
      </c>
      <c r="B221" s="34">
        <f t="shared" si="14"/>
        <v>1</v>
      </c>
      <c r="C221" s="37" t="s">
        <v>124</v>
      </c>
      <c r="D221" s="36">
        <f>VLOOKUP(A221,'PNC Exon. &amp; no Exon.'!A:D,3,0)+VLOOKUP(A221,'PNC Exon. &amp; no Exon.'!A:D,4,0)</f>
        <v>0</v>
      </c>
      <c r="E221" s="108">
        <f t="shared" si="15"/>
        <v>0</v>
      </c>
      <c r="F221" s="108">
        <f t="shared" si="16"/>
        <v>0</v>
      </c>
      <c r="H221" s="97" t="s">
        <v>2</v>
      </c>
    </row>
    <row r="222" spans="1:8" ht="15" customHeight="1" x14ac:dyDescent="0.25">
      <c r="A222" s="97" t="str">
        <f t="shared" si="13"/>
        <v>MarzoSeguros Ademi, S.A.</v>
      </c>
      <c r="B222" s="34">
        <f t="shared" si="14"/>
        <v>1</v>
      </c>
      <c r="C222" s="37" t="s">
        <v>126</v>
      </c>
      <c r="D222" s="36">
        <f>VLOOKUP(A222,'PNC Exon. &amp; no Exon.'!A:D,3,0)+VLOOKUP(A222,'PNC Exon. &amp; no Exon.'!A:D,4,0)</f>
        <v>0</v>
      </c>
      <c r="E222" s="108">
        <f t="shared" si="15"/>
        <v>0</v>
      </c>
      <c r="F222" s="108">
        <f t="shared" si="16"/>
        <v>0</v>
      </c>
      <c r="H222" s="97" t="s">
        <v>2</v>
      </c>
    </row>
    <row r="223" spans="1:8" ht="15" customHeight="1" x14ac:dyDescent="0.25">
      <c r="A223" s="97" t="str">
        <f t="shared" si="13"/>
        <v>MarzoFuturo Seguros</v>
      </c>
      <c r="B223" s="34">
        <f t="shared" si="14"/>
        <v>1</v>
      </c>
      <c r="C223" s="37" t="s">
        <v>109</v>
      </c>
      <c r="D223" s="36">
        <f>VLOOKUP(A223,'PNC Exon. &amp; no Exon.'!A:D,3,0)+VLOOKUP(A223,'PNC Exon. &amp; no Exon.'!A:D,4,0)</f>
        <v>0</v>
      </c>
      <c r="E223" s="108">
        <f t="shared" si="15"/>
        <v>0</v>
      </c>
      <c r="F223" s="108">
        <f t="shared" si="16"/>
        <v>0</v>
      </c>
      <c r="G223" s="2"/>
      <c r="H223" s="97" t="s">
        <v>2</v>
      </c>
    </row>
    <row r="224" spans="1:8" ht="15" customHeight="1" x14ac:dyDescent="0.25">
      <c r="A224" s="97" t="str">
        <f t="shared" si="13"/>
        <v>MarzoSeguros Yunen, S.A.</v>
      </c>
      <c r="B224" s="34">
        <f t="shared" si="14"/>
        <v>1</v>
      </c>
      <c r="C224" s="37" t="s">
        <v>128</v>
      </c>
      <c r="D224" s="36">
        <f>VLOOKUP(A224,'PNC Exon. &amp; no Exon.'!A:D,3,0)+VLOOKUP(A224,'PNC Exon. &amp; no Exon.'!A:D,4,0)</f>
        <v>0</v>
      </c>
      <c r="E224" s="108">
        <f t="shared" si="15"/>
        <v>0</v>
      </c>
      <c r="F224" s="108">
        <f t="shared" si="16"/>
        <v>0</v>
      </c>
      <c r="H224" s="97" t="s">
        <v>2</v>
      </c>
    </row>
    <row r="225" spans="1:8" ht="15" customHeight="1" x14ac:dyDescent="0.25">
      <c r="A225" s="97" t="str">
        <f t="shared" si="13"/>
        <v>MarzoConfederación del Canadá Dominicana, S. A.</v>
      </c>
      <c r="B225" s="34">
        <f t="shared" si="14"/>
        <v>1</v>
      </c>
      <c r="C225" s="37" t="s">
        <v>127</v>
      </c>
      <c r="D225" s="36">
        <f>VLOOKUP(A225,'PNC Exon. &amp; no Exon.'!A:D,3,0)+VLOOKUP(A225,'PNC Exon. &amp; no Exon.'!A:D,4,0)</f>
        <v>0</v>
      </c>
      <c r="E225" s="108">
        <f t="shared" si="15"/>
        <v>0</v>
      </c>
      <c r="F225" s="108">
        <f t="shared" si="16"/>
        <v>0</v>
      </c>
      <c r="H225" s="97" t="s">
        <v>2</v>
      </c>
    </row>
    <row r="226" spans="1:8" ht="15" customHeight="1" x14ac:dyDescent="0.25">
      <c r="A226" s="97" t="str">
        <f t="shared" si="13"/>
        <v>MarzoAutoseguro, S. A.</v>
      </c>
      <c r="B226" s="34">
        <f t="shared" si="14"/>
        <v>1</v>
      </c>
      <c r="C226" s="37" t="s">
        <v>79</v>
      </c>
      <c r="D226" s="36">
        <f>VLOOKUP(A226,'PNC Exon. &amp; no Exon.'!A:D,3,0)+VLOOKUP(A226,'PNC Exon. &amp; no Exon.'!A:D,4,0)</f>
        <v>0</v>
      </c>
      <c r="E226" s="108">
        <f t="shared" si="15"/>
        <v>0</v>
      </c>
      <c r="F226" s="108">
        <f t="shared" si="16"/>
        <v>0</v>
      </c>
      <c r="H226" s="97" t="s">
        <v>2</v>
      </c>
    </row>
    <row r="227" spans="1:8" ht="15" customHeight="1" x14ac:dyDescent="0.25">
      <c r="A227" s="97" t="str">
        <f t="shared" si="13"/>
        <v>MarzoHylseg Seguros S.A</v>
      </c>
      <c r="B227" s="34">
        <f t="shared" si="14"/>
        <v>1</v>
      </c>
      <c r="C227" s="37" t="s">
        <v>129</v>
      </c>
      <c r="D227" s="36">
        <f>VLOOKUP(A227,'PNC Exon. &amp; no Exon.'!A:D,3,0)+VLOOKUP(A227,'PNC Exon. &amp; no Exon.'!A:D,4,0)</f>
        <v>0</v>
      </c>
      <c r="E227" s="108">
        <f t="shared" si="15"/>
        <v>0</v>
      </c>
      <c r="F227" s="108">
        <f t="shared" si="16"/>
        <v>0</v>
      </c>
      <c r="H227" s="97" t="s">
        <v>2</v>
      </c>
    </row>
    <row r="228" spans="1:8" ht="15" customHeight="1" x14ac:dyDescent="0.25">
      <c r="A228" s="97" t="str">
        <f t="shared" si="13"/>
        <v>MarzoUnit, S.A.</v>
      </c>
      <c r="B228" s="34">
        <f t="shared" si="14"/>
        <v>1</v>
      </c>
      <c r="C228" s="37" t="s">
        <v>131</v>
      </c>
      <c r="D228" s="36">
        <f>VLOOKUP(A228,'PNC Exon. &amp; no Exon.'!A:D,3,0)+VLOOKUP(A228,'PNC Exon. &amp; no Exon.'!A:D,4,0)</f>
        <v>0</v>
      </c>
      <c r="E228" s="108">
        <f t="shared" si="15"/>
        <v>0</v>
      </c>
      <c r="F228" s="108">
        <f t="shared" si="16"/>
        <v>0</v>
      </c>
      <c r="H228" s="97" t="s">
        <v>2</v>
      </c>
    </row>
    <row r="229" spans="1:8" ht="15" customHeight="1" x14ac:dyDescent="0.25">
      <c r="A229" s="97" t="str">
        <f t="shared" si="13"/>
        <v>MarzoMidas Seguros, S.A.</v>
      </c>
      <c r="B229" s="34">
        <f t="shared" si="14"/>
        <v>1</v>
      </c>
      <c r="C229" s="37" t="s">
        <v>130</v>
      </c>
      <c r="D229" s="36">
        <f>VLOOKUP(A229,'PNC Exon. &amp; no Exon.'!A:D,3,0)+VLOOKUP(A229,'PNC Exon. &amp; no Exon.'!A:D,4,0)</f>
        <v>0</v>
      </c>
      <c r="E229" s="108">
        <f t="shared" si="15"/>
        <v>0</v>
      </c>
      <c r="F229" s="108">
        <f t="shared" si="16"/>
        <v>0</v>
      </c>
      <c r="H229" s="97" t="s">
        <v>2</v>
      </c>
    </row>
    <row r="230" spans="1:8" ht="18" customHeight="1" x14ac:dyDescent="0.25">
      <c r="A230" s="97" t="str">
        <f t="shared" si="13"/>
        <v xml:space="preserve">Total General </v>
      </c>
      <c r="B230" s="38"/>
      <c r="C230" s="39" t="s">
        <v>21</v>
      </c>
      <c r="D230" s="40">
        <f>SUM(D197:D229)</f>
        <v>0</v>
      </c>
      <c r="E230" s="112">
        <f>SUM(E197:E229,0)</f>
        <v>0</v>
      </c>
      <c r="F230" s="113"/>
    </row>
    <row r="231" spans="1:8" x14ac:dyDescent="0.25">
      <c r="A231" s="97" t="str">
        <f t="shared" si="13"/>
        <v/>
      </c>
      <c r="B231" s="52" t="s">
        <v>173</v>
      </c>
      <c r="C231" s="7"/>
    </row>
    <row r="232" spans="1:8" x14ac:dyDescent="0.25">
      <c r="A232" s="97" t="str">
        <f t="shared" ref="A232:A295" si="17">H232&amp;C232</f>
        <v/>
      </c>
    </row>
    <row r="233" spans="1:8" x14ac:dyDescent="0.25">
      <c r="A233" s="97" t="str">
        <f t="shared" si="17"/>
        <v/>
      </c>
    </row>
    <row r="234" spans="1:8" x14ac:dyDescent="0.25">
      <c r="A234" s="97" t="str">
        <f t="shared" si="17"/>
        <v/>
      </c>
    </row>
    <row r="235" spans="1:8" x14ac:dyDescent="0.25">
      <c r="A235" s="97" t="str">
        <f t="shared" si="17"/>
        <v/>
      </c>
    </row>
    <row r="236" spans="1:8" x14ac:dyDescent="0.25">
      <c r="A236" s="97" t="str">
        <f t="shared" si="17"/>
        <v/>
      </c>
    </row>
    <row r="237" spans="1:8" x14ac:dyDescent="0.25">
      <c r="A237" s="97" t="str">
        <f t="shared" si="17"/>
        <v/>
      </c>
    </row>
    <row r="238" spans="1:8" x14ac:dyDescent="0.25">
      <c r="A238" s="97" t="str">
        <f t="shared" si="17"/>
        <v/>
      </c>
    </row>
    <row r="239" spans="1:8" x14ac:dyDescent="0.25">
      <c r="A239" s="97" t="str">
        <f t="shared" si="17"/>
        <v/>
      </c>
    </row>
    <row r="240" spans="1:8" x14ac:dyDescent="0.25">
      <c r="A240" s="97" t="str">
        <f t="shared" si="17"/>
        <v/>
      </c>
    </row>
    <row r="241" spans="1:6" x14ac:dyDescent="0.25">
      <c r="A241" s="97" t="str">
        <f t="shared" si="17"/>
        <v/>
      </c>
    </row>
    <row r="242" spans="1:6" x14ac:dyDescent="0.25">
      <c r="A242" s="97" t="str">
        <f t="shared" si="17"/>
        <v/>
      </c>
    </row>
    <row r="243" spans="1:6" x14ac:dyDescent="0.25">
      <c r="A243" s="97" t="str">
        <f t="shared" si="17"/>
        <v/>
      </c>
    </row>
    <row r="244" spans="1:6" x14ac:dyDescent="0.25">
      <c r="A244" s="97" t="str">
        <f t="shared" si="17"/>
        <v/>
      </c>
    </row>
    <row r="245" spans="1:6" x14ac:dyDescent="0.25">
      <c r="A245" s="97" t="str">
        <f t="shared" si="17"/>
        <v/>
      </c>
    </row>
    <row r="246" spans="1:6" x14ac:dyDescent="0.25">
      <c r="A246" s="97" t="str">
        <f t="shared" si="17"/>
        <v/>
      </c>
    </row>
    <row r="247" spans="1:6" x14ac:dyDescent="0.25">
      <c r="A247" s="97" t="str">
        <f t="shared" si="17"/>
        <v/>
      </c>
    </row>
    <row r="248" spans="1:6" x14ac:dyDescent="0.25">
      <c r="A248" s="97" t="str">
        <f t="shared" si="17"/>
        <v/>
      </c>
    </row>
    <row r="249" spans="1:6" x14ac:dyDescent="0.25">
      <c r="A249" s="97" t="str">
        <f t="shared" si="17"/>
        <v/>
      </c>
    </row>
    <row r="250" spans="1:6" x14ac:dyDescent="0.25">
      <c r="A250" s="97" t="str">
        <f t="shared" si="17"/>
        <v/>
      </c>
    </row>
    <row r="251" spans="1:6" x14ac:dyDescent="0.25">
      <c r="A251" s="97" t="str">
        <f t="shared" si="17"/>
        <v/>
      </c>
    </row>
    <row r="252" spans="1:6" x14ac:dyDescent="0.25">
      <c r="A252" s="97" t="str">
        <f t="shared" si="17"/>
        <v/>
      </c>
    </row>
    <row r="253" spans="1:6" x14ac:dyDescent="0.25">
      <c r="A253" s="97" t="str">
        <f t="shared" si="17"/>
        <v/>
      </c>
    </row>
    <row r="254" spans="1:6" ht="21" x14ac:dyDescent="0.4">
      <c r="A254" s="97" t="str">
        <f t="shared" si="17"/>
        <v/>
      </c>
      <c r="B254" s="135" t="s">
        <v>42</v>
      </c>
      <c r="C254" s="135"/>
      <c r="D254" s="135"/>
      <c r="E254" s="135"/>
      <c r="F254" s="135"/>
    </row>
    <row r="255" spans="1:6" x14ac:dyDescent="0.25">
      <c r="A255" s="97" t="str">
        <f t="shared" si="17"/>
        <v/>
      </c>
      <c r="B255" s="134" t="s">
        <v>86</v>
      </c>
      <c r="C255" s="134"/>
      <c r="D255" s="134"/>
      <c r="E255" s="134"/>
      <c r="F255" s="134"/>
    </row>
    <row r="256" spans="1:6" x14ac:dyDescent="0.25">
      <c r="A256" s="97" t="str">
        <f t="shared" si="17"/>
        <v/>
      </c>
      <c r="B256" s="134" t="s">
        <v>151</v>
      </c>
      <c r="C256" s="134"/>
      <c r="D256" s="134"/>
      <c r="E256" s="134"/>
      <c r="F256" s="134"/>
    </row>
    <row r="257" spans="1:8" x14ac:dyDescent="0.25">
      <c r="A257" s="97" t="str">
        <f t="shared" si="17"/>
        <v/>
      </c>
      <c r="B257" s="134" t="s">
        <v>91</v>
      </c>
      <c r="C257" s="134"/>
      <c r="D257" s="134"/>
      <c r="E257" s="134"/>
      <c r="F257" s="134"/>
    </row>
    <row r="258" spans="1:8" x14ac:dyDescent="0.25">
      <c r="A258" s="97" t="str">
        <f t="shared" si="17"/>
        <v/>
      </c>
    </row>
    <row r="259" spans="1:8" ht="18.75" customHeight="1" x14ac:dyDescent="0.25">
      <c r="A259" s="97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0</v>
      </c>
      <c r="E260" s="108">
        <f t="shared" ref="E260:E292" si="19">IFERROR(D260/$D$293*100,0)</f>
        <v>0</v>
      </c>
      <c r="F260" s="108">
        <f>(E260)</f>
        <v>0</v>
      </c>
      <c r="H260" s="97" t="s">
        <v>3</v>
      </c>
    </row>
    <row r="261" spans="1:8" ht="15" customHeight="1" x14ac:dyDescent="0.25">
      <c r="A261" s="97" t="str">
        <f t="shared" si="17"/>
        <v>AbrilHumano Seguros, S. A.</v>
      </c>
      <c r="B261" s="34">
        <f t="shared" si="18"/>
        <v>1</v>
      </c>
      <c r="C261" s="37" t="s">
        <v>92</v>
      </c>
      <c r="D261" s="36">
        <f>VLOOKUP(A261,'PNC Exon. &amp; no Exon.'!A:D,3,0)+VLOOKUP(A261,'PNC Exon. &amp; no Exon.'!A:D,4,0)</f>
        <v>0</v>
      </c>
      <c r="E261" s="108">
        <f t="shared" si="19"/>
        <v>0</v>
      </c>
      <c r="F261" s="108">
        <f t="shared" ref="F261:F292" si="20">(F260+E261)</f>
        <v>0</v>
      </c>
      <c r="H261" s="97" t="s">
        <v>3</v>
      </c>
    </row>
    <row r="262" spans="1:8" ht="15" customHeight="1" x14ac:dyDescent="0.25">
      <c r="A262" s="97" t="str">
        <f t="shared" si="17"/>
        <v>AbrilMapfre BHD Compañía de Seguros</v>
      </c>
      <c r="B262" s="34">
        <f t="shared" si="18"/>
        <v>1</v>
      </c>
      <c r="C262" s="37" t="s">
        <v>110</v>
      </c>
      <c r="D262" s="36">
        <f>VLOOKUP(A262,'PNC Exon. &amp; no Exon.'!A:D,3,0)+VLOOKUP(A262,'PNC Exon. &amp; no Exon.'!A:D,4,0)</f>
        <v>0</v>
      </c>
      <c r="E262" s="108">
        <f t="shared" si="19"/>
        <v>0</v>
      </c>
      <c r="F262" s="108">
        <f t="shared" si="20"/>
        <v>0</v>
      </c>
      <c r="H262" s="97" t="s">
        <v>3</v>
      </c>
    </row>
    <row r="263" spans="1:8" ht="15" customHeight="1" x14ac:dyDescent="0.25">
      <c r="A263" s="97" t="str">
        <f t="shared" si="17"/>
        <v>AbrilSeguros Reservas, S. A.</v>
      </c>
      <c r="B263" s="34">
        <f t="shared" si="18"/>
        <v>1</v>
      </c>
      <c r="C263" s="37" t="s">
        <v>93</v>
      </c>
      <c r="D263" s="36">
        <f>VLOOKUP(A263,'PNC Exon. &amp; no Exon.'!A:D,3,0)+VLOOKUP(A263,'PNC Exon. &amp; no Exon.'!A:D,4,0)</f>
        <v>0</v>
      </c>
      <c r="E263" s="108">
        <f t="shared" si="19"/>
        <v>0</v>
      </c>
      <c r="F263" s="108">
        <f t="shared" si="20"/>
        <v>0</v>
      </c>
      <c r="H263" s="97" t="s">
        <v>3</v>
      </c>
    </row>
    <row r="264" spans="1:8" ht="15" customHeight="1" x14ac:dyDescent="0.25">
      <c r="A264" s="97" t="str">
        <f t="shared" si="17"/>
        <v>AbrilLa Colonial, S. A., Compañia De Seguros</v>
      </c>
      <c r="B264" s="34">
        <f t="shared" si="18"/>
        <v>1</v>
      </c>
      <c r="C264" s="37" t="s">
        <v>111</v>
      </c>
      <c r="D264" s="36">
        <f>VLOOKUP(A264,'PNC Exon. &amp; no Exon.'!A:D,3,0)+VLOOKUP(A264,'PNC Exon. &amp; no Exon.'!A:D,4,0)</f>
        <v>0</v>
      </c>
      <c r="E264" s="108">
        <f t="shared" si="19"/>
        <v>0</v>
      </c>
      <c r="F264" s="108">
        <f t="shared" si="20"/>
        <v>0</v>
      </c>
      <c r="H264" s="97" t="s">
        <v>3</v>
      </c>
    </row>
    <row r="265" spans="1:8" ht="15" customHeight="1" x14ac:dyDescent="0.25">
      <c r="A265" s="97" t="str">
        <f t="shared" si="17"/>
        <v>AbrilSeguros Sura, S.A.</v>
      </c>
      <c r="B265" s="34">
        <f t="shared" si="18"/>
        <v>1</v>
      </c>
      <c r="C265" s="37" t="s">
        <v>112</v>
      </c>
      <c r="D265" s="36">
        <f>VLOOKUP(A265,'PNC Exon. &amp; no Exon.'!A:D,3,0)+VLOOKUP(A265,'PNC Exon. &amp; no Exon.'!A:D,4,0)</f>
        <v>0</v>
      </c>
      <c r="E265" s="108">
        <f t="shared" si="19"/>
        <v>0</v>
      </c>
      <c r="F265" s="108">
        <f t="shared" si="20"/>
        <v>0</v>
      </c>
      <c r="H265" s="97" t="s">
        <v>3</v>
      </c>
    </row>
    <row r="266" spans="1:8" ht="15" customHeight="1" x14ac:dyDescent="0.25">
      <c r="A266" s="97" t="str">
        <f t="shared" si="17"/>
        <v>AbrilSeguros Crecer, S. A.</v>
      </c>
      <c r="B266" s="34">
        <f t="shared" si="18"/>
        <v>1</v>
      </c>
      <c r="C266" s="37" t="s">
        <v>94</v>
      </c>
      <c r="D266" s="36">
        <f>VLOOKUP(A266,'PNC Exon. &amp; no Exon.'!A:D,3,0)+VLOOKUP(A266,'PNC Exon. &amp; no Exon.'!A:D,4,0)</f>
        <v>0</v>
      </c>
      <c r="E266" s="108">
        <f t="shared" si="19"/>
        <v>0</v>
      </c>
      <c r="F266" s="108">
        <f t="shared" si="20"/>
        <v>0</v>
      </c>
      <c r="H266" s="97" t="s">
        <v>3</v>
      </c>
    </row>
    <row r="267" spans="1:8" ht="15" customHeight="1" x14ac:dyDescent="0.25">
      <c r="A267" s="97" t="str">
        <f t="shared" si="17"/>
        <v>AbrilWorldwide Seguros, S. A.</v>
      </c>
      <c r="B267" s="34">
        <f t="shared" si="18"/>
        <v>1</v>
      </c>
      <c r="C267" s="37" t="s">
        <v>113</v>
      </c>
      <c r="D267" s="36">
        <f>VLOOKUP(A267,'PNC Exon. &amp; no Exon.'!A:D,3,0)+VLOOKUP(A267,'PNC Exon. &amp; no Exon.'!A:D,4,0)</f>
        <v>0</v>
      </c>
      <c r="E267" s="108">
        <f t="shared" si="19"/>
        <v>0</v>
      </c>
      <c r="F267" s="108">
        <f t="shared" si="20"/>
        <v>0</v>
      </c>
      <c r="H267" s="97" t="s">
        <v>3</v>
      </c>
    </row>
    <row r="268" spans="1:8" ht="15" customHeight="1" x14ac:dyDescent="0.25">
      <c r="A268" s="97" t="str">
        <f t="shared" si="17"/>
        <v>AbrilGeneral de Seguros, S. A.</v>
      </c>
      <c r="B268" s="34">
        <f t="shared" si="18"/>
        <v>1</v>
      </c>
      <c r="C268" s="37" t="s">
        <v>77</v>
      </c>
      <c r="D268" s="36">
        <f>VLOOKUP(A268,'PNC Exon. &amp; no Exon.'!A:D,3,0)+VLOOKUP(A268,'PNC Exon. &amp; no Exon.'!A:D,4,0)</f>
        <v>0</v>
      </c>
      <c r="E268" s="108">
        <f t="shared" si="19"/>
        <v>0</v>
      </c>
      <c r="F268" s="108">
        <f t="shared" si="20"/>
        <v>0</v>
      </c>
      <c r="H268" s="97" t="s">
        <v>3</v>
      </c>
    </row>
    <row r="269" spans="1:8" ht="15" customHeight="1" x14ac:dyDescent="0.25">
      <c r="A269" s="97" t="str">
        <f t="shared" si="17"/>
        <v>AbrilLa Monumental de Seguros, S. A.</v>
      </c>
      <c r="B269" s="34">
        <f t="shared" si="18"/>
        <v>1</v>
      </c>
      <c r="C269" s="37" t="s">
        <v>85</v>
      </c>
      <c r="D269" s="36">
        <f>VLOOKUP(A269,'PNC Exon. &amp; no Exon.'!A:D,3,0)+VLOOKUP(A269,'PNC Exon. &amp; no Exon.'!A:D,4,0)</f>
        <v>0</v>
      </c>
      <c r="E269" s="108">
        <f t="shared" si="19"/>
        <v>0</v>
      </c>
      <c r="F269" s="108">
        <f t="shared" si="20"/>
        <v>0</v>
      </c>
      <c r="H269" s="97" t="s">
        <v>3</v>
      </c>
    </row>
    <row r="270" spans="1:8" ht="15" customHeight="1" x14ac:dyDescent="0.25">
      <c r="A270" s="97" t="str">
        <f t="shared" si="17"/>
        <v>AbrilSeguros Pepín, S. A.</v>
      </c>
      <c r="B270" s="34">
        <f t="shared" si="18"/>
        <v>1</v>
      </c>
      <c r="C270" s="37" t="s">
        <v>114</v>
      </c>
      <c r="D270" s="36">
        <f>VLOOKUP(A270,'PNC Exon. &amp; no Exon.'!A:D,3,0)+VLOOKUP(A270,'PNC Exon. &amp; no Exon.'!A:D,4,0)</f>
        <v>0</v>
      </c>
      <c r="E270" s="108">
        <f t="shared" si="19"/>
        <v>0</v>
      </c>
      <c r="F270" s="108">
        <f t="shared" si="20"/>
        <v>0</v>
      </c>
      <c r="H270" s="97" t="s">
        <v>3</v>
      </c>
    </row>
    <row r="271" spans="1:8" ht="15" customHeight="1" x14ac:dyDescent="0.25">
      <c r="A271" s="97" t="str">
        <f t="shared" si="17"/>
        <v>AbrilCompañía Dominicana de Seguros, C. por A.</v>
      </c>
      <c r="B271" s="34">
        <f t="shared" si="18"/>
        <v>1</v>
      </c>
      <c r="C271" s="37" t="s">
        <v>115</v>
      </c>
      <c r="D271" s="36">
        <f>VLOOKUP(A271,'PNC Exon. &amp; no Exon.'!A:D,3,0)+VLOOKUP(A271,'PNC Exon. &amp; no Exon.'!A:D,4,0)</f>
        <v>0</v>
      </c>
      <c r="E271" s="108">
        <f t="shared" si="19"/>
        <v>0</v>
      </c>
      <c r="F271" s="108">
        <f t="shared" si="20"/>
        <v>0</v>
      </c>
      <c r="H271" s="97" t="s">
        <v>3</v>
      </c>
    </row>
    <row r="272" spans="1:8" ht="15" customHeight="1" x14ac:dyDescent="0.25">
      <c r="A272" s="97" t="str">
        <f t="shared" si="17"/>
        <v>AbrilBanesco Seguros</v>
      </c>
      <c r="B272" s="34">
        <f t="shared" si="18"/>
        <v>1</v>
      </c>
      <c r="C272" s="37" t="s">
        <v>118</v>
      </c>
      <c r="D272" s="36">
        <f>VLOOKUP(A272,'PNC Exon. &amp; no Exon.'!A:D,3,0)+VLOOKUP(A272,'PNC Exon. &amp; no Exon.'!A:D,4,0)</f>
        <v>0</v>
      </c>
      <c r="E272" s="108">
        <f t="shared" si="19"/>
        <v>0</v>
      </c>
      <c r="F272" s="108">
        <f t="shared" si="20"/>
        <v>0</v>
      </c>
      <c r="H272" s="97" t="s">
        <v>3</v>
      </c>
    </row>
    <row r="273" spans="1:8" ht="15" customHeight="1" x14ac:dyDescent="0.25">
      <c r="A273" s="97" t="str">
        <f t="shared" si="17"/>
        <v>AbrilAtlántica Seguros, S. A.</v>
      </c>
      <c r="B273" s="34">
        <f t="shared" si="18"/>
        <v>1</v>
      </c>
      <c r="C273" s="37" t="s">
        <v>119</v>
      </c>
      <c r="D273" s="36">
        <f>VLOOKUP(A273,'PNC Exon. &amp; no Exon.'!A:D,3,0)+VLOOKUP(A273,'PNC Exon. &amp; no Exon.'!A:D,4,0)</f>
        <v>0</v>
      </c>
      <c r="E273" s="108">
        <f t="shared" si="19"/>
        <v>0</v>
      </c>
      <c r="F273" s="108">
        <f t="shared" si="20"/>
        <v>0</v>
      </c>
      <c r="H273" s="97" t="s">
        <v>3</v>
      </c>
    </row>
    <row r="274" spans="1:8" ht="15" customHeight="1" x14ac:dyDescent="0.25">
      <c r="A274" s="97" t="str">
        <f t="shared" si="17"/>
        <v>AbrilSeguros La Internacional, S. A.</v>
      </c>
      <c r="B274" s="34">
        <f t="shared" si="18"/>
        <v>1</v>
      </c>
      <c r="C274" s="37" t="s">
        <v>80</v>
      </c>
      <c r="D274" s="36">
        <f>VLOOKUP(A274,'PNC Exon. &amp; no Exon.'!A:D,3,0)+VLOOKUP(A274,'PNC Exon. &amp; no Exon.'!A:D,4,0)</f>
        <v>0</v>
      </c>
      <c r="E274" s="108">
        <f t="shared" si="19"/>
        <v>0</v>
      </c>
      <c r="F274" s="108">
        <f t="shared" si="20"/>
        <v>0</v>
      </c>
      <c r="H274" s="97" t="s">
        <v>3</v>
      </c>
    </row>
    <row r="275" spans="1:8" ht="15" customHeight="1" x14ac:dyDescent="0.25">
      <c r="A275" s="97" t="str">
        <f t="shared" si="17"/>
        <v xml:space="preserve">AbrilCooperativa Nacional De Seguros, Inc </v>
      </c>
      <c r="B275" s="34">
        <f t="shared" si="18"/>
        <v>1</v>
      </c>
      <c r="C275" s="37" t="s">
        <v>120</v>
      </c>
      <c r="D275" s="36">
        <f>VLOOKUP(A275,'PNC Exon. &amp; no Exon.'!A:D,3,0)+VLOOKUP(A275,'PNC Exon. &amp; no Exon.'!A:D,4,0)</f>
        <v>0</v>
      </c>
      <c r="E275" s="108">
        <f t="shared" si="19"/>
        <v>0</v>
      </c>
      <c r="F275" s="108">
        <f t="shared" si="20"/>
        <v>0</v>
      </c>
      <c r="H275" s="97" t="s">
        <v>3</v>
      </c>
    </row>
    <row r="276" spans="1:8" ht="15" customHeight="1" x14ac:dyDescent="0.25">
      <c r="A276" s="97" t="str">
        <f t="shared" si="17"/>
        <v>AbrilPatria, S. A., Compañía de Seguros</v>
      </c>
      <c r="B276" s="34">
        <f t="shared" si="18"/>
        <v>1</v>
      </c>
      <c r="C276" s="37" t="s">
        <v>116</v>
      </c>
      <c r="D276" s="36">
        <f>VLOOKUP(A276,'PNC Exon. &amp; no Exon.'!A:D,3,0)+VLOOKUP(A276,'PNC Exon. &amp; no Exon.'!A:D,4,0)</f>
        <v>0</v>
      </c>
      <c r="E276" s="108">
        <f t="shared" si="19"/>
        <v>0</v>
      </c>
      <c r="F276" s="108">
        <f t="shared" si="20"/>
        <v>0</v>
      </c>
      <c r="H276" s="97" t="s">
        <v>3</v>
      </c>
    </row>
    <row r="277" spans="1:8" ht="15" customHeight="1" x14ac:dyDescent="0.25">
      <c r="A277" s="97" t="str">
        <f t="shared" si="17"/>
        <v>AbrilAtrio Seguros S. A.</v>
      </c>
      <c r="B277" s="34">
        <f t="shared" si="18"/>
        <v>1</v>
      </c>
      <c r="C277" s="37" t="s">
        <v>121</v>
      </c>
      <c r="D277" s="36">
        <f>VLOOKUP(A277,'PNC Exon. &amp; no Exon.'!A:D,3,0)+VLOOKUP(A277,'PNC Exon. &amp; no Exon.'!A:D,4,0)</f>
        <v>0</v>
      </c>
      <c r="E277" s="108">
        <f t="shared" si="19"/>
        <v>0</v>
      </c>
      <c r="F277" s="108">
        <f t="shared" si="20"/>
        <v>0</v>
      </c>
      <c r="H277" s="97" t="s">
        <v>3</v>
      </c>
    </row>
    <row r="278" spans="1:8" ht="15" customHeight="1" x14ac:dyDescent="0.25">
      <c r="A278" s="97" t="str">
        <f t="shared" si="17"/>
        <v>AbrilAngloamericana de Seguros, S. A.</v>
      </c>
      <c r="B278" s="34">
        <f t="shared" si="18"/>
        <v>1</v>
      </c>
      <c r="C278" s="37" t="s">
        <v>78</v>
      </c>
      <c r="D278" s="36">
        <f>VLOOKUP(A278,'PNC Exon. &amp; no Exon.'!A:D,3,0)+VLOOKUP(A278,'PNC Exon. &amp; no Exon.'!A:D,4,0)</f>
        <v>0</v>
      </c>
      <c r="E278" s="108">
        <f t="shared" si="19"/>
        <v>0</v>
      </c>
      <c r="F278" s="108">
        <f t="shared" si="20"/>
        <v>0</v>
      </c>
      <c r="H278" s="97" t="s">
        <v>3</v>
      </c>
    </row>
    <row r="279" spans="1:8" ht="15" customHeight="1" x14ac:dyDescent="0.25">
      <c r="A279" s="97" t="str">
        <f t="shared" si="17"/>
        <v>AbrilCuna Mutual Insurance Society Dominicana</v>
      </c>
      <c r="B279" s="34">
        <f t="shared" si="18"/>
        <v>1</v>
      </c>
      <c r="C279" s="37" t="s">
        <v>122</v>
      </c>
      <c r="D279" s="36">
        <f>VLOOKUP(A279,'PNC Exon. &amp; no Exon.'!A:D,3,0)+VLOOKUP(A279,'PNC Exon. &amp; no Exon.'!A:D,4,0)</f>
        <v>0</v>
      </c>
      <c r="E279" s="108">
        <f t="shared" si="19"/>
        <v>0</v>
      </c>
      <c r="F279" s="108">
        <f t="shared" si="20"/>
        <v>0</v>
      </c>
      <c r="H279" s="97" t="s">
        <v>3</v>
      </c>
    </row>
    <row r="280" spans="1:8" ht="15" customHeight="1" x14ac:dyDescent="0.25">
      <c r="A280" s="97" t="str">
        <f t="shared" si="17"/>
        <v>AbrilBupa Dominicana, S. A.</v>
      </c>
      <c r="B280" s="34">
        <f t="shared" si="18"/>
        <v>1</v>
      </c>
      <c r="C280" s="37" t="s">
        <v>123</v>
      </c>
      <c r="D280" s="36">
        <f>VLOOKUP(A280,'PNC Exon. &amp; no Exon.'!A:D,3,0)+VLOOKUP(A280,'PNC Exon. &amp; no Exon.'!A:D,4,0)</f>
        <v>0</v>
      </c>
      <c r="E280" s="108">
        <f t="shared" si="19"/>
        <v>0</v>
      </c>
      <c r="F280" s="108">
        <f t="shared" si="20"/>
        <v>0</v>
      </c>
      <c r="H280" s="97" t="s">
        <v>3</v>
      </c>
    </row>
    <row r="281" spans="1:8" ht="15" customHeight="1" x14ac:dyDescent="0.25">
      <c r="A281" s="97" t="str">
        <f t="shared" si="17"/>
        <v>AbrilBMI Compañía de Seguros, S. A.</v>
      </c>
      <c r="B281" s="34">
        <f t="shared" si="18"/>
        <v>1</v>
      </c>
      <c r="C281" s="37" t="s">
        <v>87</v>
      </c>
      <c r="D281" s="36">
        <f>VLOOKUP(A281,'PNC Exon. &amp; no Exon.'!A:D,3,0)+VLOOKUP(A281,'PNC Exon. &amp; no Exon.'!A:D,4,0)</f>
        <v>0</v>
      </c>
      <c r="E281" s="108">
        <f t="shared" si="19"/>
        <v>0</v>
      </c>
      <c r="F281" s="108">
        <f t="shared" si="20"/>
        <v>0</v>
      </c>
      <c r="H281" s="97" t="s">
        <v>3</v>
      </c>
    </row>
    <row r="282" spans="1:8" ht="15" customHeight="1" x14ac:dyDescent="0.25">
      <c r="A282" s="97" t="str">
        <f t="shared" si="17"/>
        <v>AbrilSeguros APS, S.R.L.</v>
      </c>
      <c r="B282" s="34">
        <f t="shared" si="18"/>
        <v>1</v>
      </c>
      <c r="C282" s="37" t="s">
        <v>124</v>
      </c>
      <c r="D282" s="36">
        <f>VLOOKUP(A282,'PNC Exon. &amp; no Exon.'!A:D,3,0)+VLOOKUP(A282,'PNC Exon. &amp; no Exon.'!A:D,4,0)</f>
        <v>0</v>
      </c>
      <c r="E282" s="108">
        <f t="shared" si="19"/>
        <v>0</v>
      </c>
      <c r="F282" s="108">
        <f t="shared" si="20"/>
        <v>0</v>
      </c>
      <c r="H282" s="97" t="s">
        <v>3</v>
      </c>
    </row>
    <row r="283" spans="1:8" ht="15" customHeight="1" x14ac:dyDescent="0.25">
      <c r="A283" s="97" t="str">
        <f t="shared" si="17"/>
        <v>AbrilAseguradora Agropecuaria Dominicana, S. A.</v>
      </c>
      <c r="B283" s="34">
        <f t="shared" si="18"/>
        <v>1</v>
      </c>
      <c r="C283" s="37" t="s">
        <v>117</v>
      </c>
      <c r="D283" s="36">
        <f>VLOOKUP(A283,'PNC Exon. &amp; no Exon.'!A:D,3,0)+VLOOKUP(A283,'PNC Exon. &amp; no Exon.'!A:D,4,0)</f>
        <v>0</v>
      </c>
      <c r="E283" s="108">
        <f t="shared" si="19"/>
        <v>0</v>
      </c>
      <c r="F283" s="108">
        <f t="shared" si="20"/>
        <v>0</v>
      </c>
      <c r="H283" s="97" t="s">
        <v>3</v>
      </c>
    </row>
    <row r="284" spans="1:8" ht="15" customHeight="1" x14ac:dyDescent="0.25">
      <c r="A284" s="97" t="str">
        <f t="shared" si="17"/>
        <v>AbrilFuturo Seguros</v>
      </c>
      <c r="B284" s="34">
        <f t="shared" si="18"/>
        <v>1</v>
      </c>
      <c r="C284" s="37" t="s">
        <v>109</v>
      </c>
      <c r="D284" s="36">
        <f>VLOOKUP(A284,'PNC Exon. &amp; no Exon.'!A:D,3,0)+VLOOKUP(A284,'PNC Exon. &amp; no Exon.'!A:D,4,0)</f>
        <v>0</v>
      </c>
      <c r="E284" s="108">
        <f t="shared" si="19"/>
        <v>0</v>
      </c>
      <c r="F284" s="108">
        <f t="shared" si="20"/>
        <v>0</v>
      </c>
      <c r="H284" s="97" t="s">
        <v>3</v>
      </c>
    </row>
    <row r="285" spans="1:8" ht="15" customHeight="1" x14ac:dyDescent="0.25">
      <c r="A285" s="97" t="str">
        <f t="shared" si="17"/>
        <v>AbrilSeguros Ademi, S.A.</v>
      </c>
      <c r="B285" s="34">
        <f t="shared" si="18"/>
        <v>1</v>
      </c>
      <c r="C285" s="37" t="s">
        <v>126</v>
      </c>
      <c r="D285" s="36">
        <f>VLOOKUP(A285,'PNC Exon. &amp; no Exon.'!A:D,3,0)+VLOOKUP(A285,'PNC Exon. &amp; no Exon.'!A:D,4,0)</f>
        <v>0</v>
      </c>
      <c r="E285" s="108">
        <f t="shared" si="19"/>
        <v>0</v>
      </c>
      <c r="F285" s="108">
        <f t="shared" si="20"/>
        <v>0</v>
      </c>
      <c r="H285" s="97" t="s">
        <v>3</v>
      </c>
    </row>
    <row r="286" spans="1:8" ht="15" customHeight="1" x14ac:dyDescent="0.25">
      <c r="A286" s="97" t="str">
        <f t="shared" si="17"/>
        <v>AbrilMultiseguros Su, S.A.</v>
      </c>
      <c r="B286" s="34">
        <f t="shared" si="18"/>
        <v>1</v>
      </c>
      <c r="C286" s="37" t="s">
        <v>125</v>
      </c>
      <c r="D286" s="36">
        <f>VLOOKUP(A286,'PNC Exon. &amp; no Exon.'!A:D,3,0)+VLOOKUP(A286,'PNC Exon. &amp; no Exon.'!A:D,4,0)</f>
        <v>0</v>
      </c>
      <c r="E286" s="108">
        <f t="shared" si="19"/>
        <v>0</v>
      </c>
      <c r="F286" s="108">
        <f t="shared" si="20"/>
        <v>0</v>
      </c>
      <c r="H286" s="97" t="s">
        <v>3</v>
      </c>
    </row>
    <row r="287" spans="1:8" ht="15" customHeight="1" x14ac:dyDescent="0.25">
      <c r="A287" s="97" t="str">
        <f t="shared" si="17"/>
        <v>AbrilConfederación del Canadá Dominicana, S. A.</v>
      </c>
      <c r="B287" s="34">
        <f t="shared" si="18"/>
        <v>1</v>
      </c>
      <c r="C287" s="37" t="s">
        <v>127</v>
      </c>
      <c r="D287" s="36">
        <f>VLOOKUP(A287,'PNC Exon. &amp; no Exon.'!A:D,3,0)+VLOOKUP(A287,'PNC Exon. &amp; no Exon.'!A:D,4,0)</f>
        <v>0</v>
      </c>
      <c r="E287" s="108">
        <f t="shared" si="19"/>
        <v>0</v>
      </c>
      <c r="F287" s="108">
        <f t="shared" si="20"/>
        <v>0</v>
      </c>
      <c r="G287" s="2"/>
      <c r="H287" s="97" t="s">
        <v>3</v>
      </c>
    </row>
    <row r="288" spans="1:8" ht="15" customHeight="1" x14ac:dyDescent="0.25">
      <c r="A288" s="97" t="str">
        <f t="shared" si="17"/>
        <v>AbrilAutoseguro, S. A.</v>
      </c>
      <c r="B288" s="34">
        <f t="shared" si="18"/>
        <v>1</v>
      </c>
      <c r="C288" s="37" t="s">
        <v>79</v>
      </c>
      <c r="D288" s="36">
        <f>VLOOKUP(A288,'PNC Exon. &amp; no Exon.'!A:D,3,0)+VLOOKUP(A288,'PNC Exon. &amp; no Exon.'!A:D,4,0)</f>
        <v>0</v>
      </c>
      <c r="E288" s="108">
        <f t="shared" si="19"/>
        <v>0</v>
      </c>
      <c r="F288" s="108">
        <f t="shared" si="20"/>
        <v>0</v>
      </c>
      <c r="H288" s="97" t="s">
        <v>3</v>
      </c>
    </row>
    <row r="289" spans="1:8" ht="15" customHeight="1" x14ac:dyDescent="0.25">
      <c r="A289" s="97" t="str">
        <f t="shared" si="17"/>
        <v>AbrilSeguros Yunen, S.A.</v>
      </c>
      <c r="B289" s="34">
        <f t="shared" si="18"/>
        <v>1</v>
      </c>
      <c r="C289" s="37" t="s">
        <v>128</v>
      </c>
      <c r="D289" s="36">
        <f>VLOOKUP(A289,'PNC Exon. &amp; no Exon.'!A:D,3,0)+VLOOKUP(A289,'PNC Exon. &amp; no Exon.'!A:D,4,0)</f>
        <v>0</v>
      </c>
      <c r="E289" s="108">
        <f t="shared" si="19"/>
        <v>0</v>
      </c>
      <c r="F289" s="108">
        <f t="shared" si="20"/>
        <v>0</v>
      </c>
      <c r="H289" s="97" t="s">
        <v>3</v>
      </c>
    </row>
    <row r="290" spans="1:8" ht="15" customHeight="1" x14ac:dyDescent="0.25">
      <c r="A290" s="97" t="str">
        <f t="shared" si="17"/>
        <v>AbrilHylseg Seguros S.A</v>
      </c>
      <c r="B290" s="34">
        <f t="shared" si="18"/>
        <v>1</v>
      </c>
      <c r="C290" s="37" t="s">
        <v>129</v>
      </c>
      <c r="D290" s="36">
        <f>VLOOKUP(A290,'PNC Exon. &amp; no Exon.'!A:D,3,0)+VLOOKUP(A290,'PNC Exon. &amp; no Exon.'!A:D,4,0)</f>
        <v>0</v>
      </c>
      <c r="E290" s="108">
        <f t="shared" si="19"/>
        <v>0</v>
      </c>
      <c r="F290" s="108">
        <f t="shared" si="20"/>
        <v>0</v>
      </c>
      <c r="H290" s="97" t="s">
        <v>3</v>
      </c>
    </row>
    <row r="291" spans="1:8" ht="15" customHeight="1" x14ac:dyDescent="0.25">
      <c r="A291" s="97" t="str">
        <f t="shared" si="17"/>
        <v>AbrilUnit, S.A.</v>
      </c>
      <c r="B291" s="34">
        <f t="shared" si="18"/>
        <v>1</v>
      </c>
      <c r="C291" s="37" t="s">
        <v>131</v>
      </c>
      <c r="D291" s="36">
        <f>VLOOKUP(A291,'PNC Exon. &amp; no Exon.'!A:D,3,0)+VLOOKUP(A291,'PNC Exon. &amp; no Exon.'!A:D,4,0)</f>
        <v>0</v>
      </c>
      <c r="E291" s="108">
        <f t="shared" si="19"/>
        <v>0</v>
      </c>
      <c r="F291" s="108">
        <f t="shared" si="20"/>
        <v>0</v>
      </c>
      <c r="H291" s="97" t="s">
        <v>3</v>
      </c>
    </row>
    <row r="292" spans="1:8" ht="15" customHeight="1" x14ac:dyDescent="0.25">
      <c r="A292" s="97" t="str">
        <f t="shared" si="17"/>
        <v>AbrilMidas Seguros, S.A.</v>
      </c>
      <c r="B292" s="34">
        <f t="shared" si="18"/>
        <v>1</v>
      </c>
      <c r="C292" s="37" t="s">
        <v>130</v>
      </c>
      <c r="D292" s="36">
        <f>VLOOKUP(A292,'PNC Exon. &amp; no Exon.'!A:D,3,0)+VLOOKUP(A292,'PNC Exon. &amp; no Exon.'!A:D,4,0)</f>
        <v>0</v>
      </c>
      <c r="E292" s="108">
        <f t="shared" si="19"/>
        <v>0</v>
      </c>
      <c r="F292" s="108">
        <f t="shared" si="20"/>
        <v>0</v>
      </c>
      <c r="H292" s="97" t="s">
        <v>3</v>
      </c>
    </row>
    <row r="293" spans="1:8" ht="18" customHeight="1" x14ac:dyDescent="0.25">
      <c r="A293" s="97" t="str">
        <f t="shared" si="17"/>
        <v xml:space="preserve">Total General </v>
      </c>
      <c r="B293" s="38"/>
      <c r="C293" s="39" t="s">
        <v>21</v>
      </c>
      <c r="D293" s="40">
        <f>SUM(D260:D292)</f>
        <v>0</v>
      </c>
      <c r="E293" s="112">
        <f>SUM(E260:E292,0)</f>
        <v>0</v>
      </c>
      <c r="F293" s="113"/>
    </row>
    <row r="294" spans="1:8" x14ac:dyDescent="0.25">
      <c r="A294" s="97" t="str">
        <f t="shared" si="17"/>
        <v/>
      </c>
      <c r="B294" s="52" t="s">
        <v>173</v>
      </c>
      <c r="C294" s="7"/>
    </row>
    <row r="295" spans="1:8" x14ac:dyDescent="0.25">
      <c r="A295" s="97" t="str">
        <f t="shared" si="17"/>
        <v/>
      </c>
    </row>
    <row r="296" spans="1:8" x14ac:dyDescent="0.25">
      <c r="A296" s="97" t="str">
        <f t="shared" ref="A296:A359" si="21">H296&amp;C296</f>
        <v/>
      </c>
    </row>
    <row r="297" spans="1:8" x14ac:dyDescent="0.25">
      <c r="A297" s="97" t="str">
        <f t="shared" si="21"/>
        <v/>
      </c>
    </row>
    <row r="298" spans="1:8" x14ac:dyDescent="0.25">
      <c r="A298" s="97" t="str">
        <f t="shared" si="21"/>
        <v/>
      </c>
    </row>
    <row r="299" spans="1:8" x14ac:dyDescent="0.25">
      <c r="A299" s="97" t="str">
        <f t="shared" si="21"/>
        <v/>
      </c>
    </row>
    <row r="300" spans="1:8" x14ac:dyDescent="0.25">
      <c r="A300" s="97" t="str">
        <f t="shared" si="21"/>
        <v/>
      </c>
    </row>
    <row r="301" spans="1:8" x14ac:dyDescent="0.25">
      <c r="A301" s="97" t="str">
        <f t="shared" si="21"/>
        <v/>
      </c>
    </row>
    <row r="302" spans="1:8" x14ac:dyDescent="0.25">
      <c r="A302" s="97" t="str">
        <f t="shared" si="21"/>
        <v/>
      </c>
    </row>
    <row r="303" spans="1:8" x14ac:dyDescent="0.25">
      <c r="A303" s="97" t="str">
        <f t="shared" si="21"/>
        <v/>
      </c>
    </row>
    <row r="304" spans="1:8" x14ac:dyDescent="0.25">
      <c r="A304" s="97" t="str">
        <f t="shared" si="21"/>
        <v/>
      </c>
    </row>
    <row r="305" spans="1:6" x14ac:dyDescent="0.25">
      <c r="A305" s="97" t="str">
        <f t="shared" si="21"/>
        <v/>
      </c>
    </row>
    <row r="306" spans="1:6" x14ac:dyDescent="0.25">
      <c r="A306" s="97" t="str">
        <f t="shared" si="21"/>
        <v/>
      </c>
    </row>
    <row r="307" spans="1:6" x14ac:dyDescent="0.25">
      <c r="A307" s="97" t="str">
        <f t="shared" si="21"/>
        <v/>
      </c>
    </row>
    <row r="308" spans="1:6" x14ac:dyDescent="0.25">
      <c r="A308" s="97" t="str">
        <f t="shared" si="21"/>
        <v/>
      </c>
    </row>
    <row r="309" spans="1:6" x14ac:dyDescent="0.25">
      <c r="A309" s="97" t="str">
        <f t="shared" si="21"/>
        <v/>
      </c>
    </row>
    <row r="310" spans="1:6" x14ac:dyDescent="0.25">
      <c r="A310" s="97" t="str">
        <f t="shared" si="21"/>
        <v/>
      </c>
    </row>
    <row r="311" spans="1:6" x14ac:dyDescent="0.25">
      <c r="A311" s="97" t="str">
        <f t="shared" si="21"/>
        <v/>
      </c>
    </row>
    <row r="312" spans="1:6" x14ac:dyDescent="0.25">
      <c r="A312" s="97" t="str">
        <f t="shared" si="21"/>
        <v/>
      </c>
    </row>
    <row r="313" spans="1:6" x14ac:dyDescent="0.25">
      <c r="A313" s="97" t="str">
        <f t="shared" si="21"/>
        <v/>
      </c>
    </row>
    <row r="314" spans="1:6" x14ac:dyDescent="0.25">
      <c r="A314" s="97" t="str">
        <f t="shared" si="21"/>
        <v/>
      </c>
    </row>
    <row r="315" spans="1:6" x14ac:dyDescent="0.25">
      <c r="A315" s="97" t="str">
        <f t="shared" si="21"/>
        <v/>
      </c>
    </row>
    <row r="316" spans="1:6" x14ac:dyDescent="0.25">
      <c r="A316" s="97" t="str">
        <f t="shared" si="21"/>
        <v/>
      </c>
    </row>
    <row r="317" spans="1:6" ht="21" x14ac:dyDescent="0.4">
      <c r="A317" s="97" t="str">
        <f t="shared" si="21"/>
        <v/>
      </c>
      <c r="B317" s="135" t="s">
        <v>42</v>
      </c>
      <c r="C317" s="135"/>
      <c r="D317" s="135"/>
      <c r="E317" s="135"/>
      <c r="F317" s="135"/>
    </row>
    <row r="318" spans="1:6" x14ac:dyDescent="0.25">
      <c r="A318" s="97" t="str">
        <f t="shared" si="21"/>
        <v/>
      </c>
      <c r="B318" s="134" t="s">
        <v>86</v>
      </c>
      <c r="C318" s="134"/>
      <c r="D318" s="134"/>
      <c r="E318" s="134"/>
      <c r="F318" s="134"/>
    </row>
    <row r="319" spans="1:6" x14ac:dyDescent="0.25">
      <c r="A319" s="97" t="str">
        <f t="shared" si="21"/>
        <v/>
      </c>
      <c r="B319" s="134" t="s">
        <v>152</v>
      </c>
      <c r="C319" s="134"/>
      <c r="D319" s="134"/>
      <c r="E319" s="134"/>
      <c r="F319" s="134"/>
    </row>
    <row r="320" spans="1:6" x14ac:dyDescent="0.25">
      <c r="A320" s="97" t="str">
        <f t="shared" si="21"/>
        <v/>
      </c>
      <c r="B320" s="134" t="s">
        <v>91</v>
      </c>
      <c r="C320" s="134"/>
      <c r="D320" s="134"/>
      <c r="E320" s="134"/>
      <c r="F320" s="134"/>
    </row>
    <row r="321" spans="1:8" x14ac:dyDescent="0.25">
      <c r="A321" s="97" t="str">
        <f t="shared" si="21"/>
        <v/>
      </c>
    </row>
    <row r="322" spans="1:8" ht="20.25" customHeight="1" x14ac:dyDescent="0.25">
      <c r="A322" s="97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0</v>
      </c>
      <c r="E323" s="108">
        <f t="shared" ref="E323:E355" si="23">IFERROR(D323/$D$356*100,0)</f>
        <v>0</v>
      </c>
      <c r="F323" s="108">
        <f>(E323)</f>
        <v>0</v>
      </c>
      <c r="H323" s="97" t="s">
        <v>4</v>
      </c>
    </row>
    <row r="324" spans="1:8" ht="15" customHeight="1" x14ac:dyDescent="0.25">
      <c r="A324" s="97" t="str">
        <f t="shared" si="21"/>
        <v>MayoHumano Seguros, S. A.</v>
      </c>
      <c r="B324" s="34">
        <f t="shared" si="22"/>
        <v>1</v>
      </c>
      <c r="C324" s="37" t="s">
        <v>92</v>
      </c>
      <c r="D324" s="36">
        <f>VLOOKUP(A324,'PNC Exon. &amp; no Exon.'!A:D,3,0)+VLOOKUP(A324,'PNC Exon. &amp; no Exon.'!A:D,4,0)</f>
        <v>0</v>
      </c>
      <c r="E324" s="108">
        <f t="shared" si="23"/>
        <v>0</v>
      </c>
      <c r="F324" s="108">
        <f t="shared" ref="F324:F355" si="24">(F323+E324)</f>
        <v>0</v>
      </c>
      <c r="H324" s="97" t="s">
        <v>4</v>
      </c>
    </row>
    <row r="325" spans="1:8" ht="15" customHeight="1" x14ac:dyDescent="0.25">
      <c r="A325" s="97" t="str">
        <f t="shared" si="21"/>
        <v>MayoSeguros Reservas, S. A.</v>
      </c>
      <c r="B325" s="34">
        <f t="shared" si="22"/>
        <v>1</v>
      </c>
      <c r="C325" s="37" t="s">
        <v>93</v>
      </c>
      <c r="D325" s="36">
        <f>VLOOKUP(A325,'PNC Exon. &amp; no Exon.'!A:D,3,0)+VLOOKUP(A325,'PNC Exon. &amp; no Exon.'!A:D,4,0)</f>
        <v>0</v>
      </c>
      <c r="E325" s="108">
        <f t="shared" si="23"/>
        <v>0</v>
      </c>
      <c r="F325" s="108">
        <f t="shared" si="24"/>
        <v>0</v>
      </c>
      <c r="H325" s="97" t="s">
        <v>4</v>
      </c>
    </row>
    <row r="326" spans="1:8" ht="15" customHeight="1" x14ac:dyDescent="0.25">
      <c r="A326" s="97" t="str">
        <f t="shared" si="21"/>
        <v>MayoMapfre BHD Compañía de Seguros</v>
      </c>
      <c r="B326" s="34">
        <f t="shared" si="22"/>
        <v>1</v>
      </c>
      <c r="C326" s="37" t="s">
        <v>110</v>
      </c>
      <c r="D326" s="36">
        <f>VLOOKUP(A326,'PNC Exon. &amp; no Exon.'!A:D,3,0)+VLOOKUP(A326,'PNC Exon. &amp; no Exon.'!A:D,4,0)</f>
        <v>0</v>
      </c>
      <c r="E326" s="108">
        <f t="shared" si="23"/>
        <v>0</v>
      </c>
      <c r="F326" s="108">
        <f t="shared" si="24"/>
        <v>0</v>
      </c>
      <c r="H326" s="97" t="s">
        <v>4</v>
      </c>
    </row>
    <row r="327" spans="1:8" ht="15" customHeight="1" x14ac:dyDescent="0.25">
      <c r="A327" s="97" t="str">
        <f t="shared" si="21"/>
        <v>MayoLa Colonial, S. A., Compañia De Seguros</v>
      </c>
      <c r="B327" s="34">
        <f t="shared" si="22"/>
        <v>1</v>
      </c>
      <c r="C327" s="37" t="s">
        <v>111</v>
      </c>
      <c r="D327" s="36">
        <f>VLOOKUP(A327,'PNC Exon. &amp; no Exon.'!A:D,3,0)+VLOOKUP(A327,'PNC Exon. &amp; no Exon.'!A:D,4,0)</f>
        <v>0</v>
      </c>
      <c r="E327" s="108">
        <f t="shared" si="23"/>
        <v>0</v>
      </c>
      <c r="F327" s="108">
        <f t="shared" si="24"/>
        <v>0</v>
      </c>
      <c r="H327" s="97" t="s">
        <v>4</v>
      </c>
    </row>
    <row r="328" spans="1:8" ht="15" customHeight="1" x14ac:dyDescent="0.25">
      <c r="A328" s="97" t="str">
        <f t="shared" si="21"/>
        <v>MayoSeguros Sura, S.A.</v>
      </c>
      <c r="B328" s="34">
        <f t="shared" si="22"/>
        <v>1</v>
      </c>
      <c r="C328" s="37" t="s">
        <v>112</v>
      </c>
      <c r="D328" s="36">
        <f>VLOOKUP(A328,'PNC Exon. &amp; no Exon.'!A:D,3,0)+VLOOKUP(A328,'PNC Exon. &amp; no Exon.'!A:D,4,0)</f>
        <v>0</v>
      </c>
      <c r="E328" s="108">
        <f t="shared" si="23"/>
        <v>0</v>
      </c>
      <c r="F328" s="108">
        <f t="shared" si="24"/>
        <v>0</v>
      </c>
      <c r="H328" s="97" t="s">
        <v>4</v>
      </c>
    </row>
    <row r="329" spans="1:8" ht="15" customHeight="1" x14ac:dyDescent="0.25">
      <c r="A329" s="97" t="str">
        <f t="shared" si="21"/>
        <v>MayoSeguros Crecer, S. A.</v>
      </c>
      <c r="B329" s="34">
        <f t="shared" si="22"/>
        <v>1</v>
      </c>
      <c r="C329" s="37" t="s">
        <v>94</v>
      </c>
      <c r="D329" s="36">
        <f>VLOOKUP(A329,'PNC Exon. &amp; no Exon.'!A:D,3,0)+VLOOKUP(A329,'PNC Exon. &amp; no Exon.'!A:D,4,0)</f>
        <v>0</v>
      </c>
      <c r="E329" s="108">
        <f t="shared" si="23"/>
        <v>0</v>
      </c>
      <c r="F329" s="108">
        <f t="shared" si="24"/>
        <v>0</v>
      </c>
      <c r="H329" s="97" t="s">
        <v>4</v>
      </c>
    </row>
    <row r="330" spans="1:8" ht="15" customHeight="1" x14ac:dyDescent="0.25">
      <c r="A330" s="97" t="str">
        <f t="shared" si="21"/>
        <v>MayoWorldwide Seguros, S. A.</v>
      </c>
      <c r="B330" s="34">
        <f t="shared" si="22"/>
        <v>1</v>
      </c>
      <c r="C330" s="37" t="s">
        <v>113</v>
      </c>
      <c r="D330" s="36">
        <f>VLOOKUP(A330,'PNC Exon. &amp; no Exon.'!A:D,3,0)+VLOOKUP(A330,'PNC Exon. &amp; no Exon.'!A:D,4,0)</f>
        <v>0</v>
      </c>
      <c r="E330" s="108">
        <f t="shared" si="23"/>
        <v>0</v>
      </c>
      <c r="F330" s="108">
        <f t="shared" si="24"/>
        <v>0</v>
      </c>
      <c r="H330" s="97" t="s">
        <v>4</v>
      </c>
    </row>
    <row r="331" spans="1:8" ht="15" customHeight="1" x14ac:dyDescent="0.25">
      <c r="A331" s="97" t="str">
        <f t="shared" si="21"/>
        <v>MayoGeneral de Seguros, S. A.</v>
      </c>
      <c r="B331" s="34">
        <f t="shared" si="22"/>
        <v>1</v>
      </c>
      <c r="C331" s="37" t="s">
        <v>77</v>
      </c>
      <c r="D331" s="36">
        <f>VLOOKUP(A331,'PNC Exon. &amp; no Exon.'!A:D,3,0)+VLOOKUP(A331,'PNC Exon. &amp; no Exon.'!A:D,4,0)</f>
        <v>0</v>
      </c>
      <c r="E331" s="108">
        <f t="shared" si="23"/>
        <v>0</v>
      </c>
      <c r="F331" s="108">
        <f t="shared" si="24"/>
        <v>0</v>
      </c>
      <c r="H331" s="97" t="s">
        <v>4</v>
      </c>
    </row>
    <row r="332" spans="1:8" ht="15" customHeight="1" x14ac:dyDescent="0.25">
      <c r="A332" s="97" t="str">
        <f t="shared" si="21"/>
        <v>MayoSeguros Pepín, S. A.</v>
      </c>
      <c r="B332" s="34">
        <f t="shared" si="22"/>
        <v>1</v>
      </c>
      <c r="C332" s="37" t="s">
        <v>114</v>
      </c>
      <c r="D332" s="36">
        <f>VLOOKUP(A332,'PNC Exon. &amp; no Exon.'!A:D,3,0)+VLOOKUP(A332,'PNC Exon. &amp; no Exon.'!A:D,4,0)</f>
        <v>0</v>
      </c>
      <c r="E332" s="108">
        <f t="shared" si="23"/>
        <v>0</v>
      </c>
      <c r="F332" s="108">
        <f t="shared" si="24"/>
        <v>0</v>
      </c>
      <c r="H332" s="97" t="s">
        <v>4</v>
      </c>
    </row>
    <row r="333" spans="1:8" ht="15" customHeight="1" x14ac:dyDescent="0.25">
      <c r="A333" s="97" t="str">
        <f t="shared" si="21"/>
        <v>MayoLa Monumental de Seguros, S. A.</v>
      </c>
      <c r="B333" s="34">
        <f t="shared" si="22"/>
        <v>1</v>
      </c>
      <c r="C333" s="37" t="s">
        <v>85</v>
      </c>
      <c r="D333" s="36">
        <f>VLOOKUP(A333,'PNC Exon. &amp; no Exon.'!A:D,3,0)+VLOOKUP(A333,'PNC Exon. &amp; no Exon.'!A:D,4,0)</f>
        <v>0</v>
      </c>
      <c r="E333" s="108">
        <f t="shared" si="23"/>
        <v>0</v>
      </c>
      <c r="F333" s="108">
        <f t="shared" si="24"/>
        <v>0</v>
      </c>
      <c r="H333" s="97" t="s">
        <v>4</v>
      </c>
    </row>
    <row r="334" spans="1:8" ht="15" customHeight="1" x14ac:dyDescent="0.25">
      <c r="A334" s="97" t="str">
        <f t="shared" si="21"/>
        <v>MayoCompañía Dominicana de Seguros, C. por A.</v>
      </c>
      <c r="B334" s="34">
        <f t="shared" si="22"/>
        <v>1</v>
      </c>
      <c r="C334" s="37" t="s">
        <v>115</v>
      </c>
      <c r="D334" s="36">
        <f>VLOOKUP(A334,'PNC Exon. &amp; no Exon.'!A:D,3,0)+VLOOKUP(A334,'PNC Exon. &amp; no Exon.'!A:D,4,0)</f>
        <v>0</v>
      </c>
      <c r="E334" s="108">
        <f t="shared" si="23"/>
        <v>0</v>
      </c>
      <c r="F334" s="108">
        <f t="shared" si="24"/>
        <v>0</v>
      </c>
      <c r="H334" s="97" t="s">
        <v>4</v>
      </c>
    </row>
    <row r="335" spans="1:8" ht="15" customHeight="1" x14ac:dyDescent="0.25">
      <c r="A335" s="97" t="str">
        <f t="shared" si="21"/>
        <v>MayoBanesco Seguros</v>
      </c>
      <c r="B335" s="34">
        <f t="shared" si="22"/>
        <v>1</v>
      </c>
      <c r="C335" s="37" t="s">
        <v>118</v>
      </c>
      <c r="D335" s="36">
        <f>VLOOKUP(A335,'PNC Exon. &amp; no Exon.'!A:D,3,0)+VLOOKUP(A335,'PNC Exon. &amp; no Exon.'!A:D,4,0)</f>
        <v>0</v>
      </c>
      <c r="E335" s="108">
        <f t="shared" si="23"/>
        <v>0</v>
      </c>
      <c r="F335" s="108">
        <f t="shared" si="24"/>
        <v>0</v>
      </c>
      <c r="H335" s="97" t="s">
        <v>4</v>
      </c>
    </row>
    <row r="336" spans="1:8" ht="15" customHeight="1" x14ac:dyDescent="0.25">
      <c r="A336" s="97" t="str">
        <f t="shared" si="21"/>
        <v>MayoPatria, S. A., Compañía de Seguros</v>
      </c>
      <c r="B336" s="34">
        <f t="shared" si="22"/>
        <v>1</v>
      </c>
      <c r="C336" s="37" t="s">
        <v>116</v>
      </c>
      <c r="D336" s="36">
        <f>VLOOKUP(A336,'PNC Exon. &amp; no Exon.'!A:D,3,0)+VLOOKUP(A336,'PNC Exon. &amp; no Exon.'!A:D,4,0)</f>
        <v>0</v>
      </c>
      <c r="E336" s="108">
        <f t="shared" si="23"/>
        <v>0</v>
      </c>
      <c r="F336" s="108">
        <f t="shared" si="24"/>
        <v>0</v>
      </c>
      <c r="H336" s="97" t="s">
        <v>4</v>
      </c>
    </row>
    <row r="337" spans="1:8" ht="15" customHeight="1" x14ac:dyDescent="0.25">
      <c r="A337" s="97" t="str">
        <f t="shared" si="21"/>
        <v>MayoAtlántica Seguros, S. A.</v>
      </c>
      <c r="B337" s="34">
        <f t="shared" si="22"/>
        <v>1</v>
      </c>
      <c r="C337" s="37" t="s">
        <v>119</v>
      </c>
      <c r="D337" s="36">
        <f>VLOOKUP(A337,'PNC Exon. &amp; no Exon.'!A:D,3,0)+VLOOKUP(A337,'PNC Exon. &amp; no Exon.'!A:D,4,0)</f>
        <v>0</v>
      </c>
      <c r="E337" s="108">
        <f t="shared" si="23"/>
        <v>0</v>
      </c>
      <c r="F337" s="108">
        <f t="shared" si="24"/>
        <v>0</v>
      </c>
      <c r="H337" s="97" t="s">
        <v>4</v>
      </c>
    </row>
    <row r="338" spans="1:8" ht="15" customHeight="1" x14ac:dyDescent="0.25">
      <c r="A338" s="97" t="str">
        <f t="shared" si="21"/>
        <v>MayoAtrio Seguros S. A.</v>
      </c>
      <c r="B338" s="34">
        <f t="shared" si="22"/>
        <v>1</v>
      </c>
      <c r="C338" s="37" t="s">
        <v>121</v>
      </c>
      <c r="D338" s="36">
        <f>VLOOKUP(A338,'PNC Exon. &amp; no Exon.'!A:D,3,0)+VLOOKUP(A338,'PNC Exon. &amp; no Exon.'!A:D,4,0)</f>
        <v>0</v>
      </c>
      <c r="E338" s="108">
        <f t="shared" si="23"/>
        <v>0</v>
      </c>
      <c r="F338" s="108">
        <f t="shared" si="24"/>
        <v>0</v>
      </c>
      <c r="H338" s="97" t="s">
        <v>4</v>
      </c>
    </row>
    <row r="339" spans="1:8" ht="15" customHeight="1" x14ac:dyDescent="0.25">
      <c r="A339" s="97" t="str">
        <f t="shared" si="21"/>
        <v xml:space="preserve">MayoCooperativa Nacional De Seguros, Inc </v>
      </c>
      <c r="B339" s="34">
        <f t="shared" si="22"/>
        <v>1</v>
      </c>
      <c r="C339" s="37" t="s">
        <v>120</v>
      </c>
      <c r="D339" s="36">
        <f>VLOOKUP(A339,'PNC Exon. &amp; no Exon.'!A:D,3,0)+VLOOKUP(A339,'PNC Exon. &amp; no Exon.'!A:D,4,0)</f>
        <v>0</v>
      </c>
      <c r="E339" s="108">
        <f t="shared" si="23"/>
        <v>0</v>
      </c>
      <c r="F339" s="108">
        <f t="shared" si="24"/>
        <v>0</v>
      </c>
      <c r="H339" s="97" t="s">
        <v>4</v>
      </c>
    </row>
    <row r="340" spans="1:8" ht="15" customHeight="1" x14ac:dyDescent="0.25">
      <c r="A340" s="97" t="str">
        <f t="shared" si="21"/>
        <v>MayoCuna Mutual Insurance Society Dominicana</v>
      </c>
      <c r="B340" s="34">
        <f t="shared" si="22"/>
        <v>1</v>
      </c>
      <c r="C340" s="37" t="s">
        <v>122</v>
      </c>
      <c r="D340" s="36">
        <f>VLOOKUP(A340,'PNC Exon. &amp; no Exon.'!A:D,3,0)+VLOOKUP(A340,'PNC Exon. &amp; no Exon.'!A:D,4,0)</f>
        <v>0</v>
      </c>
      <c r="E340" s="108">
        <f t="shared" si="23"/>
        <v>0</v>
      </c>
      <c r="F340" s="108">
        <f t="shared" si="24"/>
        <v>0</v>
      </c>
      <c r="H340" s="97" t="s">
        <v>4</v>
      </c>
    </row>
    <row r="341" spans="1:8" ht="15" customHeight="1" x14ac:dyDescent="0.25">
      <c r="A341" s="97" t="str">
        <f t="shared" si="21"/>
        <v>MayoSeguros La Internacional, S. A.</v>
      </c>
      <c r="B341" s="34">
        <f t="shared" si="22"/>
        <v>1</v>
      </c>
      <c r="C341" s="37" t="s">
        <v>80</v>
      </c>
      <c r="D341" s="36">
        <f>VLOOKUP(A341,'PNC Exon. &amp; no Exon.'!A:D,3,0)+VLOOKUP(A341,'PNC Exon. &amp; no Exon.'!A:D,4,0)</f>
        <v>0</v>
      </c>
      <c r="E341" s="108">
        <f t="shared" si="23"/>
        <v>0</v>
      </c>
      <c r="F341" s="108">
        <f t="shared" si="24"/>
        <v>0</v>
      </c>
      <c r="H341" s="97" t="s">
        <v>4</v>
      </c>
    </row>
    <row r="342" spans="1:8" ht="15" customHeight="1" x14ac:dyDescent="0.25">
      <c r="A342" s="97" t="str">
        <f t="shared" si="21"/>
        <v>MayoAseguradora Agropecuaria Dominicana, S. A.</v>
      </c>
      <c r="B342" s="34">
        <f t="shared" si="22"/>
        <v>1</v>
      </c>
      <c r="C342" s="37" t="s">
        <v>117</v>
      </c>
      <c r="D342" s="36">
        <f>VLOOKUP(A342,'PNC Exon. &amp; no Exon.'!A:D,3,0)+VLOOKUP(A342,'PNC Exon. &amp; no Exon.'!A:D,4,0)</f>
        <v>0</v>
      </c>
      <c r="E342" s="108">
        <f t="shared" si="23"/>
        <v>0</v>
      </c>
      <c r="F342" s="108">
        <f t="shared" si="24"/>
        <v>0</v>
      </c>
      <c r="H342" s="97" t="s">
        <v>4</v>
      </c>
    </row>
    <row r="343" spans="1:8" ht="15" customHeight="1" x14ac:dyDescent="0.25">
      <c r="A343" s="97" t="str">
        <f t="shared" si="21"/>
        <v>MayoBupa Dominicana, S. A.</v>
      </c>
      <c r="B343" s="34">
        <f t="shared" si="22"/>
        <v>1</v>
      </c>
      <c r="C343" s="37" t="s">
        <v>123</v>
      </c>
      <c r="D343" s="36">
        <f>VLOOKUP(A343,'PNC Exon. &amp; no Exon.'!A:D,3,0)+VLOOKUP(A343,'PNC Exon. &amp; no Exon.'!A:D,4,0)</f>
        <v>0</v>
      </c>
      <c r="E343" s="108">
        <f t="shared" si="23"/>
        <v>0</v>
      </c>
      <c r="F343" s="108">
        <f t="shared" si="24"/>
        <v>0</v>
      </c>
      <c r="H343" s="97" t="s">
        <v>4</v>
      </c>
    </row>
    <row r="344" spans="1:8" ht="15" customHeight="1" x14ac:dyDescent="0.25">
      <c r="A344" s="97" t="str">
        <f t="shared" si="21"/>
        <v>MayoSeguros APS, S.R.L.</v>
      </c>
      <c r="B344" s="34">
        <f t="shared" si="22"/>
        <v>1</v>
      </c>
      <c r="C344" s="37" t="s">
        <v>124</v>
      </c>
      <c r="D344" s="36">
        <f>VLOOKUP(A344,'PNC Exon. &amp; no Exon.'!A:D,3,0)+VLOOKUP(A344,'PNC Exon. &amp; no Exon.'!A:D,4,0)</f>
        <v>0</v>
      </c>
      <c r="E344" s="108">
        <f t="shared" si="23"/>
        <v>0</v>
      </c>
      <c r="F344" s="108">
        <f t="shared" si="24"/>
        <v>0</v>
      </c>
      <c r="H344" s="97" t="s">
        <v>4</v>
      </c>
    </row>
    <row r="345" spans="1:8" ht="15" customHeight="1" x14ac:dyDescent="0.25">
      <c r="A345" s="97" t="str">
        <f t="shared" si="21"/>
        <v>MayoBMI Compañía de Seguros, S. A.</v>
      </c>
      <c r="B345" s="34">
        <f t="shared" si="22"/>
        <v>1</v>
      </c>
      <c r="C345" s="37" t="s">
        <v>87</v>
      </c>
      <c r="D345" s="36">
        <f>VLOOKUP(A345,'PNC Exon. &amp; no Exon.'!A:D,3,0)+VLOOKUP(A345,'PNC Exon. &amp; no Exon.'!A:D,4,0)</f>
        <v>0</v>
      </c>
      <c r="E345" s="108">
        <f t="shared" si="23"/>
        <v>0</v>
      </c>
      <c r="F345" s="108">
        <f t="shared" si="24"/>
        <v>0</v>
      </c>
      <c r="H345" s="97" t="s">
        <v>4</v>
      </c>
    </row>
    <row r="346" spans="1:8" ht="15" customHeight="1" x14ac:dyDescent="0.25">
      <c r="A346" s="97" t="str">
        <f t="shared" si="21"/>
        <v>MayoAngloamericana de Seguros, S. A.</v>
      </c>
      <c r="B346" s="34">
        <f t="shared" si="22"/>
        <v>1</v>
      </c>
      <c r="C346" s="37" t="s">
        <v>78</v>
      </c>
      <c r="D346" s="36">
        <f>VLOOKUP(A346,'PNC Exon. &amp; no Exon.'!A:D,3,0)+VLOOKUP(A346,'PNC Exon. &amp; no Exon.'!A:D,4,0)</f>
        <v>0</v>
      </c>
      <c r="E346" s="108">
        <f t="shared" si="23"/>
        <v>0</v>
      </c>
      <c r="F346" s="108">
        <f t="shared" si="24"/>
        <v>0</v>
      </c>
      <c r="H346" s="97" t="s">
        <v>4</v>
      </c>
    </row>
    <row r="347" spans="1:8" ht="15" customHeight="1" x14ac:dyDescent="0.25">
      <c r="A347" s="97" t="str">
        <f t="shared" si="21"/>
        <v>MayoMultiseguros Su, S.A.</v>
      </c>
      <c r="B347" s="34">
        <f t="shared" si="22"/>
        <v>1</v>
      </c>
      <c r="C347" s="37" t="s">
        <v>125</v>
      </c>
      <c r="D347" s="36">
        <f>VLOOKUP(A347,'PNC Exon. &amp; no Exon.'!A:D,3,0)+VLOOKUP(A347,'PNC Exon. &amp; no Exon.'!A:D,4,0)</f>
        <v>0</v>
      </c>
      <c r="E347" s="108">
        <f t="shared" si="23"/>
        <v>0</v>
      </c>
      <c r="F347" s="108">
        <f t="shared" si="24"/>
        <v>0</v>
      </c>
      <c r="H347" s="97" t="s">
        <v>4</v>
      </c>
    </row>
    <row r="348" spans="1:8" ht="15" customHeight="1" x14ac:dyDescent="0.25">
      <c r="A348" s="97" t="str">
        <f t="shared" si="21"/>
        <v>MayoSeguros Ademi, S.A.</v>
      </c>
      <c r="B348" s="34">
        <f t="shared" si="22"/>
        <v>1</v>
      </c>
      <c r="C348" s="37" t="s">
        <v>126</v>
      </c>
      <c r="D348" s="36">
        <f>VLOOKUP(A348,'PNC Exon. &amp; no Exon.'!A:D,3,0)+VLOOKUP(A348,'PNC Exon. &amp; no Exon.'!A:D,4,0)</f>
        <v>0</v>
      </c>
      <c r="E348" s="108">
        <f t="shared" si="23"/>
        <v>0</v>
      </c>
      <c r="F348" s="108">
        <f t="shared" si="24"/>
        <v>0</v>
      </c>
      <c r="H348" s="97" t="s">
        <v>4</v>
      </c>
    </row>
    <row r="349" spans="1:8" ht="15" customHeight="1" x14ac:dyDescent="0.25">
      <c r="A349" s="97" t="str">
        <f t="shared" si="21"/>
        <v>MayoConfederación del Canadá Dominicana, S. A.</v>
      </c>
      <c r="B349" s="34">
        <f t="shared" si="22"/>
        <v>1</v>
      </c>
      <c r="C349" s="37" t="s">
        <v>127</v>
      </c>
      <c r="D349" s="36">
        <f>VLOOKUP(A349,'PNC Exon. &amp; no Exon.'!A:D,3,0)+VLOOKUP(A349,'PNC Exon. &amp; no Exon.'!A:D,4,0)</f>
        <v>0</v>
      </c>
      <c r="E349" s="108">
        <f t="shared" si="23"/>
        <v>0</v>
      </c>
      <c r="F349" s="108">
        <f t="shared" si="24"/>
        <v>0</v>
      </c>
      <c r="H349" s="97" t="s">
        <v>4</v>
      </c>
    </row>
    <row r="350" spans="1:8" ht="15" customHeight="1" x14ac:dyDescent="0.25">
      <c r="A350" s="97" t="str">
        <f t="shared" si="21"/>
        <v>MayoFuturo Seguros</v>
      </c>
      <c r="B350" s="34">
        <f t="shared" si="22"/>
        <v>1</v>
      </c>
      <c r="C350" s="37" t="s">
        <v>109</v>
      </c>
      <c r="D350" s="36">
        <f>VLOOKUP(A350,'PNC Exon. &amp; no Exon.'!A:D,3,0)+VLOOKUP(A350,'PNC Exon. &amp; no Exon.'!A:D,4,0)</f>
        <v>0</v>
      </c>
      <c r="E350" s="108">
        <f t="shared" si="23"/>
        <v>0</v>
      </c>
      <c r="F350" s="108">
        <f t="shared" si="24"/>
        <v>0</v>
      </c>
      <c r="G350" s="2"/>
      <c r="H350" s="97" t="s">
        <v>4</v>
      </c>
    </row>
    <row r="351" spans="1:8" ht="15" customHeight="1" x14ac:dyDescent="0.25">
      <c r="A351" s="97" t="str">
        <f t="shared" si="21"/>
        <v>MayoAutoseguro, S. A.</v>
      </c>
      <c r="B351" s="34">
        <f t="shared" si="22"/>
        <v>1</v>
      </c>
      <c r="C351" s="37" t="s">
        <v>79</v>
      </c>
      <c r="D351" s="36">
        <f>VLOOKUP(A351,'PNC Exon. &amp; no Exon.'!A:D,3,0)+VLOOKUP(A351,'PNC Exon. &amp; no Exon.'!A:D,4,0)</f>
        <v>0</v>
      </c>
      <c r="E351" s="108">
        <f t="shared" si="23"/>
        <v>0</v>
      </c>
      <c r="F351" s="108">
        <f t="shared" si="24"/>
        <v>0</v>
      </c>
      <c r="H351" s="97" t="s">
        <v>4</v>
      </c>
    </row>
    <row r="352" spans="1:8" ht="15" customHeight="1" x14ac:dyDescent="0.25">
      <c r="A352" s="97" t="str">
        <f t="shared" si="21"/>
        <v>MayoSeguros Yunen, S.A.</v>
      </c>
      <c r="B352" s="34">
        <f t="shared" si="22"/>
        <v>1</v>
      </c>
      <c r="C352" s="37" t="s">
        <v>128</v>
      </c>
      <c r="D352" s="36">
        <f>VLOOKUP(A352,'PNC Exon. &amp; no Exon.'!A:D,3,0)+VLOOKUP(A352,'PNC Exon. &amp; no Exon.'!A:D,4,0)</f>
        <v>0</v>
      </c>
      <c r="E352" s="108">
        <f t="shared" si="23"/>
        <v>0</v>
      </c>
      <c r="F352" s="108">
        <f t="shared" si="24"/>
        <v>0</v>
      </c>
      <c r="H352" s="97" t="s">
        <v>4</v>
      </c>
    </row>
    <row r="353" spans="1:8" ht="15" customHeight="1" x14ac:dyDescent="0.25">
      <c r="A353" s="97" t="str">
        <f t="shared" si="21"/>
        <v>MayoMidas Seguros, S.A.</v>
      </c>
      <c r="B353" s="34">
        <f t="shared" si="22"/>
        <v>1</v>
      </c>
      <c r="C353" s="37" t="s">
        <v>130</v>
      </c>
      <c r="D353" s="36">
        <f>VLOOKUP(A353,'PNC Exon. &amp; no Exon.'!A:D,3,0)+VLOOKUP(A353,'PNC Exon. &amp; no Exon.'!A:D,4,0)</f>
        <v>0</v>
      </c>
      <c r="E353" s="108">
        <f t="shared" si="23"/>
        <v>0</v>
      </c>
      <c r="F353" s="108">
        <f t="shared" si="24"/>
        <v>0</v>
      </c>
      <c r="H353" s="97" t="s">
        <v>4</v>
      </c>
    </row>
    <row r="354" spans="1:8" ht="15" customHeight="1" x14ac:dyDescent="0.25">
      <c r="A354" s="97" t="str">
        <f t="shared" si="21"/>
        <v>MayoHylseg Seguros S.A</v>
      </c>
      <c r="B354" s="34">
        <f t="shared" si="22"/>
        <v>1</v>
      </c>
      <c r="C354" s="37" t="s">
        <v>129</v>
      </c>
      <c r="D354" s="36">
        <f>VLOOKUP(A354,'PNC Exon. &amp; no Exon.'!A:D,3,0)+VLOOKUP(A354,'PNC Exon. &amp; no Exon.'!A:D,4,0)</f>
        <v>0</v>
      </c>
      <c r="E354" s="108">
        <f t="shared" si="23"/>
        <v>0</v>
      </c>
      <c r="F354" s="108">
        <f t="shared" si="24"/>
        <v>0</v>
      </c>
      <c r="H354" s="97" t="s">
        <v>4</v>
      </c>
    </row>
    <row r="355" spans="1:8" ht="15" customHeight="1" x14ac:dyDescent="0.25">
      <c r="A355" s="97" t="str">
        <f t="shared" si="21"/>
        <v>MayoUnit, S.A.</v>
      </c>
      <c r="B355" s="34">
        <f t="shared" si="22"/>
        <v>1</v>
      </c>
      <c r="C355" s="37" t="s">
        <v>131</v>
      </c>
      <c r="D355" s="36">
        <f>VLOOKUP(A355,'PNC Exon. &amp; no Exon.'!A:D,3,0)+VLOOKUP(A355,'PNC Exon. &amp; no Exon.'!A:D,4,0)</f>
        <v>0</v>
      </c>
      <c r="E355" s="108">
        <f t="shared" si="23"/>
        <v>0</v>
      </c>
      <c r="F355" s="108">
        <f t="shared" si="24"/>
        <v>0</v>
      </c>
      <c r="H355" s="97" t="s">
        <v>4</v>
      </c>
    </row>
    <row r="356" spans="1:8" ht="17.25" customHeight="1" x14ac:dyDescent="0.25">
      <c r="A356" s="97" t="str">
        <f t="shared" si="21"/>
        <v xml:space="preserve">Total General </v>
      </c>
      <c r="B356" s="38"/>
      <c r="C356" s="39" t="s">
        <v>21</v>
      </c>
      <c r="D356" s="40">
        <f>SUM(D323:D355)</f>
        <v>0</v>
      </c>
      <c r="E356" s="112">
        <f>SUM(E323:E355,0)</f>
        <v>0</v>
      </c>
      <c r="F356" s="114"/>
    </row>
    <row r="357" spans="1:8" x14ac:dyDescent="0.25">
      <c r="A357" s="97" t="str">
        <f t="shared" si="21"/>
        <v/>
      </c>
      <c r="B357" s="52" t="s">
        <v>173</v>
      </c>
      <c r="C357" s="7"/>
    </row>
    <row r="358" spans="1:8" x14ac:dyDescent="0.25">
      <c r="A358" s="97" t="str">
        <f t="shared" si="21"/>
        <v/>
      </c>
    </row>
    <row r="359" spans="1:8" x14ac:dyDescent="0.25">
      <c r="A359" s="97" t="str">
        <f t="shared" si="21"/>
        <v/>
      </c>
    </row>
    <row r="360" spans="1:8" x14ac:dyDescent="0.25">
      <c r="A360" s="97" t="str">
        <f t="shared" ref="A360:A423" si="25">H360&amp;C360</f>
        <v/>
      </c>
    </row>
    <row r="361" spans="1:8" x14ac:dyDescent="0.25">
      <c r="A361" s="97" t="str">
        <f t="shared" si="25"/>
        <v/>
      </c>
    </row>
    <row r="362" spans="1:8" x14ac:dyDescent="0.25">
      <c r="A362" s="97" t="str">
        <f t="shared" si="25"/>
        <v/>
      </c>
    </row>
    <row r="363" spans="1:8" x14ac:dyDescent="0.25">
      <c r="A363" s="97" t="str">
        <f t="shared" si="25"/>
        <v/>
      </c>
    </row>
    <row r="364" spans="1:8" x14ac:dyDescent="0.25">
      <c r="A364" s="97" t="str">
        <f t="shared" si="25"/>
        <v/>
      </c>
    </row>
    <row r="365" spans="1:8" x14ac:dyDescent="0.25">
      <c r="A365" s="97" t="str">
        <f t="shared" si="25"/>
        <v/>
      </c>
    </row>
    <row r="366" spans="1:8" x14ac:dyDescent="0.25">
      <c r="A366" s="97" t="str">
        <f t="shared" si="25"/>
        <v/>
      </c>
    </row>
    <row r="367" spans="1:8" x14ac:dyDescent="0.25">
      <c r="A367" s="97" t="str">
        <f t="shared" si="25"/>
        <v/>
      </c>
    </row>
    <row r="368" spans="1:8" x14ac:dyDescent="0.25">
      <c r="A368" s="97" t="str">
        <f t="shared" si="25"/>
        <v/>
      </c>
    </row>
    <row r="369" spans="1:6" x14ac:dyDescent="0.25">
      <c r="A369" s="97" t="str">
        <f t="shared" si="25"/>
        <v/>
      </c>
    </row>
    <row r="370" spans="1:6" x14ac:dyDescent="0.25">
      <c r="A370" s="97" t="str">
        <f t="shared" si="25"/>
        <v/>
      </c>
    </row>
    <row r="371" spans="1:6" x14ac:dyDescent="0.25">
      <c r="A371" s="97" t="str">
        <f t="shared" si="25"/>
        <v/>
      </c>
    </row>
    <row r="372" spans="1:6" x14ac:dyDescent="0.25">
      <c r="A372" s="97" t="str">
        <f t="shared" si="25"/>
        <v/>
      </c>
    </row>
    <row r="373" spans="1:6" x14ac:dyDescent="0.25">
      <c r="A373" s="97" t="str">
        <f t="shared" si="25"/>
        <v/>
      </c>
    </row>
    <row r="374" spans="1:6" x14ac:dyDescent="0.25">
      <c r="A374" s="97" t="str">
        <f t="shared" si="25"/>
        <v/>
      </c>
    </row>
    <row r="375" spans="1:6" x14ac:dyDescent="0.25">
      <c r="A375" s="97" t="str">
        <f t="shared" si="25"/>
        <v/>
      </c>
    </row>
    <row r="376" spans="1:6" x14ac:dyDescent="0.25">
      <c r="A376" s="97" t="str">
        <f t="shared" si="25"/>
        <v/>
      </c>
    </row>
    <row r="377" spans="1:6" x14ac:dyDescent="0.25">
      <c r="A377" s="97" t="str">
        <f t="shared" si="25"/>
        <v/>
      </c>
    </row>
    <row r="378" spans="1:6" x14ac:dyDescent="0.25">
      <c r="A378" s="97" t="str">
        <f t="shared" si="25"/>
        <v/>
      </c>
    </row>
    <row r="379" spans="1:6" x14ac:dyDescent="0.25">
      <c r="A379" s="97" t="str">
        <f t="shared" si="25"/>
        <v/>
      </c>
    </row>
    <row r="380" spans="1:6" x14ac:dyDescent="0.25">
      <c r="A380" s="97" t="str">
        <f t="shared" si="25"/>
        <v/>
      </c>
    </row>
    <row r="381" spans="1:6" ht="21" x14ac:dyDescent="0.4">
      <c r="A381" s="97" t="str">
        <f t="shared" si="25"/>
        <v/>
      </c>
      <c r="B381" s="135" t="s">
        <v>42</v>
      </c>
      <c r="C381" s="135"/>
      <c r="D381" s="135"/>
      <c r="E381" s="135"/>
      <c r="F381" s="135"/>
    </row>
    <row r="382" spans="1:6" x14ac:dyDescent="0.25">
      <c r="A382" s="97" t="str">
        <f t="shared" si="25"/>
        <v/>
      </c>
      <c r="B382" s="134" t="s">
        <v>86</v>
      </c>
      <c r="C382" s="134"/>
      <c r="D382" s="134"/>
      <c r="E382" s="134"/>
      <c r="F382" s="134"/>
    </row>
    <row r="383" spans="1:6" x14ac:dyDescent="0.25">
      <c r="A383" s="97" t="str">
        <f t="shared" si="25"/>
        <v/>
      </c>
      <c r="B383" s="134" t="s">
        <v>153</v>
      </c>
      <c r="C383" s="134"/>
      <c r="D383" s="134"/>
      <c r="E383" s="134"/>
      <c r="F383" s="134"/>
    </row>
    <row r="384" spans="1:6" x14ac:dyDescent="0.25">
      <c r="A384" s="97" t="str">
        <f t="shared" si="25"/>
        <v/>
      </c>
      <c r="B384" s="134" t="s">
        <v>91</v>
      </c>
      <c r="C384" s="134"/>
      <c r="D384" s="134"/>
      <c r="E384" s="134"/>
      <c r="F384" s="134"/>
    </row>
    <row r="385" spans="1:8" x14ac:dyDescent="0.25">
      <c r="A385" s="97" t="str">
        <f t="shared" si="25"/>
        <v/>
      </c>
    </row>
    <row r="386" spans="1:8" ht="15" customHeight="1" x14ac:dyDescent="0.25">
      <c r="A386" s="97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0</v>
      </c>
      <c r="E387" s="108">
        <f t="shared" ref="E387:E419" si="27">IFERROR(D387/$D$420*100,0)</f>
        <v>0</v>
      </c>
      <c r="F387" s="108">
        <f>(E387)</f>
        <v>0</v>
      </c>
      <c r="H387" s="97" t="s">
        <v>5</v>
      </c>
    </row>
    <row r="388" spans="1:8" ht="15" customHeight="1" x14ac:dyDescent="0.25">
      <c r="A388" s="97" t="str">
        <f t="shared" si="25"/>
        <v>JunioHumano Seguros, S. A.</v>
      </c>
      <c r="B388" s="34">
        <f t="shared" si="26"/>
        <v>1</v>
      </c>
      <c r="C388" s="37" t="s">
        <v>92</v>
      </c>
      <c r="D388" s="36">
        <f>VLOOKUP(A388,'PNC Exon. &amp; no Exon.'!A:D,3,0)+VLOOKUP(A388,'PNC Exon. &amp; no Exon.'!A:D,4,0)</f>
        <v>0</v>
      </c>
      <c r="E388" s="108">
        <f t="shared" si="27"/>
        <v>0</v>
      </c>
      <c r="F388" s="108">
        <f t="shared" ref="F388:F419" si="28">(F387+E388)</f>
        <v>0</v>
      </c>
      <c r="H388" s="97" t="s">
        <v>5</v>
      </c>
    </row>
    <row r="389" spans="1:8" ht="15" customHeight="1" x14ac:dyDescent="0.25">
      <c r="A389" s="97" t="str">
        <f t="shared" si="25"/>
        <v>JunioSeguros Reservas, S. A.</v>
      </c>
      <c r="B389" s="34">
        <f t="shared" si="26"/>
        <v>1</v>
      </c>
      <c r="C389" s="37" t="s">
        <v>93</v>
      </c>
      <c r="D389" s="36">
        <f>VLOOKUP(A389,'PNC Exon. &amp; no Exon.'!A:D,3,0)+VLOOKUP(A389,'PNC Exon. &amp; no Exon.'!A:D,4,0)</f>
        <v>0</v>
      </c>
      <c r="E389" s="108">
        <f t="shared" si="27"/>
        <v>0</v>
      </c>
      <c r="F389" s="108">
        <f t="shared" si="28"/>
        <v>0</v>
      </c>
      <c r="H389" s="97" t="s">
        <v>5</v>
      </c>
    </row>
    <row r="390" spans="1:8" ht="15" customHeight="1" x14ac:dyDescent="0.25">
      <c r="A390" s="97" t="str">
        <f t="shared" si="25"/>
        <v>JunioMapfre BHD Compañía de Seguros</v>
      </c>
      <c r="B390" s="34">
        <f t="shared" si="26"/>
        <v>1</v>
      </c>
      <c r="C390" s="37" t="s">
        <v>110</v>
      </c>
      <c r="D390" s="36">
        <f>VLOOKUP(A390,'PNC Exon. &amp; no Exon.'!A:D,3,0)+VLOOKUP(A390,'PNC Exon. &amp; no Exon.'!A:D,4,0)</f>
        <v>0</v>
      </c>
      <c r="E390" s="108">
        <f t="shared" si="27"/>
        <v>0</v>
      </c>
      <c r="F390" s="108">
        <f t="shared" si="28"/>
        <v>0</v>
      </c>
      <c r="H390" s="97" t="s">
        <v>5</v>
      </c>
    </row>
    <row r="391" spans="1:8" ht="15" customHeight="1" x14ac:dyDescent="0.25">
      <c r="A391" s="97" t="str">
        <f t="shared" si="25"/>
        <v>JunioLa Colonial, S. A., Compañia De Seguros</v>
      </c>
      <c r="B391" s="34">
        <f t="shared" si="26"/>
        <v>1</v>
      </c>
      <c r="C391" s="37" t="s">
        <v>111</v>
      </c>
      <c r="D391" s="36">
        <f>VLOOKUP(A391,'PNC Exon. &amp; no Exon.'!A:D,3,0)+VLOOKUP(A391,'PNC Exon. &amp; no Exon.'!A:D,4,0)</f>
        <v>0</v>
      </c>
      <c r="E391" s="108">
        <f t="shared" si="27"/>
        <v>0</v>
      </c>
      <c r="F391" s="108">
        <f t="shared" si="28"/>
        <v>0</v>
      </c>
      <c r="H391" s="97" t="s">
        <v>5</v>
      </c>
    </row>
    <row r="392" spans="1:8" ht="15" customHeight="1" x14ac:dyDescent="0.25">
      <c r="A392" s="97" t="str">
        <f t="shared" si="25"/>
        <v>JunioSeguros Sura, S.A.</v>
      </c>
      <c r="B392" s="34">
        <f t="shared" si="26"/>
        <v>1</v>
      </c>
      <c r="C392" s="37" t="s">
        <v>112</v>
      </c>
      <c r="D392" s="36">
        <f>VLOOKUP(A392,'PNC Exon. &amp; no Exon.'!A:D,3,0)+VLOOKUP(A392,'PNC Exon. &amp; no Exon.'!A:D,4,0)</f>
        <v>0</v>
      </c>
      <c r="E392" s="108">
        <f t="shared" si="27"/>
        <v>0</v>
      </c>
      <c r="F392" s="108">
        <f t="shared" si="28"/>
        <v>0</v>
      </c>
      <c r="H392" s="97" t="s">
        <v>5</v>
      </c>
    </row>
    <row r="393" spans="1:8" ht="15" customHeight="1" x14ac:dyDescent="0.25">
      <c r="A393" s="97" t="str">
        <f t="shared" si="25"/>
        <v>JunioSeguros Crecer, S. A.</v>
      </c>
      <c r="B393" s="34">
        <f t="shared" si="26"/>
        <v>1</v>
      </c>
      <c r="C393" s="37" t="s">
        <v>94</v>
      </c>
      <c r="D393" s="36">
        <f>VLOOKUP(A393,'PNC Exon. &amp; no Exon.'!A:D,3,0)+VLOOKUP(A393,'PNC Exon. &amp; no Exon.'!A:D,4,0)</f>
        <v>0</v>
      </c>
      <c r="E393" s="108">
        <f t="shared" si="27"/>
        <v>0</v>
      </c>
      <c r="F393" s="108">
        <f t="shared" si="28"/>
        <v>0</v>
      </c>
      <c r="H393" s="97" t="s">
        <v>5</v>
      </c>
    </row>
    <row r="394" spans="1:8" ht="15" customHeight="1" x14ac:dyDescent="0.25">
      <c r="A394" s="97" t="str">
        <f t="shared" si="25"/>
        <v>JunioWorldwide Seguros, S. A.</v>
      </c>
      <c r="B394" s="34">
        <f t="shared" si="26"/>
        <v>1</v>
      </c>
      <c r="C394" s="37" t="s">
        <v>113</v>
      </c>
      <c r="D394" s="36">
        <f>VLOOKUP(A394,'PNC Exon. &amp; no Exon.'!A:D,3,0)+VLOOKUP(A394,'PNC Exon. &amp; no Exon.'!A:D,4,0)</f>
        <v>0</v>
      </c>
      <c r="E394" s="108">
        <f t="shared" si="27"/>
        <v>0</v>
      </c>
      <c r="F394" s="108">
        <f t="shared" si="28"/>
        <v>0</v>
      </c>
      <c r="H394" s="97" t="s">
        <v>5</v>
      </c>
    </row>
    <row r="395" spans="1:8" ht="15" customHeight="1" x14ac:dyDescent="0.25">
      <c r="A395" s="97" t="str">
        <f t="shared" si="25"/>
        <v>JunioAseguradora Agropecuaria Dominicana, S. A.</v>
      </c>
      <c r="B395" s="34">
        <f t="shared" si="26"/>
        <v>1</v>
      </c>
      <c r="C395" s="37" t="s">
        <v>117</v>
      </c>
      <c r="D395" s="36">
        <f>VLOOKUP(A395,'PNC Exon. &amp; no Exon.'!A:D,3,0)+VLOOKUP(A395,'PNC Exon. &amp; no Exon.'!A:D,4,0)</f>
        <v>0</v>
      </c>
      <c r="E395" s="108">
        <f t="shared" si="27"/>
        <v>0</v>
      </c>
      <c r="F395" s="108">
        <f t="shared" si="28"/>
        <v>0</v>
      </c>
      <c r="H395" s="97" t="s">
        <v>5</v>
      </c>
    </row>
    <row r="396" spans="1:8" ht="15" customHeight="1" x14ac:dyDescent="0.25">
      <c r="A396" s="97" t="str">
        <f t="shared" si="25"/>
        <v>JunioGeneral de Seguros, S. A.</v>
      </c>
      <c r="B396" s="34">
        <f t="shared" si="26"/>
        <v>1</v>
      </c>
      <c r="C396" s="37" t="s">
        <v>77</v>
      </c>
      <c r="D396" s="36">
        <f>VLOOKUP(A396,'PNC Exon. &amp; no Exon.'!A:D,3,0)+VLOOKUP(A396,'PNC Exon. &amp; no Exon.'!A:D,4,0)</f>
        <v>0</v>
      </c>
      <c r="E396" s="108">
        <f t="shared" si="27"/>
        <v>0</v>
      </c>
      <c r="F396" s="108">
        <f t="shared" si="28"/>
        <v>0</v>
      </c>
      <c r="H396" s="97" t="s">
        <v>5</v>
      </c>
    </row>
    <row r="397" spans="1:8" ht="15" customHeight="1" x14ac:dyDescent="0.25">
      <c r="A397" s="97" t="str">
        <f t="shared" si="25"/>
        <v>JunioSeguros Pepín, S. A.</v>
      </c>
      <c r="B397" s="34">
        <f t="shared" si="26"/>
        <v>1</v>
      </c>
      <c r="C397" s="37" t="s">
        <v>114</v>
      </c>
      <c r="D397" s="36">
        <f>VLOOKUP(A397,'PNC Exon. &amp; no Exon.'!A:D,3,0)+VLOOKUP(A397,'PNC Exon. &amp; no Exon.'!A:D,4,0)</f>
        <v>0</v>
      </c>
      <c r="E397" s="108">
        <f t="shared" si="27"/>
        <v>0</v>
      </c>
      <c r="F397" s="108">
        <f t="shared" si="28"/>
        <v>0</v>
      </c>
      <c r="H397" s="97" t="s">
        <v>5</v>
      </c>
    </row>
    <row r="398" spans="1:8" ht="15" customHeight="1" x14ac:dyDescent="0.25">
      <c r="A398" s="97" t="str">
        <f t="shared" si="25"/>
        <v>JunioLa Monumental de Seguros, S. A.</v>
      </c>
      <c r="B398" s="34">
        <f t="shared" si="26"/>
        <v>1</v>
      </c>
      <c r="C398" s="37" t="s">
        <v>85</v>
      </c>
      <c r="D398" s="36">
        <f>VLOOKUP(A398,'PNC Exon. &amp; no Exon.'!A:D,3,0)+VLOOKUP(A398,'PNC Exon. &amp; no Exon.'!A:D,4,0)</f>
        <v>0</v>
      </c>
      <c r="E398" s="108">
        <f t="shared" si="27"/>
        <v>0</v>
      </c>
      <c r="F398" s="108">
        <f t="shared" si="28"/>
        <v>0</v>
      </c>
      <c r="H398" s="97" t="s">
        <v>5</v>
      </c>
    </row>
    <row r="399" spans="1:8" ht="15" customHeight="1" x14ac:dyDescent="0.25">
      <c r="A399" s="97" t="str">
        <f t="shared" si="25"/>
        <v>JunioCompañía Dominicana de Seguros, C. por A.</v>
      </c>
      <c r="B399" s="34">
        <f t="shared" si="26"/>
        <v>1</v>
      </c>
      <c r="C399" s="37" t="s">
        <v>115</v>
      </c>
      <c r="D399" s="36">
        <f>VLOOKUP(A399,'PNC Exon. &amp; no Exon.'!A:D,3,0)+VLOOKUP(A399,'PNC Exon. &amp; no Exon.'!A:D,4,0)</f>
        <v>0</v>
      </c>
      <c r="E399" s="108">
        <f t="shared" si="27"/>
        <v>0</v>
      </c>
      <c r="F399" s="108">
        <f t="shared" si="28"/>
        <v>0</v>
      </c>
      <c r="H399" s="97" t="s">
        <v>5</v>
      </c>
    </row>
    <row r="400" spans="1:8" ht="15" customHeight="1" x14ac:dyDescent="0.25">
      <c r="A400" s="97" t="str">
        <f t="shared" si="25"/>
        <v>JunioPatria, S. A., Compañía de Seguros</v>
      </c>
      <c r="B400" s="34">
        <f t="shared" si="26"/>
        <v>1</v>
      </c>
      <c r="C400" s="37" t="s">
        <v>116</v>
      </c>
      <c r="D400" s="36">
        <f>VLOOKUP(A400,'PNC Exon. &amp; no Exon.'!A:D,3,0)+VLOOKUP(A400,'PNC Exon. &amp; no Exon.'!A:D,4,0)</f>
        <v>0</v>
      </c>
      <c r="E400" s="108">
        <f t="shared" si="27"/>
        <v>0</v>
      </c>
      <c r="F400" s="108">
        <f t="shared" si="28"/>
        <v>0</v>
      </c>
      <c r="H400" s="97" t="s">
        <v>5</v>
      </c>
    </row>
    <row r="401" spans="1:8" ht="15" customHeight="1" x14ac:dyDescent="0.25">
      <c r="A401" s="97" t="str">
        <f t="shared" si="25"/>
        <v>JunioBanesco Seguros</v>
      </c>
      <c r="B401" s="34">
        <f t="shared" si="26"/>
        <v>1</v>
      </c>
      <c r="C401" s="37" t="s">
        <v>118</v>
      </c>
      <c r="D401" s="36">
        <f>VLOOKUP(A401,'PNC Exon. &amp; no Exon.'!A:D,3,0)+VLOOKUP(A401,'PNC Exon. &amp; no Exon.'!A:D,4,0)</f>
        <v>0</v>
      </c>
      <c r="E401" s="108">
        <f t="shared" si="27"/>
        <v>0</v>
      </c>
      <c r="F401" s="108">
        <f t="shared" si="28"/>
        <v>0</v>
      </c>
      <c r="H401" s="97" t="s">
        <v>5</v>
      </c>
    </row>
    <row r="402" spans="1:8" ht="15" customHeight="1" x14ac:dyDescent="0.25">
      <c r="A402" s="97" t="str">
        <f t="shared" si="25"/>
        <v>JunioAtlántica Seguros, S. A.</v>
      </c>
      <c r="B402" s="34">
        <f t="shared" si="26"/>
        <v>1</v>
      </c>
      <c r="C402" s="37" t="s">
        <v>119</v>
      </c>
      <c r="D402" s="36">
        <f>VLOOKUP(A402,'PNC Exon. &amp; no Exon.'!A:D,3,0)+VLOOKUP(A402,'PNC Exon. &amp; no Exon.'!A:D,4,0)</f>
        <v>0</v>
      </c>
      <c r="E402" s="108">
        <f t="shared" si="27"/>
        <v>0</v>
      </c>
      <c r="F402" s="108">
        <f t="shared" si="28"/>
        <v>0</v>
      </c>
      <c r="H402" s="97" t="s">
        <v>5</v>
      </c>
    </row>
    <row r="403" spans="1:8" ht="15" customHeight="1" x14ac:dyDescent="0.25">
      <c r="A403" s="97" t="str">
        <f t="shared" si="25"/>
        <v>JunioAtrio Seguros S. A.</v>
      </c>
      <c r="B403" s="34">
        <f t="shared" si="26"/>
        <v>1</v>
      </c>
      <c r="C403" s="37" t="s">
        <v>121</v>
      </c>
      <c r="D403" s="36">
        <f>VLOOKUP(A403,'PNC Exon. &amp; no Exon.'!A:D,3,0)+VLOOKUP(A403,'PNC Exon. &amp; no Exon.'!A:D,4,0)</f>
        <v>0</v>
      </c>
      <c r="E403" s="108">
        <f t="shared" si="27"/>
        <v>0</v>
      </c>
      <c r="F403" s="108">
        <f t="shared" si="28"/>
        <v>0</v>
      </c>
      <c r="H403" s="97" t="s">
        <v>5</v>
      </c>
    </row>
    <row r="404" spans="1:8" ht="15" customHeight="1" x14ac:dyDescent="0.25">
      <c r="A404" s="97" t="str">
        <f t="shared" si="25"/>
        <v>JunioSeguros La Internacional, S. A.</v>
      </c>
      <c r="B404" s="34">
        <f t="shared" si="26"/>
        <v>1</v>
      </c>
      <c r="C404" s="37" t="s">
        <v>80</v>
      </c>
      <c r="D404" s="36">
        <f>VLOOKUP(A404,'PNC Exon. &amp; no Exon.'!A:D,3,0)+VLOOKUP(A404,'PNC Exon. &amp; no Exon.'!A:D,4,0)</f>
        <v>0</v>
      </c>
      <c r="E404" s="108">
        <f t="shared" si="27"/>
        <v>0</v>
      </c>
      <c r="F404" s="108">
        <f t="shared" si="28"/>
        <v>0</v>
      </c>
      <c r="H404" s="97" t="s">
        <v>5</v>
      </c>
    </row>
    <row r="405" spans="1:8" ht="15" customHeight="1" x14ac:dyDescent="0.25">
      <c r="A405" s="97" t="str">
        <f t="shared" si="25"/>
        <v xml:space="preserve">JunioCooperativa Nacional De Seguros, Inc </v>
      </c>
      <c r="B405" s="34">
        <f t="shared" si="26"/>
        <v>1</v>
      </c>
      <c r="C405" s="37" t="s">
        <v>120</v>
      </c>
      <c r="D405" s="36">
        <f>VLOOKUP(A405,'PNC Exon. &amp; no Exon.'!A:D,3,0)+VLOOKUP(A405,'PNC Exon. &amp; no Exon.'!A:D,4,0)</f>
        <v>0</v>
      </c>
      <c r="E405" s="108">
        <f t="shared" si="27"/>
        <v>0</v>
      </c>
      <c r="F405" s="108">
        <f t="shared" si="28"/>
        <v>0</v>
      </c>
      <c r="H405" s="97" t="s">
        <v>5</v>
      </c>
    </row>
    <row r="406" spans="1:8" ht="15" customHeight="1" x14ac:dyDescent="0.25">
      <c r="A406" s="97" t="str">
        <f t="shared" si="25"/>
        <v>JunioBMI Compañía de Seguros, S. A.</v>
      </c>
      <c r="B406" s="34">
        <f t="shared" si="26"/>
        <v>1</v>
      </c>
      <c r="C406" s="37" t="s">
        <v>87</v>
      </c>
      <c r="D406" s="36">
        <f>VLOOKUP(A406,'PNC Exon. &amp; no Exon.'!A:D,3,0)+VLOOKUP(A406,'PNC Exon. &amp; no Exon.'!A:D,4,0)</f>
        <v>0</v>
      </c>
      <c r="E406" s="108">
        <f t="shared" si="27"/>
        <v>0</v>
      </c>
      <c r="F406" s="108">
        <f t="shared" si="28"/>
        <v>0</v>
      </c>
      <c r="H406" s="97" t="s">
        <v>5</v>
      </c>
    </row>
    <row r="407" spans="1:8" ht="15" customHeight="1" x14ac:dyDescent="0.25">
      <c r="A407" s="97" t="str">
        <f t="shared" si="25"/>
        <v>JunioCuna Mutual Insurance Society Dominicana</v>
      </c>
      <c r="B407" s="34">
        <f t="shared" si="26"/>
        <v>1</v>
      </c>
      <c r="C407" s="37" t="s">
        <v>122</v>
      </c>
      <c r="D407" s="36">
        <f>VLOOKUP(A407,'PNC Exon. &amp; no Exon.'!A:D,3,0)+VLOOKUP(A407,'PNC Exon. &amp; no Exon.'!A:D,4,0)</f>
        <v>0</v>
      </c>
      <c r="E407" s="108">
        <f t="shared" si="27"/>
        <v>0</v>
      </c>
      <c r="F407" s="108">
        <f t="shared" si="28"/>
        <v>0</v>
      </c>
      <c r="H407" s="97" t="s">
        <v>5</v>
      </c>
    </row>
    <row r="408" spans="1:8" ht="15" customHeight="1" x14ac:dyDescent="0.25">
      <c r="A408" s="97" t="str">
        <f t="shared" si="25"/>
        <v>JunioBupa Dominicana, S. A.</v>
      </c>
      <c r="B408" s="34">
        <f t="shared" si="26"/>
        <v>1</v>
      </c>
      <c r="C408" s="37" t="s">
        <v>123</v>
      </c>
      <c r="D408" s="36">
        <f>VLOOKUP(A408,'PNC Exon. &amp; no Exon.'!A:D,3,0)+VLOOKUP(A408,'PNC Exon. &amp; no Exon.'!A:D,4,0)</f>
        <v>0</v>
      </c>
      <c r="E408" s="108">
        <f t="shared" si="27"/>
        <v>0</v>
      </c>
      <c r="F408" s="108">
        <f t="shared" si="28"/>
        <v>0</v>
      </c>
      <c r="H408" s="97" t="s">
        <v>5</v>
      </c>
    </row>
    <row r="409" spans="1:8" ht="15" customHeight="1" x14ac:dyDescent="0.25">
      <c r="A409" s="97" t="str">
        <f t="shared" si="25"/>
        <v>JunioAngloamericana de Seguros, S. A.</v>
      </c>
      <c r="B409" s="34">
        <f t="shared" si="26"/>
        <v>1</v>
      </c>
      <c r="C409" s="37" t="s">
        <v>78</v>
      </c>
      <c r="D409" s="36">
        <f>VLOOKUP(A409,'PNC Exon. &amp; no Exon.'!A:D,3,0)+VLOOKUP(A409,'PNC Exon. &amp; no Exon.'!A:D,4,0)</f>
        <v>0</v>
      </c>
      <c r="E409" s="108">
        <f t="shared" si="27"/>
        <v>0</v>
      </c>
      <c r="F409" s="108">
        <f t="shared" si="28"/>
        <v>0</v>
      </c>
      <c r="H409" s="97" t="s">
        <v>5</v>
      </c>
    </row>
    <row r="410" spans="1:8" ht="15" customHeight="1" x14ac:dyDescent="0.25">
      <c r="A410" s="97" t="str">
        <f t="shared" si="25"/>
        <v>JunioSeguros APS, S.R.L.</v>
      </c>
      <c r="B410" s="34">
        <f t="shared" si="26"/>
        <v>1</v>
      </c>
      <c r="C410" s="37" t="s">
        <v>124</v>
      </c>
      <c r="D410" s="36">
        <f>VLOOKUP(A410,'PNC Exon. &amp; no Exon.'!A:D,3,0)+VLOOKUP(A410,'PNC Exon. &amp; no Exon.'!A:D,4,0)</f>
        <v>0</v>
      </c>
      <c r="E410" s="108">
        <f t="shared" si="27"/>
        <v>0</v>
      </c>
      <c r="F410" s="108">
        <f t="shared" si="28"/>
        <v>0</v>
      </c>
      <c r="H410" s="97" t="s">
        <v>5</v>
      </c>
    </row>
    <row r="411" spans="1:8" ht="15" customHeight="1" x14ac:dyDescent="0.25">
      <c r="A411" s="97" t="str">
        <f t="shared" si="25"/>
        <v>JunioMultiseguros Su, S.A.</v>
      </c>
      <c r="B411" s="34">
        <f t="shared" si="26"/>
        <v>1</v>
      </c>
      <c r="C411" s="37" t="s">
        <v>125</v>
      </c>
      <c r="D411" s="36">
        <f>VLOOKUP(A411,'PNC Exon. &amp; no Exon.'!A:D,3,0)+VLOOKUP(A411,'PNC Exon. &amp; no Exon.'!A:D,4,0)</f>
        <v>0</v>
      </c>
      <c r="E411" s="108">
        <f t="shared" si="27"/>
        <v>0</v>
      </c>
      <c r="F411" s="108">
        <f t="shared" si="28"/>
        <v>0</v>
      </c>
      <c r="H411" s="97" t="s">
        <v>5</v>
      </c>
    </row>
    <row r="412" spans="1:8" ht="15" customHeight="1" x14ac:dyDescent="0.25">
      <c r="A412" s="97" t="str">
        <f t="shared" si="25"/>
        <v>JunioSeguros Ademi, S.A.</v>
      </c>
      <c r="B412" s="34">
        <f t="shared" si="26"/>
        <v>1</v>
      </c>
      <c r="C412" s="37" t="s">
        <v>126</v>
      </c>
      <c r="D412" s="36">
        <f>VLOOKUP(A412,'PNC Exon. &amp; no Exon.'!A:D,3,0)+VLOOKUP(A412,'PNC Exon. &amp; no Exon.'!A:D,4,0)</f>
        <v>0</v>
      </c>
      <c r="E412" s="108">
        <f t="shared" si="27"/>
        <v>0</v>
      </c>
      <c r="F412" s="108">
        <f t="shared" si="28"/>
        <v>0</v>
      </c>
      <c r="H412" s="97" t="s">
        <v>5</v>
      </c>
    </row>
    <row r="413" spans="1:8" ht="15" customHeight="1" x14ac:dyDescent="0.25">
      <c r="A413" s="97" t="str">
        <f t="shared" si="25"/>
        <v>JunioConfederación del Canadá Dominicana, S. A.</v>
      </c>
      <c r="B413" s="34">
        <f t="shared" si="26"/>
        <v>1</v>
      </c>
      <c r="C413" s="37" t="s">
        <v>127</v>
      </c>
      <c r="D413" s="36">
        <f>VLOOKUP(A413,'PNC Exon. &amp; no Exon.'!A:D,3,0)+VLOOKUP(A413,'PNC Exon. &amp; no Exon.'!A:D,4,0)</f>
        <v>0</v>
      </c>
      <c r="E413" s="108">
        <f t="shared" si="27"/>
        <v>0</v>
      </c>
      <c r="F413" s="108">
        <f t="shared" si="28"/>
        <v>0</v>
      </c>
      <c r="H413" s="97" t="s">
        <v>5</v>
      </c>
    </row>
    <row r="414" spans="1:8" ht="15" customHeight="1" x14ac:dyDescent="0.25">
      <c r="A414" s="97" t="str">
        <f t="shared" si="25"/>
        <v>JunioFuturo Seguros</v>
      </c>
      <c r="B414" s="34">
        <f t="shared" si="26"/>
        <v>1</v>
      </c>
      <c r="C414" s="37" t="s">
        <v>109</v>
      </c>
      <c r="D414" s="36">
        <f>VLOOKUP(A414,'PNC Exon. &amp; no Exon.'!A:D,3,0)+VLOOKUP(A414,'PNC Exon. &amp; no Exon.'!A:D,4,0)</f>
        <v>0</v>
      </c>
      <c r="E414" s="108">
        <f t="shared" si="27"/>
        <v>0</v>
      </c>
      <c r="F414" s="108">
        <f t="shared" si="28"/>
        <v>0</v>
      </c>
      <c r="G414" s="2"/>
      <c r="H414" s="97" t="s">
        <v>5</v>
      </c>
    </row>
    <row r="415" spans="1:8" ht="15" customHeight="1" x14ac:dyDescent="0.25">
      <c r="A415" s="97" t="str">
        <f t="shared" si="25"/>
        <v>JunioAutoseguro, S. A.</v>
      </c>
      <c r="B415" s="34">
        <f t="shared" si="26"/>
        <v>1</v>
      </c>
      <c r="C415" s="37" t="s">
        <v>79</v>
      </c>
      <c r="D415" s="36">
        <f>VLOOKUP(A415,'PNC Exon. &amp; no Exon.'!A:D,3,0)+VLOOKUP(A415,'PNC Exon. &amp; no Exon.'!A:D,4,0)</f>
        <v>0</v>
      </c>
      <c r="E415" s="108">
        <f t="shared" si="27"/>
        <v>0</v>
      </c>
      <c r="F415" s="108">
        <f t="shared" si="28"/>
        <v>0</v>
      </c>
      <c r="H415" s="97" t="s">
        <v>5</v>
      </c>
    </row>
    <row r="416" spans="1:8" ht="15" customHeight="1" x14ac:dyDescent="0.25">
      <c r="A416" s="97" t="str">
        <f t="shared" si="25"/>
        <v>JunioSeguros Yunen, S.A.</v>
      </c>
      <c r="B416" s="34">
        <f t="shared" si="26"/>
        <v>1</v>
      </c>
      <c r="C416" s="37" t="s">
        <v>128</v>
      </c>
      <c r="D416" s="36">
        <f>VLOOKUP(A416,'PNC Exon. &amp; no Exon.'!A:D,3,0)+VLOOKUP(A416,'PNC Exon. &amp; no Exon.'!A:D,4,0)</f>
        <v>0</v>
      </c>
      <c r="E416" s="108">
        <f t="shared" si="27"/>
        <v>0</v>
      </c>
      <c r="F416" s="108">
        <f t="shared" si="28"/>
        <v>0</v>
      </c>
      <c r="H416" s="97" t="s">
        <v>5</v>
      </c>
    </row>
    <row r="417" spans="1:8" ht="15" customHeight="1" x14ac:dyDescent="0.25">
      <c r="A417" s="97" t="str">
        <f t="shared" si="25"/>
        <v>JunioHylseg Seguros S.A</v>
      </c>
      <c r="B417" s="34">
        <f t="shared" si="26"/>
        <v>1</v>
      </c>
      <c r="C417" s="37" t="s">
        <v>129</v>
      </c>
      <c r="D417" s="36">
        <f>VLOOKUP(A417,'PNC Exon. &amp; no Exon.'!A:D,3,0)+VLOOKUP(A417,'PNC Exon. &amp; no Exon.'!A:D,4,0)</f>
        <v>0</v>
      </c>
      <c r="E417" s="108">
        <f t="shared" si="27"/>
        <v>0</v>
      </c>
      <c r="F417" s="108">
        <f t="shared" si="28"/>
        <v>0</v>
      </c>
      <c r="H417" s="97" t="s">
        <v>5</v>
      </c>
    </row>
    <row r="418" spans="1:8" ht="15" customHeight="1" x14ac:dyDescent="0.25">
      <c r="A418" s="97" t="str">
        <f t="shared" si="25"/>
        <v>JunioMidas Seguros, S.A.</v>
      </c>
      <c r="B418" s="34">
        <f t="shared" si="26"/>
        <v>1</v>
      </c>
      <c r="C418" s="37" t="s">
        <v>130</v>
      </c>
      <c r="D418" s="36">
        <f>VLOOKUP(A418,'PNC Exon. &amp; no Exon.'!A:D,3,0)+VLOOKUP(A418,'PNC Exon. &amp; no Exon.'!A:D,4,0)</f>
        <v>0</v>
      </c>
      <c r="E418" s="108">
        <f t="shared" si="27"/>
        <v>0</v>
      </c>
      <c r="F418" s="108">
        <f t="shared" si="28"/>
        <v>0</v>
      </c>
      <c r="H418" s="97" t="s">
        <v>5</v>
      </c>
    </row>
    <row r="419" spans="1:8" ht="15" customHeight="1" x14ac:dyDescent="0.25">
      <c r="A419" s="97" t="str">
        <f t="shared" si="25"/>
        <v>JunioUnit, S.A.</v>
      </c>
      <c r="B419" s="34">
        <f t="shared" si="26"/>
        <v>1</v>
      </c>
      <c r="C419" s="37" t="s">
        <v>131</v>
      </c>
      <c r="D419" s="36">
        <f>VLOOKUP(A419,'PNC Exon. &amp; no Exon.'!A:D,3,0)+VLOOKUP(A419,'PNC Exon. &amp; no Exon.'!A:D,4,0)</f>
        <v>0</v>
      </c>
      <c r="E419" s="108">
        <f t="shared" si="27"/>
        <v>0</v>
      </c>
      <c r="F419" s="108">
        <f t="shared" si="28"/>
        <v>0</v>
      </c>
      <c r="H419" s="97" t="s">
        <v>5</v>
      </c>
    </row>
    <row r="420" spans="1:8" ht="21" customHeight="1" x14ac:dyDescent="0.25">
      <c r="A420" s="97" t="str">
        <f t="shared" si="25"/>
        <v xml:space="preserve">Total General </v>
      </c>
      <c r="B420" s="38"/>
      <c r="C420" s="39" t="s">
        <v>21</v>
      </c>
      <c r="D420" s="40">
        <f>SUM(D387:D419)</f>
        <v>0</v>
      </c>
      <c r="E420" s="112">
        <f>SUM(E387:E419,0)</f>
        <v>0</v>
      </c>
      <c r="F420" s="113"/>
    </row>
    <row r="421" spans="1:8" x14ac:dyDescent="0.25">
      <c r="A421" s="97" t="str">
        <f t="shared" si="25"/>
        <v/>
      </c>
      <c r="B421" s="52" t="s">
        <v>173</v>
      </c>
      <c r="C421" s="7"/>
    </row>
    <row r="422" spans="1:8" x14ac:dyDescent="0.25">
      <c r="A422" s="97" t="str">
        <f t="shared" si="25"/>
        <v/>
      </c>
    </row>
    <row r="423" spans="1:8" x14ac:dyDescent="0.25">
      <c r="A423" s="97" t="str">
        <f t="shared" si="25"/>
        <v/>
      </c>
    </row>
    <row r="424" spans="1:8" x14ac:dyDescent="0.25">
      <c r="A424" s="97" t="str">
        <f t="shared" ref="A424:A487" si="29">H424&amp;C424</f>
        <v/>
      </c>
    </row>
    <row r="425" spans="1:8" x14ac:dyDescent="0.25">
      <c r="A425" s="97" t="str">
        <f t="shared" si="29"/>
        <v/>
      </c>
    </row>
    <row r="426" spans="1:8" x14ac:dyDescent="0.25">
      <c r="A426" s="97" t="str">
        <f t="shared" si="29"/>
        <v/>
      </c>
    </row>
    <row r="427" spans="1:8" x14ac:dyDescent="0.25">
      <c r="A427" s="97" t="str">
        <f t="shared" si="29"/>
        <v/>
      </c>
    </row>
    <row r="428" spans="1:8" x14ac:dyDescent="0.25">
      <c r="A428" s="97" t="str">
        <f t="shared" si="29"/>
        <v/>
      </c>
    </row>
    <row r="429" spans="1:8" x14ac:dyDescent="0.25">
      <c r="A429" s="97" t="str">
        <f t="shared" si="29"/>
        <v/>
      </c>
    </row>
    <row r="430" spans="1:8" x14ac:dyDescent="0.25">
      <c r="A430" s="97" t="str">
        <f t="shared" si="29"/>
        <v/>
      </c>
    </row>
    <row r="431" spans="1:8" x14ac:dyDescent="0.25">
      <c r="A431" s="97" t="str">
        <f t="shared" si="29"/>
        <v/>
      </c>
    </row>
    <row r="432" spans="1:8" x14ac:dyDescent="0.25">
      <c r="A432" s="97" t="str">
        <f t="shared" si="29"/>
        <v/>
      </c>
    </row>
    <row r="433" spans="1:6" x14ac:dyDescent="0.25">
      <c r="A433" s="97" t="str">
        <f t="shared" si="29"/>
        <v/>
      </c>
    </row>
    <row r="434" spans="1:6" x14ac:dyDescent="0.25">
      <c r="A434" s="97" t="str">
        <f t="shared" si="29"/>
        <v/>
      </c>
    </row>
    <row r="435" spans="1:6" x14ac:dyDescent="0.25">
      <c r="A435" s="97" t="str">
        <f t="shared" si="29"/>
        <v/>
      </c>
    </row>
    <row r="436" spans="1:6" x14ac:dyDescent="0.25">
      <c r="A436" s="97" t="str">
        <f t="shared" si="29"/>
        <v/>
      </c>
    </row>
    <row r="437" spans="1:6" x14ac:dyDescent="0.25">
      <c r="A437" s="97" t="str">
        <f t="shared" si="29"/>
        <v/>
      </c>
    </row>
    <row r="438" spans="1:6" x14ac:dyDescent="0.25">
      <c r="A438" s="97" t="str">
        <f t="shared" si="29"/>
        <v/>
      </c>
    </row>
    <row r="439" spans="1:6" x14ac:dyDescent="0.25">
      <c r="A439" s="97" t="str">
        <f t="shared" si="29"/>
        <v/>
      </c>
    </row>
    <row r="440" spans="1:6" x14ac:dyDescent="0.25">
      <c r="A440" s="97" t="str">
        <f t="shared" si="29"/>
        <v/>
      </c>
    </row>
    <row r="441" spans="1:6" x14ac:dyDescent="0.25">
      <c r="A441" s="97" t="str">
        <f t="shared" si="29"/>
        <v/>
      </c>
    </row>
    <row r="442" spans="1:6" x14ac:dyDescent="0.25">
      <c r="A442" s="97" t="str">
        <f t="shared" si="29"/>
        <v/>
      </c>
    </row>
    <row r="443" spans="1:6" x14ac:dyDescent="0.25">
      <c r="A443" s="97" t="str">
        <f t="shared" si="29"/>
        <v/>
      </c>
    </row>
    <row r="444" spans="1:6" ht="21" x14ac:dyDescent="0.4">
      <c r="A444" s="97" t="str">
        <f t="shared" si="29"/>
        <v/>
      </c>
      <c r="B444" s="135" t="s">
        <v>42</v>
      </c>
      <c r="C444" s="135"/>
      <c r="D444" s="135"/>
      <c r="E444" s="135"/>
      <c r="F444" s="135"/>
    </row>
    <row r="445" spans="1:6" x14ac:dyDescent="0.25">
      <c r="A445" s="97" t="str">
        <f t="shared" si="29"/>
        <v/>
      </c>
      <c r="B445" s="134" t="s">
        <v>86</v>
      </c>
      <c r="C445" s="134"/>
      <c r="D445" s="134"/>
      <c r="E445" s="134"/>
      <c r="F445" s="134"/>
    </row>
    <row r="446" spans="1:6" x14ac:dyDescent="0.25">
      <c r="A446" s="97" t="str">
        <f t="shared" si="29"/>
        <v/>
      </c>
      <c r="B446" s="134" t="s">
        <v>154</v>
      </c>
      <c r="C446" s="134"/>
      <c r="D446" s="134"/>
      <c r="E446" s="134"/>
      <c r="F446" s="134"/>
    </row>
    <row r="447" spans="1:6" x14ac:dyDescent="0.25">
      <c r="A447" s="97" t="str">
        <f t="shared" si="29"/>
        <v/>
      </c>
      <c r="B447" s="134" t="s">
        <v>91</v>
      </c>
      <c r="C447" s="134"/>
      <c r="D447" s="134"/>
      <c r="E447" s="134"/>
      <c r="F447" s="134"/>
    </row>
    <row r="448" spans="1:6" x14ac:dyDescent="0.25">
      <c r="A448" s="97" t="str">
        <f t="shared" si="29"/>
        <v/>
      </c>
    </row>
    <row r="449" spans="1:8" ht="22.5" customHeight="1" x14ac:dyDescent="0.25">
      <c r="A449" s="97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0</v>
      </c>
      <c r="E450" s="108">
        <f t="shared" ref="E450:E482" si="31">IFERROR(D450/$D$483*100,0)</f>
        <v>0</v>
      </c>
      <c r="F450" s="108">
        <f>(E450)</f>
        <v>0</v>
      </c>
      <c r="H450" s="97" t="s">
        <v>6</v>
      </c>
    </row>
    <row r="451" spans="1:8" ht="15" customHeight="1" x14ac:dyDescent="0.25">
      <c r="A451" s="97" t="str">
        <f t="shared" si="29"/>
        <v>JulioHumano Seguros, S. A.</v>
      </c>
      <c r="B451" s="34">
        <f t="shared" si="30"/>
        <v>1</v>
      </c>
      <c r="C451" s="37" t="s">
        <v>92</v>
      </c>
      <c r="D451" s="36">
        <f>VLOOKUP(A451,'PNC Exon. &amp; no Exon.'!A:D,3,0)+VLOOKUP(A451,'PNC Exon. &amp; no Exon.'!A:D,4,0)</f>
        <v>0</v>
      </c>
      <c r="E451" s="108">
        <f t="shared" si="31"/>
        <v>0</v>
      </c>
      <c r="F451" s="108">
        <f t="shared" ref="F451:F482" si="32">(F450+E451)</f>
        <v>0</v>
      </c>
      <c r="H451" s="97" t="s">
        <v>6</v>
      </c>
    </row>
    <row r="452" spans="1:8" ht="15" customHeight="1" x14ac:dyDescent="0.25">
      <c r="A452" s="97" t="str">
        <f t="shared" si="29"/>
        <v>JulioSeguros Reservas, S. A.</v>
      </c>
      <c r="B452" s="34">
        <f t="shared" si="30"/>
        <v>1</v>
      </c>
      <c r="C452" s="37" t="s">
        <v>93</v>
      </c>
      <c r="D452" s="36">
        <f>VLOOKUP(A452,'PNC Exon. &amp; no Exon.'!A:D,3,0)+VLOOKUP(A452,'PNC Exon. &amp; no Exon.'!A:D,4,0)</f>
        <v>0</v>
      </c>
      <c r="E452" s="108">
        <f t="shared" si="31"/>
        <v>0</v>
      </c>
      <c r="F452" s="108">
        <f t="shared" si="32"/>
        <v>0</v>
      </c>
      <c r="H452" s="97" t="s">
        <v>6</v>
      </c>
    </row>
    <row r="453" spans="1:8" ht="15" customHeight="1" x14ac:dyDescent="0.25">
      <c r="A453" s="97" t="str">
        <f t="shared" si="29"/>
        <v>JulioLa Colonial, S. A., Compañia De Seguros</v>
      </c>
      <c r="B453" s="34">
        <f t="shared" si="30"/>
        <v>1</v>
      </c>
      <c r="C453" s="37" t="s">
        <v>111</v>
      </c>
      <c r="D453" s="36">
        <f>VLOOKUP(A453,'PNC Exon. &amp; no Exon.'!A:D,3,0)+VLOOKUP(A453,'PNC Exon. &amp; no Exon.'!A:D,4,0)</f>
        <v>0</v>
      </c>
      <c r="E453" s="108">
        <f t="shared" si="31"/>
        <v>0</v>
      </c>
      <c r="F453" s="108">
        <f t="shared" si="32"/>
        <v>0</v>
      </c>
      <c r="H453" s="97" t="s">
        <v>6</v>
      </c>
    </row>
    <row r="454" spans="1:8" ht="15" customHeight="1" x14ac:dyDescent="0.25">
      <c r="A454" s="97" t="str">
        <f t="shared" si="29"/>
        <v>JulioMapfre BHD Compañía de Seguros</v>
      </c>
      <c r="B454" s="34">
        <f t="shared" si="30"/>
        <v>1</v>
      </c>
      <c r="C454" s="37" t="s">
        <v>110</v>
      </c>
      <c r="D454" s="36">
        <f>VLOOKUP(A454,'PNC Exon. &amp; no Exon.'!A:D,3,0)+VLOOKUP(A454,'PNC Exon. &amp; no Exon.'!A:D,4,0)</f>
        <v>0</v>
      </c>
      <c r="E454" s="108">
        <f t="shared" si="31"/>
        <v>0</v>
      </c>
      <c r="F454" s="108">
        <f t="shared" si="32"/>
        <v>0</v>
      </c>
      <c r="H454" s="97" t="s">
        <v>6</v>
      </c>
    </row>
    <row r="455" spans="1:8" ht="15" customHeight="1" x14ac:dyDescent="0.25">
      <c r="A455" s="97" t="str">
        <f t="shared" si="29"/>
        <v>JulioSeguros Sura, S.A.</v>
      </c>
      <c r="B455" s="34">
        <f t="shared" si="30"/>
        <v>1</v>
      </c>
      <c r="C455" s="37" t="s">
        <v>112</v>
      </c>
      <c r="D455" s="36">
        <f>VLOOKUP(A455,'PNC Exon. &amp; no Exon.'!A:D,3,0)+VLOOKUP(A455,'PNC Exon. &amp; no Exon.'!A:D,4,0)</f>
        <v>0</v>
      </c>
      <c r="E455" s="108">
        <f t="shared" si="31"/>
        <v>0</v>
      </c>
      <c r="F455" s="108">
        <f t="shared" si="32"/>
        <v>0</v>
      </c>
      <c r="H455" s="97" t="s">
        <v>6</v>
      </c>
    </row>
    <row r="456" spans="1:8" ht="15" customHeight="1" x14ac:dyDescent="0.25">
      <c r="A456" s="97" t="str">
        <f t="shared" si="29"/>
        <v>JulioSeguros Crecer, S. A.</v>
      </c>
      <c r="B456" s="34">
        <f t="shared" si="30"/>
        <v>1</v>
      </c>
      <c r="C456" s="37" t="s">
        <v>94</v>
      </c>
      <c r="D456" s="36">
        <f>VLOOKUP(A456,'PNC Exon. &amp; no Exon.'!A:D,3,0)+VLOOKUP(A456,'PNC Exon. &amp; no Exon.'!A:D,4,0)</f>
        <v>0</v>
      </c>
      <c r="E456" s="108">
        <f t="shared" si="31"/>
        <v>0</v>
      </c>
      <c r="F456" s="108">
        <f t="shared" si="32"/>
        <v>0</v>
      </c>
      <c r="H456" s="97" t="s">
        <v>6</v>
      </c>
    </row>
    <row r="457" spans="1:8" ht="15" customHeight="1" x14ac:dyDescent="0.25">
      <c r="A457" s="97" t="str">
        <f t="shared" si="29"/>
        <v>JulioWorldwide Seguros, S. A.</v>
      </c>
      <c r="B457" s="34">
        <f t="shared" si="30"/>
        <v>1</v>
      </c>
      <c r="C457" s="37" t="s">
        <v>113</v>
      </c>
      <c r="D457" s="36">
        <f>VLOOKUP(A457,'PNC Exon. &amp; no Exon.'!A:D,3,0)+VLOOKUP(A457,'PNC Exon. &amp; no Exon.'!A:D,4,0)</f>
        <v>0</v>
      </c>
      <c r="E457" s="108">
        <f t="shared" si="31"/>
        <v>0</v>
      </c>
      <c r="F457" s="108">
        <f t="shared" si="32"/>
        <v>0</v>
      </c>
      <c r="H457" s="97" t="s">
        <v>6</v>
      </c>
    </row>
    <row r="458" spans="1:8" ht="15" customHeight="1" x14ac:dyDescent="0.25">
      <c r="A458" s="97" t="str">
        <f t="shared" si="29"/>
        <v>JulioGeneral de Seguros, S. A.</v>
      </c>
      <c r="B458" s="34">
        <f t="shared" si="30"/>
        <v>1</v>
      </c>
      <c r="C458" s="37" t="s">
        <v>77</v>
      </c>
      <c r="D458" s="36">
        <f>VLOOKUP(A458,'PNC Exon. &amp; no Exon.'!A:D,3,0)+VLOOKUP(A458,'PNC Exon. &amp; no Exon.'!A:D,4,0)</f>
        <v>0</v>
      </c>
      <c r="E458" s="108">
        <f t="shared" si="31"/>
        <v>0</v>
      </c>
      <c r="F458" s="108">
        <f t="shared" si="32"/>
        <v>0</v>
      </c>
      <c r="H458" s="97" t="s">
        <v>6</v>
      </c>
    </row>
    <row r="459" spans="1:8" ht="15" customHeight="1" x14ac:dyDescent="0.25">
      <c r="A459" s="97" t="str">
        <f t="shared" si="29"/>
        <v>JulioAseguradora Agropecuaria Dominicana, S. A.</v>
      </c>
      <c r="B459" s="34">
        <f t="shared" si="30"/>
        <v>1</v>
      </c>
      <c r="C459" s="37" t="s">
        <v>117</v>
      </c>
      <c r="D459" s="36">
        <f>VLOOKUP(A459,'PNC Exon. &amp; no Exon.'!A:D,3,0)+VLOOKUP(A459,'PNC Exon. &amp; no Exon.'!A:D,4,0)</f>
        <v>0</v>
      </c>
      <c r="E459" s="108">
        <f t="shared" si="31"/>
        <v>0</v>
      </c>
      <c r="F459" s="108">
        <f t="shared" si="32"/>
        <v>0</v>
      </c>
      <c r="H459" s="97" t="s">
        <v>6</v>
      </c>
    </row>
    <row r="460" spans="1:8" ht="15" customHeight="1" x14ac:dyDescent="0.25">
      <c r="A460" s="97" t="str">
        <f t="shared" si="29"/>
        <v>JulioLa Monumental de Seguros, S. A.</v>
      </c>
      <c r="B460" s="34">
        <f t="shared" si="30"/>
        <v>1</v>
      </c>
      <c r="C460" s="37" t="s">
        <v>85</v>
      </c>
      <c r="D460" s="36">
        <f>VLOOKUP(A460,'PNC Exon. &amp; no Exon.'!A:D,3,0)+VLOOKUP(A460,'PNC Exon. &amp; no Exon.'!A:D,4,0)</f>
        <v>0</v>
      </c>
      <c r="E460" s="108">
        <f t="shared" si="31"/>
        <v>0</v>
      </c>
      <c r="F460" s="108">
        <f t="shared" si="32"/>
        <v>0</v>
      </c>
      <c r="H460" s="97" t="s">
        <v>6</v>
      </c>
    </row>
    <row r="461" spans="1:8" ht="15" customHeight="1" x14ac:dyDescent="0.25">
      <c r="A461" s="97" t="str">
        <f t="shared" si="29"/>
        <v>JulioSeguros Pepín, S. A.</v>
      </c>
      <c r="B461" s="34">
        <f t="shared" si="30"/>
        <v>1</v>
      </c>
      <c r="C461" s="37" t="s">
        <v>114</v>
      </c>
      <c r="D461" s="36">
        <f>VLOOKUP(A461,'PNC Exon. &amp; no Exon.'!A:D,3,0)+VLOOKUP(A461,'PNC Exon. &amp; no Exon.'!A:D,4,0)</f>
        <v>0</v>
      </c>
      <c r="E461" s="108">
        <f t="shared" si="31"/>
        <v>0</v>
      </c>
      <c r="F461" s="108">
        <f t="shared" si="32"/>
        <v>0</v>
      </c>
      <c r="H461" s="97" t="s">
        <v>6</v>
      </c>
    </row>
    <row r="462" spans="1:8" ht="15" customHeight="1" x14ac:dyDescent="0.25">
      <c r="A462" s="97" t="str">
        <f t="shared" si="29"/>
        <v>JulioCompañía Dominicana de Seguros, C. por A.</v>
      </c>
      <c r="B462" s="34">
        <f t="shared" si="30"/>
        <v>1</v>
      </c>
      <c r="C462" s="37" t="s">
        <v>115</v>
      </c>
      <c r="D462" s="36">
        <f>VLOOKUP(A462,'PNC Exon. &amp; no Exon.'!A:D,3,0)+VLOOKUP(A462,'PNC Exon. &amp; no Exon.'!A:D,4,0)</f>
        <v>0</v>
      </c>
      <c r="E462" s="108">
        <f t="shared" si="31"/>
        <v>0</v>
      </c>
      <c r="F462" s="108">
        <f t="shared" si="32"/>
        <v>0</v>
      </c>
      <c r="H462" s="97" t="s">
        <v>6</v>
      </c>
    </row>
    <row r="463" spans="1:8" ht="15" customHeight="1" x14ac:dyDescent="0.25">
      <c r="A463" s="97" t="str">
        <f t="shared" si="29"/>
        <v>JulioPatria, S. A., Compañía de Seguros</v>
      </c>
      <c r="B463" s="34">
        <f t="shared" si="30"/>
        <v>1</v>
      </c>
      <c r="C463" s="37" t="s">
        <v>116</v>
      </c>
      <c r="D463" s="36">
        <f>VLOOKUP(A463,'PNC Exon. &amp; no Exon.'!A:D,3,0)+VLOOKUP(A463,'PNC Exon. &amp; no Exon.'!A:D,4,0)</f>
        <v>0</v>
      </c>
      <c r="E463" s="108">
        <f t="shared" si="31"/>
        <v>0</v>
      </c>
      <c r="F463" s="108">
        <f t="shared" si="32"/>
        <v>0</v>
      </c>
      <c r="H463" s="97" t="s">
        <v>6</v>
      </c>
    </row>
    <row r="464" spans="1:8" ht="15" customHeight="1" x14ac:dyDescent="0.25">
      <c r="A464" s="97" t="str">
        <f t="shared" si="29"/>
        <v>JulioAtlántica Seguros, S. A.</v>
      </c>
      <c r="B464" s="34">
        <f t="shared" si="30"/>
        <v>1</v>
      </c>
      <c r="C464" s="37" t="s">
        <v>119</v>
      </c>
      <c r="D464" s="36">
        <f>VLOOKUP(A464,'PNC Exon. &amp; no Exon.'!A:D,3,0)+VLOOKUP(A464,'PNC Exon. &amp; no Exon.'!A:D,4,0)</f>
        <v>0</v>
      </c>
      <c r="E464" s="108">
        <f t="shared" si="31"/>
        <v>0</v>
      </c>
      <c r="F464" s="108">
        <f t="shared" si="32"/>
        <v>0</v>
      </c>
      <c r="H464" s="97" t="s">
        <v>6</v>
      </c>
    </row>
    <row r="465" spans="1:8" ht="15" customHeight="1" x14ac:dyDescent="0.25">
      <c r="A465" s="97" t="str">
        <f t="shared" si="29"/>
        <v>JulioBanesco Seguros</v>
      </c>
      <c r="B465" s="34">
        <f t="shared" si="30"/>
        <v>1</v>
      </c>
      <c r="C465" s="37" t="s">
        <v>118</v>
      </c>
      <c r="D465" s="36">
        <f>VLOOKUP(A465,'PNC Exon. &amp; no Exon.'!A:D,3,0)+VLOOKUP(A465,'PNC Exon. &amp; no Exon.'!A:D,4,0)</f>
        <v>0</v>
      </c>
      <c r="E465" s="108">
        <f t="shared" si="31"/>
        <v>0</v>
      </c>
      <c r="F465" s="108">
        <f t="shared" si="32"/>
        <v>0</v>
      </c>
      <c r="H465" s="97" t="s">
        <v>6</v>
      </c>
    </row>
    <row r="466" spans="1:8" ht="15" customHeight="1" x14ac:dyDescent="0.25">
      <c r="A466" s="97" t="str">
        <f t="shared" si="29"/>
        <v xml:space="preserve">JulioCooperativa Nacional De Seguros, Inc </v>
      </c>
      <c r="B466" s="34">
        <f t="shared" si="30"/>
        <v>1</v>
      </c>
      <c r="C466" s="37" t="s">
        <v>120</v>
      </c>
      <c r="D466" s="36">
        <f>VLOOKUP(A466,'PNC Exon. &amp; no Exon.'!A:D,3,0)+VLOOKUP(A466,'PNC Exon. &amp; no Exon.'!A:D,4,0)</f>
        <v>0</v>
      </c>
      <c r="E466" s="108">
        <f t="shared" si="31"/>
        <v>0</v>
      </c>
      <c r="F466" s="108">
        <f t="shared" si="32"/>
        <v>0</v>
      </c>
      <c r="H466" s="97" t="s">
        <v>6</v>
      </c>
    </row>
    <row r="467" spans="1:8" ht="15" customHeight="1" x14ac:dyDescent="0.25">
      <c r="A467" s="97" t="str">
        <f t="shared" si="29"/>
        <v>JulioSeguros La Internacional, S. A.</v>
      </c>
      <c r="B467" s="34">
        <f t="shared" si="30"/>
        <v>1</v>
      </c>
      <c r="C467" s="37" t="s">
        <v>80</v>
      </c>
      <c r="D467" s="36">
        <f>VLOOKUP(A467,'PNC Exon. &amp; no Exon.'!A:D,3,0)+VLOOKUP(A467,'PNC Exon. &amp; no Exon.'!A:D,4,0)</f>
        <v>0</v>
      </c>
      <c r="E467" s="108">
        <f t="shared" si="31"/>
        <v>0</v>
      </c>
      <c r="F467" s="108">
        <f t="shared" si="32"/>
        <v>0</v>
      </c>
      <c r="H467" s="97" t="s">
        <v>6</v>
      </c>
    </row>
    <row r="468" spans="1:8" ht="15" customHeight="1" x14ac:dyDescent="0.25">
      <c r="A468" s="97" t="str">
        <f t="shared" si="29"/>
        <v>JulioBMI Compañía de Seguros, S. A.</v>
      </c>
      <c r="B468" s="34">
        <f t="shared" si="30"/>
        <v>1</v>
      </c>
      <c r="C468" s="37" t="s">
        <v>87</v>
      </c>
      <c r="D468" s="36">
        <f>VLOOKUP(A468,'PNC Exon. &amp; no Exon.'!A:D,3,0)+VLOOKUP(A468,'PNC Exon. &amp; no Exon.'!A:D,4,0)</f>
        <v>0</v>
      </c>
      <c r="E468" s="108">
        <f t="shared" si="31"/>
        <v>0</v>
      </c>
      <c r="F468" s="108">
        <f t="shared" si="32"/>
        <v>0</v>
      </c>
      <c r="H468" s="97" t="s">
        <v>6</v>
      </c>
    </row>
    <row r="469" spans="1:8" ht="15" customHeight="1" x14ac:dyDescent="0.25">
      <c r="A469" s="97" t="str">
        <f t="shared" si="29"/>
        <v>JulioCuna Mutual Insurance Society Dominicana</v>
      </c>
      <c r="B469" s="34">
        <f t="shared" si="30"/>
        <v>1</v>
      </c>
      <c r="C469" s="37" t="s">
        <v>122</v>
      </c>
      <c r="D469" s="36">
        <f>VLOOKUP(A469,'PNC Exon. &amp; no Exon.'!A:D,3,0)+VLOOKUP(A469,'PNC Exon. &amp; no Exon.'!A:D,4,0)</f>
        <v>0</v>
      </c>
      <c r="E469" s="108">
        <f t="shared" si="31"/>
        <v>0</v>
      </c>
      <c r="F469" s="108">
        <f t="shared" si="32"/>
        <v>0</v>
      </c>
      <c r="H469" s="97" t="s">
        <v>6</v>
      </c>
    </row>
    <row r="470" spans="1:8" ht="15" customHeight="1" x14ac:dyDescent="0.25">
      <c r="A470" s="97" t="str">
        <f t="shared" si="29"/>
        <v>JulioAtrio Seguros S. A.</v>
      </c>
      <c r="B470" s="34">
        <f t="shared" si="30"/>
        <v>1</v>
      </c>
      <c r="C470" s="37" t="s">
        <v>121</v>
      </c>
      <c r="D470" s="36">
        <f>VLOOKUP(A470,'PNC Exon. &amp; no Exon.'!A:D,3,0)+VLOOKUP(A470,'PNC Exon. &amp; no Exon.'!A:D,4,0)</f>
        <v>0</v>
      </c>
      <c r="E470" s="108">
        <f t="shared" si="31"/>
        <v>0</v>
      </c>
      <c r="F470" s="108">
        <f t="shared" si="32"/>
        <v>0</v>
      </c>
      <c r="H470" s="97" t="s">
        <v>6</v>
      </c>
    </row>
    <row r="471" spans="1:8" ht="15" customHeight="1" x14ac:dyDescent="0.25">
      <c r="A471" s="97" t="str">
        <f t="shared" si="29"/>
        <v>JulioBupa Dominicana, S. A.</v>
      </c>
      <c r="B471" s="34">
        <f t="shared" si="30"/>
        <v>1</v>
      </c>
      <c r="C471" s="37" t="s">
        <v>123</v>
      </c>
      <c r="D471" s="36">
        <f>VLOOKUP(A471,'PNC Exon. &amp; no Exon.'!A:D,3,0)+VLOOKUP(A471,'PNC Exon. &amp; no Exon.'!A:D,4,0)</f>
        <v>0</v>
      </c>
      <c r="E471" s="108">
        <f t="shared" si="31"/>
        <v>0</v>
      </c>
      <c r="F471" s="108">
        <f t="shared" si="32"/>
        <v>0</v>
      </c>
      <c r="H471" s="97" t="s">
        <v>6</v>
      </c>
    </row>
    <row r="472" spans="1:8" ht="15" customHeight="1" x14ac:dyDescent="0.25">
      <c r="A472" s="97" t="str">
        <f t="shared" si="29"/>
        <v>JulioAngloamericana de Seguros, S. A.</v>
      </c>
      <c r="B472" s="34">
        <f t="shared" si="30"/>
        <v>1</v>
      </c>
      <c r="C472" s="37" t="s">
        <v>78</v>
      </c>
      <c r="D472" s="36">
        <f>VLOOKUP(A472,'PNC Exon. &amp; no Exon.'!A:D,3,0)+VLOOKUP(A472,'PNC Exon. &amp; no Exon.'!A:D,4,0)</f>
        <v>0</v>
      </c>
      <c r="E472" s="108">
        <f t="shared" si="31"/>
        <v>0</v>
      </c>
      <c r="F472" s="108">
        <f t="shared" si="32"/>
        <v>0</v>
      </c>
      <c r="H472" s="97" t="s">
        <v>6</v>
      </c>
    </row>
    <row r="473" spans="1:8" ht="15" customHeight="1" x14ac:dyDescent="0.25">
      <c r="A473" s="97" t="str">
        <f t="shared" si="29"/>
        <v>JulioSeguros APS, S.R.L.</v>
      </c>
      <c r="B473" s="34">
        <f t="shared" si="30"/>
        <v>1</v>
      </c>
      <c r="C473" s="37" t="s">
        <v>124</v>
      </c>
      <c r="D473" s="36">
        <f>VLOOKUP(A473,'PNC Exon. &amp; no Exon.'!A:D,3,0)+VLOOKUP(A473,'PNC Exon. &amp; no Exon.'!A:D,4,0)</f>
        <v>0</v>
      </c>
      <c r="E473" s="108">
        <f t="shared" si="31"/>
        <v>0</v>
      </c>
      <c r="F473" s="108">
        <f t="shared" si="32"/>
        <v>0</v>
      </c>
      <c r="H473" s="97" t="s">
        <v>6</v>
      </c>
    </row>
    <row r="474" spans="1:8" ht="15" customHeight="1" x14ac:dyDescent="0.25">
      <c r="A474" s="97" t="str">
        <f t="shared" si="29"/>
        <v>JulioMultiseguros Su, S.A.</v>
      </c>
      <c r="B474" s="34">
        <f t="shared" si="30"/>
        <v>1</v>
      </c>
      <c r="C474" s="37" t="s">
        <v>125</v>
      </c>
      <c r="D474" s="36">
        <f>VLOOKUP(A474,'PNC Exon. &amp; no Exon.'!A:D,3,0)+VLOOKUP(A474,'PNC Exon. &amp; no Exon.'!A:D,4,0)</f>
        <v>0</v>
      </c>
      <c r="E474" s="108">
        <f t="shared" si="31"/>
        <v>0</v>
      </c>
      <c r="F474" s="108">
        <f t="shared" si="32"/>
        <v>0</v>
      </c>
      <c r="H474" s="97" t="s">
        <v>6</v>
      </c>
    </row>
    <row r="475" spans="1:8" ht="15" customHeight="1" x14ac:dyDescent="0.25">
      <c r="A475" s="97" t="str">
        <f t="shared" si="29"/>
        <v>JulioSeguros Ademi, S.A.</v>
      </c>
      <c r="B475" s="34">
        <f t="shared" si="30"/>
        <v>1</v>
      </c>
      <c r="C475" s="37" t="s">
        <v>126</v>
      </c>
      <c r="D475" s="36">
        <f>VLOOKUP(A475,'PNC Exon. &amp; no Exon.'!A:D,3,0)+VLOOKUP(A475,'PNC Exon. &amp; no Exon.'!A:D,4,0)</f>
        <v>0</v>
      </c>
      <c r="E475" s="108">
        <f t="shared" si="31"/>
        <v>0</v>
      </c>
      <c r="F475" s="108">
        <f t="shared" si="32"/>
        <v>0</v>
      </c>
      <c r="H475" s="97" t="s">
        <v>6</v>
      </c>
    </row>
    <row r="476" spans="1:8" ht="15" customHeight="1" x14ac:dyDescent="0.25">
      <c r="A476" s="97" t="str">
        <f t="shared" si="29"/>
        <v>JulioFuturo Seguros</v>
      </c>
      <c r="B476" s="34">
        <f t="shared" si="30"/>
        <v>1</v>
      </c>
      <c r="C476" s="37" t="s">
        <v>109</v>
      </c>
      <c r="D476" s="36">
        <f>VLOOKUP(A476,'PNC Exon. &amp; no Exon.'!A:D,3,0)+VLOOKUP(A476,'PNC Exon. &amp; no Exon.'!A:D,4,0)</f>
        <v>0</v>
      </c>
      <c r="E476" s="108">
        <f t="shared" si="31"/>
        <v>0</v>
      </c>
      <c r="F476" s="108">
        <f t="shared" si="32"/>
        <v>0</v>
      </c>
      <c r="G476" s="2"/>
      <c r="H476" s="97" t="s">
        <v>6</v>
      </c>
    </row>
    <row r="477" spans="1:8" ht="15" customHeight="1" x14ac:dyDescent="0.25">
      <c r="A477" s="97" t="str">
        <f t="shared" si="29"/>
        <v>JulioConfederación del Canadá Dominicana, S. A.</v>
      </c>
      <c r="B477" s="34">
        <f t="shared" si="30"/>
        <v>1</v>
      </c>
      <c r="C477" s="37" t="s">
        <v>127</v>
      </c>
      <c r="D477" s="36">
        <f>VLOOKUP(A477,'PNC Exon. &amp; no Exon.'!A:D,3,0)+VLOOKUP(A477,'PNC Exon. &amp; no Exon.'!A:D,4,0)</f>
        <v>0</v>
      </c>
      <c r="E477" s="108">
        <f t="shared" si="31"/>
        <v>0</v>
      </c>
      <c r="F477" s="108">
        <f t="shared" si="32"/>
        <v>0</v>
      </c>
      <c r="H477" s="97" t="s">
        <v>6</v>
      </c>
    </row>
    <row r="478" spans="1:8" ht="15" customHeight="1" x14ac:dyDescent="0.25">
      <c r="A478" s="97" t="str">
        <f t="shared" si="29"/>
        <v>JulioAutoseguro, S. A.</v>
      </c>
      <c r="B478" s="34">
        <f t="shared" si="30"/>
        <v>1</v>
      </c>
      <c r="C478" s="37" t="s">
        <v>79</v>
      </c>
      <c r="D478" s="36">
        <f>VLOOKUP(A478,'PNC Exon. &amp; no Exon.'!A:D,3,0)+VLOOKUP(A478,'PNC Exon. &amp; no Exon.'!A:D,4,0)</f>
        <v>0</v>
      </c>
      <c r="E478" s="108">
        <f t="shared" si="31"/>
        <v>0</v>
      </c>
      <c r="F478" s="108">
        <f t="shared" si="32"/>
        <v>0</v>
      </c>
      <c r="H478" s="97" t="s">
        <v>6</v>
      </c>
    </row>
    <row r="479" spans="1:8" ht="15" customHeight="1" x14ac:dyDescent="0.25">
      <c r="A479" s="97" t="str">
        <f t="shared" si="29"/>
        <v>JulioSeguros Yunen, S.A.</v>
      </c>
      <c r="B479" s="34">
        <f t="shared" si="30"/>
        <v>1</v>
      </c>
      <c r="C479" s="37" t="s">
        <v>128</v>
      </c>
      <c r="D479" s="36">
        <f>VLOOKUP(A479,'PNC Exon. &amp; no Exon.'!A:D,3,0)+VLOOKUP(A479,'PNC Exon. &amp; no Exon.'!A:D,4,0)</f>
        <v>0</v>
      </c>
      <c r="E479" s="108">
        <f t="shared" si="31"/>
        <v>0</v>
      </c>
      <c r="F479" s="108">
        <f t="shared" si="32"/>
        <v>0</v>
      </c>
      <c r="H479" s="97" t="s">
        <v>6</v>
      </c>
    </row>
    <row r="480" spans="1:8" ht="15" customHeight="1" x14ac:dyDescent="0.25">
      <c r="A480" s="97" t="str">
        <f t="shared" si="29"/>
        <v>JulioMidas Seguros, S.A.</v>
      </c>
      <c r="B480" s="34">
        <f t="shared" si="30"/>
        <v>1</v>
      </c>
      <c r="C480" s="37" t="s">
        <v>130</v>
      </c>
      <c r="D480" s="36">
        <f>VLOOKUP(A480,'PNC Exon. &amp; no Exon.'!A:D,3,0)+VLOOKUP(A480,'PNC Exon. &amp; no Exon.'!A:D,4,0)</f>
        <v>0</v>
      </c>
      <c r="E480" s="108">
        <f t="shared" si="31"/>
        <v>0</v>
      </c>
      <c r="F480" s="108">
        <f t="shared" si="32"/>
        <v>0</v>
      </c>
      <c r="H480" s="97" t="s">
        <v>6</v>
      </c>
    </row>
    <row r="481" spans="1:8" ht="15" customHeight="1" x14ac:dyDescent="0.25">
      <c r="A481" s="97" t="str">
        <f t="shared" si="29"/>
        <v>JulioHylseg Seguros S.A</v>
      </c>
      <c r="B481" s="34">
        <f t="shared" si="30"/>
        <v>1</v>
      </c>
      <c r="C481" s="37" t="s">
        <v>129</v>
      </c>
      <c r="D481" s="36">
        <f>VLOOKUP(A481,'PNC Exon. &amp; no Exon.'!A:D,3,0)+VLOOKUP(A481,'PNC Exon. &amp; no Exon.'!A:D,4,0)</f>
        <v>0</v>
      </c>
      <c r="E481" s="108">
        <f t="shared" si="31"/>
        <v>0</v>
      </c>
      <c r="F481" s="108">
        <f t="shared" si="32"/>
        <v>0</v>
      </c>
      <c r="H481" s="97" t="s">
        <v>6</v>
      </c>
    </row>
    <row r="482" spans="1:8" ht="15" customHeight="1" x14ac:dyDescent="0.25">
      <c r="A482" s="97" t="str">
        <f t="shared" si="29"/>
        <v>JulioUnit, S.A.</v>
      </c>
      <c r="B482" s="34">
        <f t="shared" si="30"/>
        <v>1</v>
      </c>
      <c r="C482" s="37" t="s">
        <v>131</v>
      </c>
      <c r="D482" s="36">
        <f>VLOOKUP(A482,'PNC Exon. &amp; no Exon.'!A:D,3,0)+VLOOKUP(A482,'PNC Exon. &amp; no Exon.'!A:D,4,0)</f>
        <v>0</v>
      </c>
      <c r="E482" s="108">
        <f t="shared" si="31"/>
        <v>0</v>
      </c>
      <c r="F482" s="108">
        <f t="shared" si="32"/>
        <v>0</v>
      </c>
      <c r="H482" s="97" t="s">
        <v>6</v>
      </c>
    </row>
    <row r="483" spans="1:8" ht="18.75" customHeight="1" x14ac:dyDescent="0.25">
      <c r="A483" s="97" t="str">
        <f t="shared" si="29"/>
        <v xml:space="preserve">Total General </v>
      </c>
      <c r="B483" s="38"/>
      <c r="C483" s="39" t="s">
        <v>21</v>
      </c>
      <c r="D483" s="40">
        <f>SUM(D450:D482)</f>
        <v>0</v>
      </c>
      <c r="E483" s="112">
        <f>SUM(E450:E482,0)</f>
        <v>0</v>
      </c>
      <c r="F483" s="113"/>
    </row>
    <row r="484" spans="1:8" x14ac:dyDescent="0.25">
      <c r="A484" s="97" t="str">
        <f t="shared" si="29"/>
        <v/>
      </c>
      <c r="B484" s="52" t="s">
        <v>173</v>
      </c>
    </row>
    <row r="485" spans="1:8" x14ac:dyDescent="0.25">
      <c r="A485" s="97" t="str">
        <f t="shared" si="29"/>
        <v/>
      </c>
    </row>
    <row r="486" spans="1:8" x14ac:dyDescent="0.25">
      <c r="A486" s="97" t="str">
        <f t="shared" si="29"/>
        <v/>
      </c>
    </row>
    <row r="487" spans="1:8" x14ac:dyDescent="0.25">
      <c r="A487" s="97" t="str">
        <f t="shared" si="29"/>
        <v/>
      </c>
    </row>
    <row r="488" spans="1:8" x14ac:dyDescent="0.25">
      <c r="A488" s="97" t="str">
        <f t="shared" ref="A488:A551" si="33">H488&amp;C488</f>
        <v/>
      </c>
    </row>
    <row r="489" spans="1:8" x14ac:dyDescent="0.25">
      <c r="A489" s="97" t="str">
        <f t="shared" si="33"/>
        <v/>
      </c>
    </row>
    <row r="490" spans="1:8" x14ac:dyDescent="0.25">
      <c r="A490" s="97" t="str">
        <f t="shared" si="33"/>
        <v/>
      </c>
    </row>
    <row r="491" spans="1:8" x14ac:dyDescent="0.25">
      <c r="A491" s="97" t="str">
        <f t="shared" si="33"/>
        <v/>
      </c>
    </row>
    <row r="492" spans="1:8" x14ac:dyDescent="0.25">
      <c r="A492" s="97" t="str">
        <f t="shared" si="33"/>
        <v/>
      </c>
    </row>
    <row r="493" spans="1:8" x14ac:dyDescent="0.25">
      <c r="A493" s="97" t="str">
        <f t="shared" si="33"/>
        <v/>
      </c>
    </row>
    <row r="494" spans="1:8" x14ac:dyDescent="0.25">
      <c r="A494" s="97" t="str">
        <f t="shared" si="33"/>
        <v/>
      </c>
    </row>
    <row r="495" spans="1:8" x14ac:dyDescent="0.25">
      <c r="A495" s="97" t="str">
        <f t="shared" si="33"/>
        <v/>
      </c>
    </row>
    <row r="496" spans="1:8" x14ac:dyDescent="0.25">
      <c r="A496" s="97" t="str">
        <f t="shared" si="33"/>
        <v/>
      </c>
    </row>
    <row r="497" spans="1:6" x14ac:dyDescent="0.25">
      <c r="A497" s="97" t="str">
        <f t="shared" si="33"/>
        <v/>
      </c>
    </row>
    <row r="498" spans="1:6" x14ac:dyDescent="0.25">
      <c r="A498" s="97" t="str">
        <f t="shared" si="33"/>
        <v/>
      </c>
    </row>
    <row r="499" spans="1:6" x14ac:dyDescent="0.25">
      <c r="A499" s="97" t="str">
        <f t="shared" si="33"/>
        <v/>
      </c>
    </row>
    <row r="500" spans="1:6" x14ac:dyDescent="0.25">
      <c r="A500" s="97" t="str">
        <f t="shared" si="33"/>
        <v/>
      </c>
    </row>
    <row r="501" spans="1:6" x14ac:dyDescent="0.25">
      <c r="A501" s="97" t="str">
        <f t="shared" si="33"/>
        <v/>
      </c>
    </row>
    <row r="502" spans="1:6" x14ac:dyDescent="0.25">
      <c r="A502" s="97" t="str">
        <f t="shared" si="33"/>
        <v/>
      </c>
    </row>
    <row r="503" spans="1:6" x14ac:dyDescent="0.25">
      <c r="A503" s="97" t="str">
        <f t="shared" si="33"/>
        <v/>
      </c>
    </row>
    <row r="504" spans="1:6" x14ac:dyDescent="0.25">
      <c r="A504" s="97" t="str">
        <f t="shared" si="33"/>
        <v/>
      </c>
    </row>
    <row r="505" spans="1:6" x14ac:dyDescent="0.25">
      <c r="A505" s="97" t="str">
        <f t="shared" si="33"/>
        <v/>
      </c>
    </row>
    <row r="506" spans="1:6" x14ac:dyDescent="0.25">
      <c r="A506" s="97" t="str">
        <f t="shared" si="33"/>
        <v/>
      </c>
    </row>
    <row r="507" spans="1:6" ht="21" x14ac:dyDescent="0.4">
      <c r="A507" s="97" t="str">
        <f t="shared" si="33"/>
        <v/>
      </c>
      <c r="B507" s="135" t="s">
        <v>42</v>
      </c>
      <c r="C507" s="135"/>
      <c r="D507" s="135"/>
      <c r="E507" s="135"/>
      <c r="F507" s="135"/>
    </row>
    <row r="508" spans="1:6" x14ac:dyDescent="0.25">
      <c r="A508" s="97" t="str">
        <f t="shared" si="33"/>
        <v/>
      </c>
      <c r="B508" s="134" t="s">
        <v>86</v>
      </c>
      <c r="C508" s="134"/>
      <c r="D508" s="134"/>
      <c r="E508" s="134"/>
      <c r="F508" s="134"/>
    </row>
    <row r="509" spans="1:6" x14ac:dyDescent="0.25">
      <c r="A509" s="97" t="str">
        <f t="shared" si="33"/>
        <v/>
      </c>
      <c r="B509" s="134" t="s">
        <v>155</v>
      </c>
      <c r="C509" s="134"/>
      <c r="D509" s="134"/>
      <c r="E509" s="134"/>
      <c r="F509" s="134"/>
    </row>
    <row r="510" spans="1:6" x14ac:dyDescent="0.25">
      <c r="A510" s="97" t="str">
        <f t="shared" si="33"/>
        <v/>
      </c>
      <c r="B510" s="134" t="s">
        <v>91</v>
      </c>
      <c r="C510" s="134"/>
      <c r="D510" s="134"/>
      <c r="E510" s="134"/>
      <c r="F510" s="134"/>
    </row>
    <row r="511" spans="1:6" x14ac:dyDescent="0.25">
      <c r="A511" s="97" t="str">
        <f t="shared" si="33"/>
        <v/>
      </c>
    </row>
    <row r="512" spans="1:6" ht="20.25" customHeight="1" x14ac:dyDescent="0.25">
      <c r="A512" s="97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0</v>
      </c>
      <c r="E513" s="108">
        <f t="shared" ref="E513:E545" si="35">IFERROR(D513/$D$546*100,0)</f>
        <v>0</v>
      </c>
      <c r="F513" s="108">
        <f>(E513)</f>
        <v>0</v>
      </c>
      <c r="H513" s="97" t="s">
        <v>7</v>
      </c>
    </row>
    <row r="514" spans="1:8" ht="15" customHeight="1" x14ac:dyDescent="0.25">
      <c r="A514" s="97" t="str">
        <f t="shared" si="33"/>
        <v>AgostoHumano Seguros, S. A.</v>
      </c>
      <c r="B514" s="34">
        <f t="shared" si="34"/>
        <v>1</v>
      </c>
      <c r="C514" s="37" t="s">
        <v>92</v>
      </c>
      <c r="D514" s="36">
        <f>VLOOKUP(A514,'PNC Exon. &amp; no Exon.'!A:D,3,0)+VLOOKUP(A514,'PNC Exon. &amp; no Exon.'!A:D,4,0)</f>
        <v>0</v>
      </c>
      <c r="E514" s="108">
        <f t="shared" si="35"/>
        <v>0</v>
      </c>
      <c r="F514" s="108">
        <f t="shared" ref="F514:F545" si="36">(F513+E514)</f>
        <v>0</v>
      </c>
      <c r="H514" s="97" t="s">
        <v>7</v>
      </c>
    </row>
    <row r="515" spans="1:8" ht="15" customHeight="1" x14ac:dyDescent="0.25">
      <c r="A515" s="97" t="str">
        <f t="shared" si="33"/>
        <v>AgostoSeguros Reservas, S. A.</v>
      </c>
      <c r="B515" s="34">
        <f t="shared" si="34"/>
        <v>1</v>
      </c>
      <c r="C515" s="37" t="s">
        <v>93</v>
      </c>
      <c r="D515" s="36">
        <f>VLOOKUP(A515,'PNC Exon. &amp; no Exon.'!A:D,3,0)+VLOOKUP(A515,'PNC Exon. &amp; no Exon.'!A:D,4,0)</f>
        <v>0</v>
      </c>
      <c r="E515" s="108">
        <f t="shared" si="35"/>
        <v>0</v>
      </c>
      <c r="F515" s="108">
        <f t="shared" si="36"/>
        <v>0</v>
      </c>
      <c r="H515" s="97" t="s">
        <v>7</v>
      </c>
    </row>
    <row r="516" spans="1:8" ht="15" customHeight="1" x14ac:dyDescent="0.25">
      <c r="A516" s="97" t="str">
        <f t="shared" si="33"/>
        <v>AgostoMapfre BHD Compañía de Seguros</v>
      </c>
      <c r="B516" s="34">
        <f t="shared" si="34"/>
        <v>1</v>
      </c>
      <c r="C516" s="37" t="s">
        <v>110</v>
      </c>
      <c r="D516" s="36">
        <f>VLOOKUP(A516,'PNC Exon. &amp; no Exon.'!A:D,3,0)+VLOOKUP(A516,'PNC Exon. &amp; no Exon.'!A:D,4,0)</f>
        <v>0</v>
      </c>
      <c r="E516" s="108">
        <f t="shared" si="35"/>
        <v>0</v>
      </c>
      <c r="F516" s="108">
        <f t="shared" si="36"/>
        <v>0</v>
      </c>
      <c r="H516" s="97" t="s">
        <v>7</v>
      </c>
    </row>
    <row r="517" spans="1:8" ht="15" customHeight="1" x14ac:dyDescent="0.25">
      <c r="A517" s="97" t="str">
        <f t="shared" si="33"/>
        <v>AgostoLa Colonial, S. A., Compañia De Seguros</v>
      </c>
      <c r="B517" s="34">
        <f t="shared" si="34"/>
        <v>1</v>
      </c>
      <c r="C517" s="37" t="s">
        <v>111</v>
      </c>
      <c r="D517" s="36">
        <f>VLOOKUP(A517,'PNC Exon. &amp; no Exon.'!A:D,3,0)+VLOOKUP(A517,'PNC Exon. &amp; no Exon.'!A:D,4,0)</f>
        <v>0</v>
      </c>
      <c r="E517" s="108">
        <f t="shared" si="35"/>
        <v>0</v>
      </c>
      <c r="F517" s="108">
        <f t="shared" si="36"/>
        <v>0</v>
      </c>
      <c r="H517" s="97" t="s">
        <v>7</v>
      </c>
    </row>
    <row r="518" spans="1:8" ht="15" customHeight="1" x14ac:dyDescent="0.25">
      <c r="A518" s="97" t="str">
        <f t="shared" si="33"/>
        <v>AgostoSeguros Sura, S.A.</v>
      </c>
      <c r="B518" s="34">
        <f t="shared" si="34"/>
        <v>1</v>
      </c>
      <c r="C518" s="37" t="s">
        <v>112</v>
      </c>
      <c r="D518" s="36">
        <f>VLOOKUP(A518,'PNC Exon. &amp; no Exon.'!A:D,3,0)+VLOOKUP(A518,'PNC Exon. &amp; no Exon.'!A:D,4,0)</f>
        <v>0</v>
      </c>
      <c r="E518" s="108">
        <f t="shared" si="35"/>
        <v>0</v>
      </c>
      <c r="F518" s="108">
        <f t="shared" si="36"/>
        <v>0</v>
      </c>
      <c r="H518" s="97" t="s">
        <v>7</v>
      </c>
    </row>
    <row r="519" spans="1:8" ht="15" customHeight="1" x14ac:dyDescent="0.25">
      <c r="A519" s="97" t="str">
        <f t="shared" si="33"/>
        <v>AgostoSeguros Crecer, S. A.</v>
      </c>
      <c r="B519" s="34">
        <f t="shared" si="34"/>
        <v>1</v>
      </c>
      <c r="C519" s="37" t="s">
        <v>94</v>
      </c>
      <c r="D519" s="36">
        <f>VLOOKUP(A519,'PNC Exon. &amp; no Exon.'!A:D,3,0)+VLOOKUP(A519,'PNC Exon. &amp; no Exon.'!A:D,4,0)</f>
        <v>0</v>
      </c>
      <c r="E519" s="108">
        <f t="shared" si="35"/>
        <v>0</v>
      </c>
      <c r="F519" s="108">
        <f t="shared" si="36"/>
        <v>0</v>
      </c>
      <c r="H519" s="97" t="s">
        <v>7</v>
      </c>
    </row>
    <row r="520" spans="1:8" ht="15" customHeight="1" x14ac:dyDescent="0.25">
      <c r="A520" s="97" t="str">
        <f t="shared" si="33"/>
        <v>AgostoWorldwide Seguros, S. A.</v>
      </c>
      <c r="B520" s="34">
        <f t="shared" si="34"/>
        <v>1</v>
      </c>
      <c r="C520" s="37" t="s">
        <v>113</v>
      </c>
      <c r="D520" s="36">
        <f>VLOOKUP(A520,'PNC Exon. &amp; no Exon.'!A:D,3,0)+VLOOKUP(A520,'PNC Exon. &amp; no Exon.'!A:D,4,0)</f>
        <v>0</v>
      </c>
      <c r="E520" s="108">
        <f t="shared" si="35"/>
        <v>0</v>
      </c>
      <c r="F520" s="108">
        <f t="shared" si="36"/>
        <v>0</v>
      </c>
      <c r="H520" s="97" t="s">
        <v>7</v>
      </c>
    </row>
    <row r="521" spans="1:8" ht="15" customHeight="1" x14ac:dyDescent="0.25">
      <c r="A521" s="97" t="str">
        <f t="shared" si="33"/>
        <v>AgostoGeneral de Seguros, S. A.</v>
      </c>
      <c r="B521" s="34">
        <f t="shared" si="34"/>
        <v>1</v>
      </c>
      <c r="C521" s="37" t="s">
        <v>77</v>
      </c>
      <c r="D521" s="36">
        <f>VLOOKUP(A521,'PNC Exon. &amp; no Exon.'!A:D,3,0)+VLOOKUP(A521,'PNC Exon. &amp; no Exon.'!A:D,4,0)</f>
        <v>0</v>
      </c>
      <c r="E521" s="108">
        <f t="shared" si="35"/>
        <v>0</v>
      </c>
      <c r="F521" s="108">
        <f t="shared" si="36"/>
        <v>0</v>
      </c>
      <c r="H521" s="97" t="s">
        <v>7</v>
      </c>
    </row>
    <row r="522" spans="1:8" ht="15" customHeight="1" x14ac:dyDescent="0.25">
      <c r="A522" s="97" t="str">
        <f t="shared" si="33"/>
        <v>AgostoSeguros Pepín, S. A.</v>
      </c>
      <c r="B522" s="34">
        <f t="shared" si="34"/>
        <v>1</v>
      </c>
      <c r="C522" s="37" t="s">
        <v>114</v>
      </c>
      <c r="D522" s="36">
        <f>VLOOKUP(A522,'PNC Exon. &amp; no Exon.'!A:D,3,0)+VLOOKUP(A522,'PNC Exon. &amp; no Exon.'!A:D,4,0)</f>
        <v>0</v>
      </c>
      <c r="E522" s="108">
        <f t="shared" si="35"/>
        <v>0</v>
      </c>
      <c r="F522" s="108">
        <f t="shared" si="36"/>
        <v>0</v>
      </c>
      <c r="H522" s="97" t="s">
        <v>7</v>
      </c>
    </row>
    <row r="523" spans="1:8" ht="15" customHeight="1" x14ac:dyDescent="0.25">
      <c r="A523" s="97" t="str">
        <f t="shared" si="33"/>
        <v>AgostoLa Monumental de Seguros, S. A.</v>
      </c>
      <c r="B523" s="34">
        <f t="shared" si="34"/>
        <v>1</v>
      </c>
      <c r="C523" s="37" t="s">
        <v>85</v>
      </c>
      <c r="D523" s="36">
        <f>VLOOKUP(A523,'PNC Exon. &amp; no Exon.'!A:D,3,0)+VLOOKUP(A523,'PNC Exon. &amp; no Exon.'!A:D,4,0)</f>
        <v>0</v>
      </c>
      <c r="E523" s="108">
        <f t="shared" si="35"/>
        <v>0</v>
      </c>
      <c r="F523" s="108">
        <f t="shared" si="36"/>
        <v>0</v>
      </c>
      <c r="H523" s="97" t="s">
        <v>7</v>
      </c>
    </row>
    <row r="524" spans="1:8" ht="15" customHeight="1" x14ac:dyDescent="0.25">
      <c r="A524" s="97" t="str">
        <f t="shared" si="33"/>
        <v>AgostoCompañía Dominicana de Seguros, C. por A.</v>
      </c>
      <c r="B524" s="34">
        <f t="shared" si="34"/>
        <v>1</v>
      </c>
      <c r="C524" s="37" t="s">
        <v>115</v>
      </c>
      <c r="D524" s="36">
        <f>VLOOKUP(A524,'PNC Exon. &amp; no Exon.'!A:D,3,0)+VLOOKUP(A524,'PNC Exon. &amp; no Exon.'!A:D,4,0)</f>
        <v>0</v>
      </c>
      <c r="E524" s="108">
        <f t="shared" si="35"/>
        <v>0</v>
      </c>
      <c r="F524" s="108">
        <f t="shared" si="36"/>
        <v>0</v>
      </c>
      <c r="H524" s="97" t="s">
        <v>7</v>
      </c>
    </row>
    <row r="525" spans="1:8" ht="15" customHeight="1" x14ac:dyDescent="0.25">
      <c r="A525" s="97" t="str">
        <f t="shared" si="33"/>
        <v>AgostoPatria, S. A., Compañía de Seguros</v>
      </c>
      <c r="B525" s="34">
        <f t="shared" si="34"/>
        <v>1</v>
      </c>
      <c r="C525" s="37" t="s">
        <v>116</v>
      </c>
      <c r="D525" s="36">
        <f>VLOOKUP(A525,'PNC Exon. &amp; no Exon.'!A:D,3,0)+VLOOKUP(A525,'PNC Exon. &amp; no Exon.'!A:D,4,0)</f>
        <v>0</v>
      </c>
      <c r="E525" s="108">
        <f t="shared" si="35"/>
        <v>0</v>
      </c>
      <c r="F525" s="108">
        <f t="shared" si="36"/>
        <v>0</v>
      </c>
      <c r="H525" s="97" t="s">
        <v>7</v>
      </c>
    </row>
    <row r="526" spans="1:8" ht="15" customHeight="1" x14ac:dyDescent="0.25">
      <c r="A526" s="97" t="str">
        <f t="shared" si="33"/>
        <v>AgostoAseguradora Agropecuaria Dominicana, S. A.</v>
      </c>
      <c r="B526" s="34">
        <f t="shared" si="34"/>
        <v>1</v>
      </c>
      <c r="C526" s="37" t="s">
        <v>117</v>
      </c>
      <c r="D526" s="36">
        <f>VLOOKUP(A526,'PNC Exon. &amp; no Exon.'!A:D,3,0)+VLOOKUP(A526,'PNC Exon. &amp; no Exon.'!A:D,4,0)</f>
        <v>0</v>
      </c>
      <c r="E526" s="108">
        <f t="shared" si="35"/>
        <v>0</v>
      </c>
      <c r="F526" s="108">
        <f t="shared" si="36"/>
        <v>0</v>
      </c>
      <c r="H526" s="97" t="s">
        <v>7</v>
      </c>
    </row>
    <row r="527" spans="1:8" ht="15" customHeight="1" x14ac:dyDescent="0.25">
      <c r="A527" s="97" t="str">
        <f t="shared" si="33"/>
        <v>AgostoAtlántica Seguros, S. A.</v>
      </c>
      <c r="B527" s="34">
        <f t="shared" si="34"/>
        <v>1</v>
      </c>
      <c r="C527" s="37" t="s">
        <v>119</v>
      </c>
      <c r="D527" s="36">
        <f>VLOOKUP(A527,'PNC Exon. &amp; no Exon.'!A:D,3,0)+VLOOKUP(A527,'PNC Exon. &amp; no Exon.'!A:D,4,0)</f>
        <v>0</v>
      </c>
      <c r="E527" s="108">
        <f t="shared" si="35"/>
        <v>0</v>
      </c>
      <c r="F527" s="108">
        <f t="shared" si="36"/>
        <v>0</v>
      </c>
      <c r="H527" s="97" t="s">
        <v>7</v>
      </c>
    </row>
    <row r="528" spans="1:8" ht="15" customHeight="1" x14ac:dyDescent="0.25">
      <c r="A528" s="97" t="str">
        <f t="shared" si="33"/>
        <v>AgostoBanesco Seguros</v>
      </c>
      <c r="B528" s="34">
        <f t="shared" si="34"/>
        <v>1</v>
      </c>
      <c r="C528" s="37" t="s">
        <v>118</v>
      </c>
      <c r="D528" s="36">
        <f>VLOOKUP(A528,'PNC Exon. &amp; no Exon.'!A:D,3,0)+VLOOKUP(A528,'PNC Exon. &amp; no Exon.'!A:D,4,0)</f>
        <v>0</v>
      </c>
      <c r="E528" s="108">
        <f t="shared" si="35"/>
        <v>0</v>
      </c>
      <c r="F528" s="108">
        <f t="shared" si="36"/>
        <v>0</v>
      </c>
      <c r="H528" s="97" t="s">
        <v>7</v>
      </c>
    </row>
    <row r="529" spans="1:8" ht="15" customHeight="1" x14ac:dyDescent="0.25">
      <c r="A529" s="97" t="str">
        <f t="shared" si="33"/>
        <v>AgostoSeguros La Internacional, S. A.</v>
      </c>
      <c r="B529" s="34">
        <f t="shared" si="34"/>
        <v>1</v>
      </c>
      <c r="C529" s="37" t="s">
        <v>80</v>
      </c>
      <c r="D529" s="36">
        <f>VLOOKUP(A529,'PNC Exon. &amp; no Exon.'!A:D,3,0)+VLOOKUP(A529,'PNC Exon. &amp; no Exon.'!A:D,4,0)</f>
        <v>0</v>
      </c>
      <c r="E529" s="108">
        <f t="shared" si="35"/>
        <v>0</v>
      </c>
      <c r="F529" s="108">
        <f t="shared" si="36"/>
        <v>0</v>
      </c>
      <c r="H529" s="97" t="s">
        <v>7</v>
      </c>
    </row>
    <row r="530" spans="1:8" ht="15" customHeight="1" x14ac:dyDescent="0.25">
      <c r="A530" s="97" t="str">
        <f t="shared" si="33"/>
        <v>AgostoAtrio Seguros S. A.</v>
      </c>
      <c r="B530" s="34">
        <f t="shared" si="34"/>
        <v>1</v>
      </c>
      <c r="C530" s="37" t="s">
        <v>121</v>
      </c>
      <c r="D530" s="36">
        <f>VLOOKUP(A530,'PNC Exon. &amp; no Exon.'!A:D,3,0)+VLOOKUP(A530,'PNC Exon. &amp; no Exon.'!A:D,4,0)</f>
        <v>0</v>
      </c>
      <c r="E530" s="108">
        <f t="shared" si="35"/>
        <v>0</v>
      </c>
      <c r="F530" s="108">
        <f t="shared" si="36"/>
        <v>0</v>
      </c>
      <c r="H530" s="97" t="s">
        <v>7</v>
      </c>
    </row>
    <row r="531" spans="1:8" ht="15" customHeight="1" x14ac:dyDescent="0.25">
      <c r="A531" s="97" t="str">
        <f t="shared" si="33"/>
        <v xml:space="preserve">AgostoCooperativa Nacional De Seguros, Inc </v>
      </c>
      <c r="B531" s="34">
        <f t="shared" si="34"/>
        <v>1</v>
      </c>
      <c r="C531" s="37" t="s">
        <v>120</v>
      </c>
      <c r="D531" s="36">
        <f>VLOOKUP(A531,'PNC Exon. &amp; no Exon.'!A:D,3,0)+VLOOKUP(A531,'PNC Exon. &amp; no Exon.'!A:D,4,0)</f>
        <v>0</v>
      </c>
      <c r="E531" s="108">
        <f t="shared" si="35"/>
        <v>0</v>
      </c>
      <c r="F531" s="108">
        <f t="shared" si="36"/>
        <v>0</v>
      </c>
      <c r="H531" s="97" t="s">
        <v>7</v>
      </c>
    </row>
    <row r="532" spans="1:8" ht="15" customHeight="1" x14ac:dyDescent="0.25">
      <c r="A532" s="97" t="str">
        <f t="shared" si="33"/>
        <v>AgostoBupa Dominicana, S. A.</v>
      </c>
      <c r="B532" s="34">
        <f t="shared" si="34"/>
        <v>1</v>
      </c>
      <c r="C532" s="37" t="s">
        <v>123</v>
      </c>
      <c r="D532" s="36">
        <f>VLOOKUP(A532,'PNC Exon. &amp; no Exon.'!A:D,3,0)+VLOOKUP(A532,'PNC Exon. &amp; no Exon.'!A:D,4,0)</f>
        <v>0</v>
      </c>
      <c r="E532" s="108">
        <f t="shared" si="35"/>
        <v>0</v>
      </c>
      <c r="F532" s="108">
        <f t="shared" si="36"/>
        <v>0</v>
      </c>
      <c r="H532" s="97" t="s">
        <v>7</v>
      </c>
    </row>
    <row r="533" spans="1:8" ht="15" customHeight="1" x14ac:dyDescent="0.25">
      <c r="A533" s="97" t="str">
        <f t="shared" si="33"/>
        <v>AgostoCuna Mutual Insurance Society Dominicana</v>
      </c>
      <c r="B533" s="34">
        <f t="shared" si="34"/>
        <v>1</v>
      </c>
      <c r="C533" s="37" t="s">
        <v>122</v>
      </c>
      <c r="D533" s="36">
        <f>VLOOKUP(A533,'PNC Exon. &amp; no Exon.'!A:D,3,0)+VLOOKUP(A533,'PNC Exon. &amp; no Exon.'!A:D,4,0)</f>
        <v>0</v>
      </c>
      <c r="E533" s="108">
        <f t="shared" si="35"/>
        <v>0</v>
      </c>
      <c r="F533" s="108">
        <f t="shared" si="36"/>
        <v>0</v>
      </c>
      <c r="H533" s="97" t="s">
        <v>7</v>
      </c>
    </row>
    <row r="534" spans="1:8" ht="15" customHeight="1" x14ac:dyDescent="0.25">
      <c r="A534" s="97" t="str">
        <f t="shared" si="33"/>
        <v>AgostoBMI Compañía de Seguros, S. A.</v>
      </c>
      <c r="B534" s="34">
        <f t="shared" si="34"/>
        <v>1</v>
      </c>
      <c r="C534" s="37" t="s">
        <v>87</v>
      </c>
      <c r="D534" s="36">
        <f>VLOOKUP(A534,'PNC Exon. &amp; no Exon.'!A:D,3,0)+VLOOKUP(A534,'PNC Exon. &amp; no Exon.'!A:D,4,0)</f>
        <v>0</v>
      </c>
      <c r="E534" s="108">
        <f t="shared" si="35"/>
        <v>0</v>
      </c>
      <c r="F534" s="108">
        <f t="shared" si="36"/>
        <v>0</v>
      </c>
      <c r="H534" s="97" t="s">
        <v>7</v>
      </c>
    </row>
    <row r="535" spans="1:8" ht="15" customHeight="1" x14ac:dyDescent="0.25">
      <c r="A535" s="97" t="str">
        <f t="shared" si="33"/>
        <v>AgostoAngloamericana de Seguros, S. A.</v>
      </c>
      <c r="B535" s="34">
        <f t="shared" si="34"/>
        <v>1</v>
      </c>
      <c r="C535" s="37" t="s">
        <v>78</v>
      </c>
      <c r="D535" s="36">
        <f>VLOOKUP(A535,'PNC Exon. &amp; no Exon.'!A:D,3,0)+VLOOKUP(A535,'PNC Exon. &amp; no Exon.'!A:D,4,0)</f>
        <v>0</v>
      </c>
      <c r="E535" s="108">
        <f t="shared" si="35"/>
        <v>0</v>
      </c>
      <c r="F535" s="108">
        <f t="shared" si="36"/>
        <v>0</v>
      </c>
      <c r="H535" s="97" t="s">
        <v>7</v>
      </c>
    </row>
    <row r="536" spans="1:8" ht="15" customHeight="1" x14ac:dyDescent="0.25">
      <c r="A536" s="97" t="str">
        <f t="shared" si="33"/>
        <v>AgostoMultiseguros Su, S.A.</v>
      </c>
      <c r="B536" s="34">
        <f t="shared" si="34"/>
        <v>1</v>
      </c>
      <c r="C536" s="37" t="s">
        <v>125</v>
      </c>
      <c r="D536" s="36">
        <f>VLOOKUP(A536,'PNC Exon. &amp; no Exon.'!A:D,3,0)+VLOOKUP(A536,'PNC Exon. &amp; no Exon.'!A:D,4,0)</f>
        <v>0</v>
      </c>
      <c r="E536" s="108">
        <f t="shared" si="35"/>
        <v>0</v>
      </c>
      <c r="F536" s="108">
        <f t="shared" si="36"/>
        <v>0</v>
      </c>
      <c r="H536" s="97" t="s">
        <v>7</v>
      </c>
    </row>
    <row r="537" spans="1:8" ht="15" customHeight="1" x14ac:dyDescent="0.25">
      <c r="A537" s="97" t="str">
        <f t="shared" si="33"/>
        <v>AgostoSeguros APS, S.R.L.</v>
      </c>
      <c r="B537" s="34">
        <f t="shared" si="34"/>
        <v>1</v>
      </c>
      <c r="C537" s="37" t="s">
        <v>124</v>
      </c>
      <c r="D537" s="36">
        <f>VLOOKUP(A537,'PNC Exon. &amp; no Exon.'!A:D,3,0)+VLOOKUP(A537,'PNC Exon. &amp; no Exon.'!A:D,4,0)</f>
        <v>0</v>
      </c>
      <c r="E537" s="108">
        <f t="shared" si="35"/>
        <v>0</v>
      </c>
      <c r="F537" s="108">
        <f t="shared" si="36"/>
        <v>0</v>
      </c>
      <c r="H537" s="97" t="s">
        <v>7</v>
      </c>
    </row>
    <row r="538" spans="1:8" ht="15" customHeight="1" x14ac:dyDescent="0.25">
      <c r="A538" s="97" t="str">
        <f t="shared" si="33"/>
        <v>AgostoFuturo Seguros</v>
      </c>
      <c r="B538" s="34">
        <f t="shared" si="34"/>
        <v>1</v>
      </c>
      <c r="C538" s="37" t="s">
        <v>109</v>
      </c>
      <c r="D538" s="36">
        <f>VLOOKUP(A538,'PNC Exon. &amp; no Exon.'!A:D,3,0)+VLOOKUP(A538,'PNC Exon. &amp; no Exon.'!A:D,4,0)</f>
        <v>0</v>
      </c>
      <c r="E538" s="108">
        <f t="shared" si="35"/>
        <v>0</v>
      </c>
      <c r="F538" s="108">
        <f t="shared" si="36"/>
        <v>0</v>
      </c>
      <c r="G538" s="2"/>
      <c r="H538" s="97" t="s">
        <v>7</v>
      </c>
    </row>
    <row r="539" spans="1:8" ht="15" customHeight="1" x14ac:dyDescent="0.25">
      <c r="A539" s="97" t="str">
        <f t="shared" si="33"/>
        <v>AgostoSeguros Ademi, S.A.</v>
      </c>
      <c r="B539" s="34">
        <f t="shared" si="34"/>
        <v>1</v>
      </c>
      <c r="C539" s="37" t="s">
        <v>126</v>
      </c>
      <c r="D539" s="36">
        <f>VLOOKUP(A539,'PNC Exon. &amp; no Exon.'!A:D,3,0)+VLOOKUP(A539,'PNC Exon. &amp; no Exon.'!A:D,4,0)</f>
        <v>0</v>
      </c>
      <c r="E539" s="108">
        <f t="shared" si="35"/>
        <v>0</v>
      </c>
      <c r="F539" s="108">
        <f t="shared" si="36"/>
        <v>0</v>
      </c>
      <c r="H539" s="97" t="s">
        <v>7</v>
      </c>
    </row>
    <row r="540" spans="1:8" ht="15" customHeight="1" x14ac:dyDescent="0.25">
      <c r="A540" s="97" t="str">
        <f t="shared" si="33"/>
        <v>AgostoConfederación del Canadá Dominicana, S. A.</v>
      </c>
      <c r="B540" s="34">
        <f t="shared" si="34"/>
        <v>1</v>
      </c>
      <c r="C540" s="37" t="s">
        <v>127</v>
      </c>
      <c r="D540" s="36">
        <f>VLOOKUP(A540,'PNC Exon. &amp; no Exon.'!A:D,3,0)+VLOOKUP(A540,'PNC Exon. &amp; no Exon.'!A:D,4,0)</f>
        <v>0</v>
      </c>
      <c r="E540" s="108">
        <f t="shared" si="35"/>
        <v>0</v>
      </c>
      <c r="F540" s="108">
        <f t="shared" si="36"/>
        <v>0</v>
      </c>
      <c r="H540" s="97" t="s">
        <v>7</v>
      </c>
    </row>
    <row r="541" spans="1:8" ht="15" customHeight="1" x14ac:dyDescent="0.25">
      <c r="A541" s="97" t="str">
        <f t="shared" si="33"/>
        <v>AgostoAutoseguro, S. A.</v>
      </c>
      <c r="B541" s="34">
        <f t="shared" si="34"/>
        <v>1</v>
      </c>
      <c r="C541" s="37" t="s">
        <v>79</v>
      </c>
      <c r="D541" s="36">
        <f>VLOOKUP(A541,'PNC Exon. &amp; no Exon.'!A:D,3,0)+VLOOKUP(A541,'PNC Exon. &amp; no Exon.'!A:D,4,0)</f>
        <v>0</v>
      </c>
      <c r="E541" s="108">
        <f t="shared" si="35"/>
        <v>0</v>
      </c>
      <c r="F541" s="108">
        <f t="shared" si="36"/>
        <v>0</v>
      </c>
      <c r="H541" s="97" t="s">
        <v>7</v>
      </c>
    </row>
    <row r="542" spans="1:8" ht="15" customHeight="1" x14ac:dyDescent="0.25">
      <c r="A542" s="97" t="str">
        <f t="shared" si="33"/>
        <v>AgostoSeguros Yunen, S.A.</v>
      </c>
      <c r="B542" s="34">
        <f t="shared" si="34"/>
        <v>1</v>
      </c>
      <c r="C542" s="37" t="s">
        <v>128</v>
      </c>
      <c r="D542" s="36">
        <f>VLOOKUP(A542,'PNC Exon. &amp; no Exon.'!A:D,3,0)+VLOOKUP(A542,'PNC Exon. &amp; no Exon.'!A:D,4,0)</f>
        <v>0</v>
      </c>
      <c r="E542" s="108">
        <f t="shared" si="35"/>
        <v>0</v>
      </c>
      <c r="F542" s="108">
        <f t="shared" si="36"/>
        <v>0</v>
      </c>
      <c r="H542" s="97" t="s">
        <v>7</v>
      </c>
    </row>
    <row r="543" spans="1:8" ht="15" customHeight="1" x14ac:dyDescent="0.25">
      <c r="A543" s="97" t="str">
        <f t="shared" si="33"/>
        <v>AgostoHylseg Seguros S.A</v>
      </c>
      <c r="B543" s="34">
        <f t="shared" si="34"/>
        <v>1</v>
      </c>
      <c r="C543" s="37" t="s">
        <v>129</v>
      </c>
      <c r="D543" s="36">
        <f>VLOOKUP(A543,'PNC Exon. &amp; no Exon.'!A:D,3,0)+VLOOKUP(A543,'PNC Exon. &amp; no Exon.'!A:D,4,0)</f>
        <v>0</v>
      </c>
      <c r="E543" s="108">
        <f t="shared" si="35"/>
        <v>0</v>
      </c>
      <c r="F543" s="108">
        <f t="shared" si="36"/>
        <v>0</v>
      </c>
      <c r="H543" s="97" t="s">
        <v>7</v>
      </c>
    </row>
    <row r="544" spans="1:8" ht="15" customHeight="1" x14ac:dyDescent="0.25">
      <c r="A544" s="97" t="str">
        <f t="shared" si="33"/>
        <v>AgostoUnit, S.A.</v>
      </c>
      <c r="B544" s="34">
        <f t="shared" si="34"/>
        <v>1</v>
      </c>
      <c r="C544" s="37" t="s">
        <v>131</v>
      </c>
      <c r="D544" s="36">
        <f>VLOOKUP(A544,'PNC Exon. &amp; no Exon.'!A:D,3,0)+VLOOKUP(A544,'PNC Exon. &amp; no Exon.'!A:D,4,0)</f>
        <v>0</v>
      </c>
      <c r="E544" s="108">
        <f t="shared" si="35"/>
        <v>0</v>
      </c>
      <c r="F544" s="108">
        <f t="shared" si="36"/>
        <v>0</v>
      </c>
      <c r="H544" s="97" t="s">
        <v>7</v>
      </c>
    </row>
    <row r="545" spans="1:8" ht="15" customHeight="1" x14ac:dyDescent="0.25">
      <c r="A545" s="97" t="str">
        <f t="shared" si="33"/>
        <v>AgostoMidas Seguros, S.A.</v>
      </c>
      <c r="B545" s="34">
        <f t="shared" si="34"/>
        <v>1</v>
      </c>
      <c r="C545" s="37" t="s">
        <v>130</v>
      </c>
      <c r="D545" s="36">
        <f>VLOOKUP(A545,'PNC Exon. &amp; no Exon.'!A:D,3,0)+VLOOKUP(A545,'PNC Exon. &amp; no Exon.'!A:D,4,0)</f>
        <v>0</v>
      </c>
      <c r="E545" s="108">
        <f t="shared" si="35"/>
        <v>0</v>
      </c>
      <c r="F545" s="108">
        <f t="shared" si="36"/>
        <v>0</v>
      </c>
      <c r="H545" s="97" t="s">
        <v>7</v>
      </c>
    </row>
    <row r="546" spans="1:8" ht="18.75" customHeight="1" x14ac:dyDescent="0.25">
      <c r="A546" s="97" t="str">
        <f t="shared" si="33"/>
        <v xml:space="preserve">Total General </v>
      </c>
      <c r="B546" s="38"/>
      <c r="C546" s="39" t="s">
        <v>21</v>
      </c>
      <c r="D546" s="40">
        <f>SUM(D513:D545)</f>
        <v>0</v>
      </c>
      <c r="E546" s="112">
        <f>SUM(E513:E545,0)</f>
        <v>0</v>
      </c>
      <c r="F546" s="113"/>
    </row>
    <row r="547" spans="1:8" x14ac:dyDescent="0.25">
      <c r="A547" s="97" t="str">
        <f t="shared" si="33"/>
        <v/>
      </c>
      <c r="B547" s="52" t="s">
        <v>173</v>
      </c>
    </row>
    <row r="548" spans="1:8" x14ac:dyDescent="0.25">
      <c r="A548" s="97" t="str">
        <f t="shared" si="33"/>
        <v/>
      </c>
    </row>
    <row r="549" spans="1:8" x14ac:dyDescent="0.25">
      <c r="A549" s="97" t="str">
        <f t="shared" si="33"/>
        <v/>
      </c>
    </row>
    <row r="550" spans="1:8" x14ac:dyDescent="0.25">
      <c r="A550" s="97" t="str">
        <f t="shared" si="33"/>
        <v/>
      </c>
    </row>
    <row r="551" spans="1:8" x14ac:dyDescent="0.25">
      <c r="A551" s="97" t="str">
        <f t="shared" si="33"/>
        <v/>
      </c>
    </row>
    <row r="552" spans="1:8" x14ac:dyDescent="0.25">
      <c r="A552" s="97" t="str">
        <f t="shared" ref="A552:A615" si="37">H552&amp;C552</f>
        <v/>
      </c>
    </row>
    <row r="553" spans="1:8" x14ac:dyDescent="0.25">
      <c r="A553" s="97" t="str">
        <f t="shared" si="37"/>
        <v/>
      </c>
    </row>
    <row r="554" spans="1:8" x14ac:dyDescent="0.25">
      <c r="A554" s="97" t="str">
        <f t="shared" si="37"/>
        <v/>
      </c>
    </row>
    <row r="555" spans="1:8" x14ac:dyDescent="0.25">
      <c r="A555" s="97" t="str">
        <f t="shared" si="37"/>
        <v/>
      </c>
    </row>
    <row r="556" spans="1:8" x14ac:dyDescent="0.25">
      <c r="A556" s="97" t="str">
        <f t="shared" si="37"/>
        <v/>
      </c>
    </row>
    <row r="557" spans="1:8" x14ac:dyDescent="0.25">
      <c r="A557" s="97" t="str">
        <f t="shared" si="37"/>
        <v/>
      </c>
    </row>
    <row r="558" spans="1:8" x14ac:dyDescent="0.25">
      <c r="A558" s="97" t="str">
        <f t="shared" si="37"/>
        <v/>
      </c>
    </row>
    <row r="559" spans="1:8" x14ac:dyDescent="0.25">
      <c r="A559" s="97" t="str">
        <f t="shared" si="37"/>
        <v/>
      </c>
    </row>
    <row r="560" spans="1:8" x14ac:dyDescent="0.25">
      <c r="A560" s="97" t="str">
        <f t="shared" si="37"/>
        <v/>
      </c>
    </row>
    <row r="561" spans="1:8" x14ac:dyDescent="0.25">
      <c r="A561" s="97" t="str">
        <f t="shared" si="37"/>
        <v/>
      </c>
    </row>
    <row r="562" spans="1:8" x14ac:dyDescent="0.25">
      <c r="A562" s="97" t="str">
        <f t="shared" si="37"/>
        <v/>
      </c>
    </row>
    <row r="563" spans="1:8" x14ac:dyDescent="0.25">
      <c r="A563" s="97" t="str">
        <f t="shared" si="37"/>
        <v/>
      </c>
    </row>
    <row r="564" spans="1:8" x14ac:dyDescent="0.25">
      <c r="A564" s="97" t="str">
        <f t="shared" si="37"/>
        <v/>
      </c>
    </row>
    <row r="565" spans="1:8" x14ac:dyDescent="0.25">
      <c r="A565" s="97" t="str">
        <f t="shared" si="37"/>
        <v/>
      </c>
    </row>
    <row r="566" spans="1:8" x14ac:dyDescent="0.25">
      <c r="A566" s="97" t="str">
        <f t="shared" si="37"/>
        <v/>
      </c>
    </row>
    <row r="567" spans="1:8" x14ac:dyDescent="0.25">
      <c r="A567" s="97" t="str">
        <f t="shared" si="37"/>
        <v/>
      </c>
    </row>
    <row r="568" spans="1:8" x14ac:dyDescent="0.25">
      <c r="A568" s="97" t="str">
        <f t="shared" si="37"/>
        <v/>
      </c>
    </row>
    <row r="569" spans="1:8" x14ac:dyDescent="0.25">
      <c r="A569" s="97" t="str">
        <f t="shared" si="37"/>
        <v/>
      </c>
    </row>
    <row r="570" spans="1:8" ht="21" x14ac:dyDescent="0.4">
      <c r="A570" s="97" t="str">
        <f t="shared" si="37"/>
        <v/>
      </c>
      <c r="B570" s="135" t="s">
        <v>42</v>
      </c>
      <c r="C570" s="135"/>
      <c r="D570" s="135"/>
      <c r="E570" s="135"/>
      <c r="F570" s="135"/>
    </row>
    <row r="571" spans="1:8" x14ac:dyDescent="0.25">
      <c r="A571" s="97" t="str">
        <f t="shared" si="37"/>
        <v/>
      </c>
      <c r="B571" s="134" t="s">
        <v>86</v>
      </c>
      <c r="C571" s="134"/>
      <c r="D571" s="134"/>
      <c r="E571" s="134"/>
      <c r="F571" s="134"/>
    </row>
    <row r="572" spans="1:8" x14ac:dyDescent="0.25">
      <c r="A572" s="97" t="str">
        <f t="shared" si="37"/>
        <v/>
      </c>
      <c r="B572" s="134" t="s">
        <v>156</v>
      </c>
      <c r="C572" s="134"/>
      <c r="D572" s="134"/>
      <c r="E572" s="134"/>
      <c r="F572" s="134"/>
    </row>
    <row r="573" spans="1:8" x14ac:dyDescent="0.25">
      <c r="A573" s="97" t="str">
        <f t="shared" si="37"/>
        <v/>
      </c>
      <c r="B573" s="134" t="s">
        <v>91</v>
      </c>
      <c r="C573" s="134"/>
      <c r="D573" s="134"/>
      <c r="E573" s="134"/>
      <c r="F573" s="134"/>
    </row>
    <row r="574" spans="1:8" x14ac:dyDescent="0.25">
      <c r="A574" s="97" t="str">
        <f t="shared" si="37"/>
        <v/>
      </c>
    </row>
    <row r="575" spans="1:8" ht="22.5" customHeight="1" x14ac:dyDescent="0.25">
      <c r="A575" s="97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0</v>
      </c>
      <c r="E576" s="108">
        <f t="shared" ref="E576:E608" si="39">IFERROR(D576/$D$609*100,0)</f>
        <v>0</v>
      </c>
      <c r="F576" s="108">
        <f>(E576)</f>
        <v>0</v>
      </c>
      <c r="H576" s="97" t="s">
        <v>8</v>
      </c>
    </row>
    <row r="577" spans="1:8" ht="15" customHeight="1" x14ac:dyDescent="0.25">
      <c r="A577" s="97" t="str">
        <f t="shared" si="37"/>
        <v>SeptiembreHumano Seguros, S. A.</v>
      </c>
      <c r="B577" s="34">
        <f t="shared" si="38"/>
        <v>1</v>
      </c>
      <c r="C577" s="37" t="s">
        <v>92</v>
      </c>
      <c r="D577" s="36">
        <f>VLOOKUP(A577,'PNC Exon. &amp; no Exon.'!A:D,3,0)+VLOOKUP(A577,'PNC Exon. &amp; no Exon.'!A:D,4,0)</f>
        <v>0</v>
      </c>
      <c r="E577" s="108">
        <f t="shared" si="39"/>
        <v>0</v>
      </c>
      <c r="F577" s="108">
        <f t="shared" ref="F577:F608" si="40">(F576+E577)</f>
        <v>0</v>
      </c>
      <c r="H577" s="97" t="s">
        <v>8</v>
      </c>
    </row>
    <row r="578" spans="1:8" ht="15" customHeight="1" x14ac:dyDescent="0.25">
      <c r="A578" s="97" t="str">
        <f t="shared" si="37"/>
        <v>SeptiembreSeguros Reservas, S. A.</v>
      </c>
      <c r="B578" s="34">
        <f t="shared" si="38"/>
        <v>1</v>
      </c>
      <c r="C578" s="37" t="s">
        <v>93</v>
      </c>
      <c r="D578" s="36">
        <f>VLOOKUP(A578,'PNC Exon. &amp; no Exon.'!A:D,3,0)+VLOOKUP(A578,'PNC Exon. &amp; no Exon.'!A:D,4,0)</f>
        <v>0</v>
      </c>
      <c r="E578" s="108">
        <f t="shared" si="39"/>
        <v>0</v>
      </c>
      <c r="F578" s="108">
        <f t="shared" si="40"/>
        <v>0</v>
      </c>
      <c r="H578" s="97" t="s">
        <v>8</v>
      </c>
    </row>
    <row r="579" spans="1:8" ht="15" customHeight="1" x14ac:dyDescent="0.25">
      <c r="A579" s="97" t="str">
        <f t="shared" si="37"/>
        <v>SeptiembreMapfre BHD Compañía de Seguros</v>
      </c>
      <c r="B579" s="34">
        <f t="shared" si="38"/>
        <v>1</v>
      </c>
      <c r="C579" s="37" t="s">
        <v>110</v>
      </c>
      <c r="D579" s="36">
        <f>VLOOKUP(A579,'PNC Exon. &amp; no Exon.'!A:D,3,0)+VLOOKUP(A579,'PNC Exon. &amp; no Exon.'!A:D,4,0)</f>
        <v>0</v>
      </c>
      <c r="E579" s="108">
        <f t="shared" si="39"/>
        <v>0</v>
      </c>
      <c r="F579" s="108">
        <f t="shared" si="40"/>
        <v>0</v>
      </c>
      <c r="H579" s="97" t="s">
        <v>8</v>
      </c>
    </row>
    <row r="580" spans="1:8" ht="15" customHeight="1" x14ac:dyDescent="0.25">
      <c r="A580" s="97" t="str">
        <f t="shared" si="37"/>
        <v>SeptiembreLa Colonial, S. A., Compañia De Seguros</v>
      </c>
      <c r="B580" s="34">
        <f t="shared" si="38"/>
        <v>1</v>
      </c>
      <c r="C580" s="37" t="s">
        <v>111</v>
      </c>
      <c r="D580" s="36">
        <f>VLOOKUP(A580,'PNC Exon. &amp; no Exon.'!A:D,3,0)+VLOOKUP(A580,'PNC Exon. &amp; no Exon.'!A:D,4,0)</f>
        <v>0</v>
      </c>
      <c r="E580" s="108">
        <f t="shared" si="39"/>
        <v>0</v>
      </c>
      <c r="F580" s="108">
        <f t="shared" si="40"/>
        <v>0</v>
      </c>
      <c r="H580" s="97" t="s">
        <v>8</v>
      </c>
    </row>
    <row r="581" spans="1:8" ht="15" customHeight="1" x14ac:dyDescent="0.25">
      <c r="A581" s="97" t="str">
        <f t="shared" si="37"/>
        <v>SeptiembreSeguros Sura, S.A.</v>
      </c>
      <c r="B581" s="34">
        <f t="shared" si="38"/>
        <v>1</v>
      </c>
      <c r="C581" s="37" t="s">
        <v>112</v>
      </c>
      <c r="D581" s="36">
        <f>VLOOKUP(A581,'PNC Exon. &amp; no Exon.'!A:D,3,0)+VLOOKUP(A581,'PNC Exon. &amp; no Exon.'!A:D,4,0)</f>
        <v>0</v>
      </c>
      <c r="E581" s="108">
        <f t="shared" si="39"/>
        <v>0</v>
      </c>
      <c r="F581" s="108">
        <f t="shared" si="40"/>
        <v>0</v>
      </c>
      <c r="H581" s="97" t="s">
        <v>8</v>
      </c>
    </row>
    <row r="582" spans="1:8" ht="15" customHeight="1" x14ac:dyDescent="0.25">
      <c r="A582" s="97" t="str">
        <f t="shared" si="37"/>
        <v>SeptiembreSeguros Crecer, S. A.</v>
      </c>
      <c r="B582" s="34">
        <f t="shared" si="38"/>
        <v>1</v>
      </c>
      <c r="C582" s="37" t="s">
        <v>94</v>
      </c>
      <c r="D582" s="36">
        <f>VLOOKUP(A582,'PNC Exon. &amp; no Exon.'!A:D,3,0)+VLOOKUP(A582,'PNC Exon. &amp; no Exon.'!A:D,4,0)</f>
        <v>0</v>
      </c>
      <c r="E582" s="108">
        <f t="shared" si="39"/>
        <v>0</v>
      </c>
      <c r="F582" s="108">
        <f t="shared" si="40"/>
        <v>0</v>
      </c>
      <c r="H582" s="97" t="s">
        <v>8</v>
      </c>
    </row>
    <row r="583" spans="1:8" ht="15" customHeight="1" x14ac:dyDescent="0.25">
      <c r="A583" s="97" t="str">
        <f t="shared" si="37"/>
        <v>SeptiembreWorldwide Seguros, S. A.</v>
      </c>
      <c r="B583" s="34">
        <f t="shared" si="38"/>
        <v>1</v>
      </c>
      <c r="C583" s="37" t="s">
        <v>113</v>
      </c>
      <c r="D583" s="36">
        <f>VLOOKUP(A583,'PNC Exon. &amp; no Exon.'!A:D,3,0)+VLOOKUP(A583,'PNC Exon. &amp; no Exon.'!A:D,4,0)</f>
        <v>0</v>
      </c>
      <c r="E583" s="108">
        <f t="shared" si="39"/>
        <v>0</v>
      </c>
      <c r="F583" s="108">
        <f t="shared" si="40"/>
        <v>0</v>
      </c>
      <c r="H583" s="97" t="s">
        <v>8</v>
      </c>
    </row>
    <row r="584" spans="1:8" ht="15" customHeight="1" x14ac:dyDescent="0.25">
      <c r="A584" s="97" t="str">
        <f t="shared" si="37"/>
        <v>SeptiembreGeneral de Seguros, S. A.</v>
      </c>
      <c r="B584" s="34">
        <f t="shared" si="38"/>
        <v>1</v>
      </c>
      <c r="C584" s="37" t="s">
        <v>77</v>
      </c>
      <c r="D584" s="36">
        <f>VLOOKUP(A584,'PNC Exon. &amp; no Exon.'!A:D,3,0)+VLOOKUP(A584,'PNC Exon. &amp; no Exon.'!A:D,4,0)</f>
        <v>0</v>
      </c>
      <c r="E584" s="108">
        <f t="shared" si="39"/>
        <v>0</v>
      </c>
      <c r="F584" s="108">
        <f t="shared" si="40"/>
        <v>0</v>
      </c>
      <c r="H584" s="97" t="s">
        <v>8</v>
      </c>
    </row>
    <row r="585" spans="1:8" ht="15" customHeight="1" x14ac:dyDescent="0.25">
      <c r="A585" s="97" t="str">
        <f t="shared" si="37"/>
        <v>SeptiembreSeguros Pepín, S. A.</v>
      </c>
      <c r="B585" s="34">
        <f t="shared" si="38"/>
        <v>1</v>
      </c>
      <c r="C585" s="37" t="s">
        <v>114</v>
      </c>
      <c r="D585" s="36">
        <f>VLOOKUP(A585,'PNC Exon. &amp; no Exon.'!A:D,3,0)+VLOOKUP(A585,'PNC Exon. &amp; no Exon.'!A:D,4,0)</f>
        <v>0</v>
      </c>
      <c r="E585" s="108">
        <f t="shared" si="39"/>
        <v>0</v>
      </c>
      <c r="F585" s="108">
        <f t="shared" si="40"/>
        <v>0</v>
      </c>
      <c r="H585" s="97" t="s">
        <v>8</v>
      </c>
    </row>
    <row r="586" spans="1:8" ht="15" customHeight="1" x14ac:dyDescent="0.25">
      <c r="A586" s="97" t="str">
        <f t="shared" si="37"/>
        <v>SeptiembreLa Monumental de Seguros, S. A.</v>
      </c>
      <c r="B586" s="34">
        <f t="shared" si="38"/>
        <v>1</v>
      </c>
      <c r="C586" s="37" t="s">
        <v>85</v>
      </c>
      <c r="D586" s="36">
        <f>VLOOKUP(A586,'PNC Exon. &amp; no Exon.'!A:D,3,0)+VLOOKUP(A586,'PNC Exon. &amp; no Exon.'!A:D,4,0)</f>
        <v>0</v>
      </c>
      <c r="E586" s="108">
        <f t="shared" si="39"/>
        <v>0</v>
      </c>
      <c r="F586" s="108">
        <f t="shared" si="40"/>
        <v>0</v>
      </c>
      <c r="H586" s="97" t="s">
        <v>8</v>
      </c>
    </row>
    <row r="587" spans="1:8" ht="15" customHeight="1" x14ac:dyDescent="0.25">
      <c r="A587" s="97" t="str">
        <f t="shared" si="37"/>
        <v>SeptiembreCompañía Dominicana de Seguros, C. por A.</v>
      </c>
      <c r="B587" s="34">
        <f t="shared" si="38"/>
        <v>1</v>
      </c>
      <c r="C587" s="37" t="s">
        <v>115</v>
      </c>
      <c r="D587" s="36">
        <f>VLOOKUP(A587,'PNC Exon. &amp; no Exon.'!A:D,3,0)+VLOOKUP(A587,'PNC Exon. &amp; no Exon.'!A:D,4,0)</f>
        <v>0</v>
      </c>
      <c r="E587" s="108">
        <f t="shared" si="39"/>
        <v>0</v>
      </c>
      <c r="F587" s="108">
        <f t="shared" si="40"/>
        <v>0</v>
      </c>
      <c r="H587" s="97" t="s">
        <v>8</v>
      </c>
    </row>
    <row r="588" spans="1:8" ht="15" customHeight="1" x14ac:dyDescent="0.25">
      <c r="A588" s="97" t="str">
        <f t="shared" si="37"/>
        <v>SeptiembrePatria, S. A., Compañía de Seguros</v>
      </c>
      <c r="B588" s="34">
        <f t="shared" si="38"/>
        <v>1</v>
      </c>
      <c r="C588" s="37" t="s">
        <v>116</v>
      </c>
      <c r="D588" s="36">
        <f>VLOOKUP(A588,'PNC Exon. &amp; no Exon.'!A:D,3,0)+VLOOKUP(A588,'PNC Exon. &amp; no Exon.'!A:D,4,0)</f>
        <v>0</v>
      </c>
      <c r="E588" s="108">
        <f t="shared" si="39"/>
        <v>0</v>
      </c>
      <c r="F588" s="108">
        <f t="shared" si="40"/>
        <v>0</v>
      </c>
      <c r="H588" s="97" t="s">
        <v>8</v>
      </c>
    </row>
    <row r="589" spans="1:8" ht="15" customHeight="1" x14ac:dyDescent="0.25">
      <c r="A589" s="97" t="str">
        <f t="shared" si="37"/>
        <v>SeptiembreBanesco Seguros</v>
      </c>
      <c r="B589" s="34">
        <f t="shared" si="38"/>
        <v>1</v>
      </c>
      <c r="C589" s="37" t="s">
        <v>118</v>
      </c>
      <c r="D589" s="36">
        <f>VLOOKUP(A589,'PNC Exon. &amp; no Exon.'!A:D,3,0)+VLOOKUP(A589,'PNC Exon. &amp; no Exon.'!A:D,4,0)</f>
        <v>0</v>
      </c>
      <c r="E589" s="108">
        <f t="shared" si="39"/>
        <v>0</v>
      </c>
      <c r="F589" s="108">
        <f t="shared" si="40"/>
        <v>0</v>
      </c>
      <c r="H589" s="97" t="s">
        <v>8</v>
      </c>
    </row>
    <row r="590" spans="1:8" ht="15" customHeight="1" x14ac:dyDescent="0.25">
      <c r="A590" s="97" t="str">
        <f t="shared" si="37"/>
        <v>SeptiembreAtlántica Seguros, S. A.</v>
      </c>
      <c r="B590" s="34">
        <f t="shared" si="38"/>
        <v>1</v>
      </c>
      <c r="C590" s="37" t="s">
        <v>119</v>
      </c>
      <c r="D590" s="36">
        <f>VLOOKUP(A590,'PNC Exon. &amp; no Exon.'!A:D,3,0)+VLOOKUP(A590,'PNC Exon. &amp; no Exon.'!A:D,4,0)</f>
        <v>0</v>
      </c>
      <c r="E590" s="108">
        <f t="shared" si="39"/>
        <v>0</v>
      </c>
      <c r="F590" s="108">
        <f t="shared" si="40"/>
        <v>0</v>
      </c>
      <c r="H590" s="97" t="s">
        <v>8</v>
      </c>
    </row>
    <row r="591" spans="1:8" ht="15" customHeight="1" x14ac:dyDescent="0.25">
      <c r="A591" s="97" t="str">
        <f t="shared" si="37"/>
        <v>SeptiembreAtrio Seguros S. A.</v>
      </c>
      <c r="B591" s="34">
        <f t="shared" si="38"/>
        <v>1</v>
      </c>
      <c r="C591" s="37" t="s">
        <v>121</v>
      </c>
      <c r="D591" s="36">
        <f>VLOOKUP(A591,'PNC Exon. &amp; no Exon.'!A:D,3,0)+VLOOKUP(A591,'PNC Exon. &amp; no Exon.'!A:D,4,0)</f>
        <v>0</v>
      </c>
      <c r="E591" s="108">
        <f t="shared" si="39"/>
        <v>0</v>
      </c>
      <c r="F591" s="108">
        <f t="shared" si="40"/>
        <v>0</v>
      </c>
      <c r="H591" s="97" t="s">
        <v>8</v>
      </c>
    </row>
    <row r="592" spans="1:8" ht="15" customHeight="1" x14ac:dyDescent="0.25">
      <c r="A592" s="97" t="str">
        <f t="shared" si="37"/>
        <v>SeptiembreSeguros La Internacional, S. A.</v>
      </c>
      <c r="B592" s="34">
        <f t="shared" si="38"/>
        <v>1</v>
      </c>
      <c r="C592" s="37" t="s">
        <v>80</v>
      </c>
      <c r="D592" s="36">
        <f>VLOOKUP(A592,'PNC Exon. &amp; no Exon.'!A:D,3,0)+VLOOKUP(A592,'PNC Exon. &amp; no Exon.'!A:D,4,0)</f>
        <v>0</v>
      </c>
      <c r="E592" s="108">
        <f t="shared" si="39"/>
        <v>0</v>
      </c>
      <c r="F592" s="108">
        <f t="shared" si="40"/>
        <v>0</v>
      </c>
      <c r="H592" s="97" t="s">
        <v>8</v>
      </c>
    </row>
    <row r="593" spans="1:8" ht="15" customHeight="1" x14ac:dyDescent="0.25">
      <c r="A593" s="97" t="str">
        <f t="shared" si="37"/>
        <v>SeptiembreCuna Mutual Insurance Society Dominicana</v>
      </c>
      <c r="B593" s="34">
        <f t="shared" si="38"/>
        <v>1</v>
      </c>
      <c r="C593" s="37" t="s">
        <v>122</v>
      </c>
      <c r="D593" s="36">
        <f>VLOOKUP(A593,'PNC Exon. &amp; no Exon.'!A:D,3,0)+VLOOKUP(A593,'PNC Exon. &amp; no Exon.'!A:D,4,0)</f>
        <v>0</v>
      </c>
      <c r="E593" s="108">
        <f t="shared" si="39"/>
        <v>0</v>
      </c>
      <c r="F593" s="108">
        <f t="shared" si="40"/>
        <v>0</v>
      </c>
      <c r="H593" s="97" t="s">
        <v>8</v>
      </c>
    </row>
    <row r="594" spans="1:8" ht="15" customHeight="1" x14ac:dyDescent="0.25">
      <c r="A594" s="97" t="str">
        <f t="shared" si="37"/>
        <v xml:space="preserve">SeptiembreCooperativa Nacional De Seguros, Inc </v>
      </c>
      <c r="B594" s="34">
        <f t="shared" si="38"/>
        <v>1</v>
      </c>
      <c r="C594" s="37" t="s">
        <v>120</v>
      </c>
      <c r="D594" s="36">
        <f>VLOOKUP(A594,'PNC Exon. &amp; no Exon.'!A:D,3,0)+VLOOKUP(A594,'PNC Exon. &amp; no Exon.'!A:D,4,0)</f>
        <v>0</v>
      </c>
      <c r="E594" s="108">
        <f t="shared" si="39"/>
        <v>0</v>
      </c>
      <c r="F594" s="108">
        <f t="shared" si="40"/>
        <v>0</v>
      </c>
      <c r="H594" s="97" t="s">
        <v>8</v>
      </c>
    </row>
    <row r="595" spans="1:8" ht="15" customHeight="1" x14ac:dyDescent="0.25">
      <c r="A595" s="97" t="str">
        <f t="shared" si="37"/>
        <v>SeptiembreBMI Compañía de Seguros, S. A.</v>
      </c>
      <c r="B595" s="34">
        <f t="shared" si="38"/>
        <v>1</v>
      </c>
      <c r="C595" s="37" t="s">
        <v>87</v>
      </c>
      <c r="D595" s="36">
        <f>VLOOKUP(A595,'PNC Exon. &amp; no Exon.'!A:D,3,0)+VLOOKUP(A595,'PNC Exon. &amp; no Exon.'!A:D,4,0)</f>
        <v>0</v>
      </c>
      <c r="E595" s="108">
        <f t="shared" si="39"/>
        <v>0</v>
      </c>
      <c r="F595" s="108">
        <f t="shared" si="40"/>
        <v>0</v>
      </c>
      <c r="H595" s="97" t="s">
        <v>8</v>
      </c>
    </row>
    <row r="596" spans="1:8" ht="15" customHeight="1" x14ac:dyDescent="0.25">
      <c r="A596" s="97" t="str">
        <f t="shared" si="37"/>
        <v>SeptiembreAngloamericana de Seguros, S. A.</v>
      </c>
      <c r="B596" s="34">
        <f t="shared" si="38"/>
        <v>1</v>
      </c>
      <c r="C596" s="37" t="s">
        <v>78</v>
      </c>
      <c r="D596" s="36">
        <f>VLOOKUP(A596,'PNC Exon. &amp; no Exon.'!A:D,3,0)+VLOOKUP(A596,'PNC Exon. &amp; no Exon.'!A:D,4,0)</f>
        <v>0</v>
      </c>
      <c r="E596" s="108">
        <f t="shared" si="39"/>
        <v>0</v>
      </c>
      <c r="F596" s="108">
        <f t="shared" si="40"/>
        <v>0</v>
      </c>
      <c r="H596" s="97" t="s">
        <v>8</v>
      </c>
    </row>
    <row r="597" spans="1:8" ht="15" customHeight="1" x14ac:dyDescent="0.25">
      <c r="A597" s="97" t="str">
        <f t="shared" si="37"/>
        <v>SeptiembreAseguradora Agropecuaria Dominicana, S. A.</v>
      </c>
      <c r="B597" s="34">
        <f t="shared" si="38"/>
        <v>1</v>
      </c>
      <c r="C597" s="37" t="s">
        <v>117</v>
      </c>
      <c r="D597" s="36">
        <f>VLOOKUP(A597,'PNC Exon. &amp; no Exon.'!A:D,3,0)+VLOOKUP(A597,'PNC Exon. &amp; no Exon.'!A:D,4,0)</f>
        <v>0</v>
      </c>
      <c r="E597" s="108">
        <f t="shared" si="39"/>
        <v>0</v>
      </c>
      <c r="F597" s="108">
        <f t="shared" si="40"/>
        <v>0</v>
      </c>
      <c r="H597" s="97" t="s">
        <v>8</v>
      </c>
    </row>
    <row r="598" spans="1:8" ht="15" customHeight="1" x14ac:dyDescent="0.25">
      <c r="A598" s="97" t="str">
        <f t="shared" si="37"/>
        <v>SeptiembreBupa Dominicana, S. A.</v>
      </c>
      <c r="B598" s="34">
        <f t="shared" si="38"/>
        <v>1</v>
      </c>
      <c r="C598" s="37" t="s">
        <v>123</v>
      </c>
      <c r="D598" s="36">
        <f>VLOOKUP(A598,'PNC Exon. &amp; no Exon.'!A:D,3,0)+VLOOKUP(A598,'PNC Exon. &amp; no Exon.'!A:D,4,0)</f>
        <v>0</v>
      </c>
      <c r="E598" s="108">
        <f t="shared" si="39"/>
        <v>0</v>
      </c>
      <c r="F598" s="108">
        <f t="shared" si="40"/>
        <v>0</v>
      </c>
      <c r="H598" s="97" t="s">
        <v>8</v>
      </c>
    </row>
    <row r="599" spans="1:8" ht="15" customHeight="1" x14ac:dyDescent="0.25">
      <c r="A599" s="97" t="str">
        <f t="shared" si="37"/>
        <v>SeptiembreMultiseguros Su, S.A.</v>
      </c>
      <c r="B599" s="34">
        <f t="shared" si="38"/>
        <v>1</v>
      </c>
      <c r="C599" s="37" t="s">
        <v>125</v>
      </c>
      <c r="D599" s="36">
        <f>VLOOKUP(A599,'PNC Exon. &amp; no Exon.'!A:D,3,0)+VLOOKUP(A599,'PNC Exon. &amp; no Exon.'!A:D,4,0)</f>
        <v>0</v>
      </c>
      <c r="E599" s="108">
        <f t="shared" si="39"/>
        <v>0</v>
      </c>
      <c r="F599" s="108">
        <f t="shared" si="40"/>
        <v>0</v>
      </c>
      <c r="H599" s="97" t="s">
        <v>8</v>
      </c>
    </row>
    <row r="600" spans="1:8" ht="15" customHeight="1" x14ac:dyDescent="0.25">
      <c r="A600" s="97" t="str">
        <f t="shared" si="37"/>
        <v>SeptiembreSeguros APS, S.R.L.</v>
      </c>
      <c r="B600" s="34">
        <f t="shared" si="38"/>
        <v>1</v>
      </c>
      <c r="C600" s="37" t="s">
        <v>124</v>
      </c>
      <c r="D600" s="36">
        <f>VLOOKUP(A600,'PNC Exon. &amp; no Exon.'!A:D,3,0)+VLOOKUP(A600,'PNC Exon. &amp; no Exon.'!A:D,4,0)</f>
        <v>0</v>
      </c>
      <c r="E600" s="108">
        <f t="shared" si="39"/>
        <v>0</v>
      </c>
      <c r="F600" s="108">
        <f t="shared" si="40"/>
        <v>0</v>
      </c>
      <c r="H600" s="97" t="s">
        <v>8</v>
      </c>
    </row>
    <row r="601" spans="1:8" ht="15" customHeight="1" x14ac:dyDescent="0.25">
      <c r="A601" s="97" t="str">
        <f t="shared" si="37"/>
        <v>SeptiembreSeguros Ademi, S.A.</v>
      </c>
      <c r="B601" s="34">
        <f t="shared" si="38"/>
        <v>1</v>
      </c>
      <c r="C601" s="37" t="s">
        <v>126</v>
      </c>
      <c r="D601" s="36">
        <f>VLOOKUP(A601,'PNC Exon. &amp; no Exon.'!A:D,3,0)+VLOOKUP(A601,'PNC Exon. &amp; no Exon.'!A:D,4,0)</f>
        <v>0</v>
      </c>
      <c r="E601" s="108">
        <f t="shared" si="39"/>
        <v>0</v>
      </c>
      <c r="F601" s="108">
        <f t="shared" si="40"/>
        <v>0</v>
      </c>
      <c r="H601" s="97" t="s">
        <v>8</v>
      </c>
    </row>
    <row r="602" spans="1:8" ht="15" customHeight="1" x14ac:dyDescent="0.25">
      <c r="A602" s="97" t="str">
        <f t="shared" si="37"/>
        <v>SeptiembreFuturo Seguros</v>
      </c>
      <c r="B602" s="34">
        <f t="shared" si="38"/>
        <v>1</v>
      </c>
      <c r="C602" s="37" t="s">
        <v>109</v>
      </c>
      <c r="D602" s="36">
        <f>VLOOKUP(A602,'PNC Exon. &amp; no Exon.'!A:D,3,0)+VLOOKUP(A602,'PNC Exon. &amp; no Exon.'!A:D,4,0)</f>
        <v>0</v>
      </c>
      <c r="E602" s="108">
        <f t="shared" si="39"/>
        <v>0</v>
      </c>
      <c r="F602" s="108">
        <f t="shared" si="40"/>
        <v>0</v>
      </c>
      <c r="H602" s="97" t="s">
        <v>8</v>
      </c>
    </row>
    <row r="603" spans="1:8" ht="15" customHeight="1" x14ac:dyDescent="0.25">
      <c r="A603" s="97" t="str">
        <f t="shared" si="37"/>
        <v>SeptiembreConfederación del Canadá Dominicana, S. A.</v>
      </c>
      <c r="B603" s="34">
        <f t="shared" si="38"/>
        <v>1</v>
      </c>
      <c r="C603" s="37" t="s">
        <v>127</v>
      </c>
      <c r="D603" s="36">
        <f>VLOOKUP(A603,'PNC Exon. &amp; no Exon.'!A:D,3,0)+VLOOKUP(A603,'PNC Exon. &amp; no Exon.'!A:D,4,0)</f>
        <v>0</v>
      </c>
      <c r="E603" s="108">
        <f t="shared" si="39"/>
        <v>0</v>
      </c>
      <c r="F603" s="108">
        <f t="shared" si="40"/>
        <v>0</v>
      </c>
      <c r="H603" s="97" t="s">
        <v>8</v>
      </c>
    </row>
    <row r="604" spans="1:8" ht="15" customHeight="1" x14ac:dyDescent="0.25">
      <c r="A604" s="97" t="str">
        <f t="shared" si="37"/>
        <v>SeptiembreAutoseguro, S. A.</v>
      </c>
      <c r="B604" s="34">
        <f t="shared" si="38"/>
        <v>1</v>
      </c>
      <c r="C604" s="37" t="s">
        <v>79</v>
      </c>
      <c r="D604" s="36">
        <f>VLOOKUP(A604,'PNC Exon. &amp; no Exon.'!A:D,3,0)+VLOOKUP(A604,'PNC Exon. &amp; no Exon.'!A:D,4,0)</f>
        <v>0</v>
      </c>
      <c r="E604" s="108">
        <f t="shared" si="39"/>
        <v>0</v>
      </c>
      <c r="F604" s="108">
        <f t="shared" si="40"/>
        <v>0</v>
      </c>
      <c r="H604" s="97" t="s">
        <v>8</v>
      </c>
    </row>
    <row r="605" spans="1:8" ht="15" customHeight="1" x14ac:dyDescent="0.25">
      <c r="A605" s="97" t="str">
        <f t="shared" si="37"/>
        <v>SeptiembreSeguros Yunen, S.A.</v>
      </c>
      <c r="B605" s="34">
        <f t="shared" si="38"/>
        <v>1</v>
      </c>
      <c r="C605" s="37" t="s">
        <v>128</v>
      </c>
      <c r="D605" s="36">
        <f>VLOOKUP(A605,'PNC Exon. &amp; no Exon.'!A:D,3,0)+VLOOKUP(A605,'PNC Exon. &amp; no Exon.'!A:D,4,0)</f>
        <v>0</v>
      </c>
      <c r="E605" s="108">
        <f t="shared" si="39"/>
        <v>0</v>
      </c>
      <c r="F605" s="108">
        <f t="shared" si="40"/>
        <v>0</v>
      </c>
      <c r="H605" s="97" t="s">
        <v>8</v>
      </c>
    </row>
    <row r="606" spans="1:8" ht="15" customHeight="1" x14ac:dyDescent="0.25">
      <c r="A606" s="97" t="str">
        <f t="shared" si="37"/>
        <v>SeptiembreUnit, S.A.</v>
      </c>
      <c r="B606" s="34">
        <f t="shared" si="38"/>
        <v>1</v>
      </c>
      <c r="C606" s="37" t="s">
        <v>131</v>
      </c>
      <c r="D606" s="36">
        <f>VLOOKUP(A606,'PNC Exon. &amp; no Exon.'!A:D,3,0)+VLOOKUP(A606,'PNC Exon. &amp; no Exon.'!A:D,4,0)</f>
        <v>0</v>
      </c>
      <c r="E606" s="108">
        <f t="shared" si="39"/>
        <v>0</v>
      </c>
      <c r="F606" s="108">
        <f t="shared" si="40"/>
        <v>0</v>
      </c>
      <c r="H606" s="97" t="s">
        <v>8</v>
      </c>
    </row>
    <row r="607" spans="1:8" ht="15" customHeight="1" x14ac:dyDescent="0.25">
      <c r="A607" s="97" t="str">
        <f t="shared" si="37"/>
        <v>SeptiembreHylseg Seguros S.A</v>
      </c>
      <c r="B607" s="34">
        <f t="shared" si="38"/>
        <v>1</v>
      </c>
      <c r="C607" s="37" t="s">
        <v>129</v>
      </c>
      <c r="D607" s="36">
        <f>VLOOKUP(A607,'PNC Exon. &amp; no Exon.'!A:D,3,0)+VLOOKUP(A607,'PNC Exon. &amp; no Exon.'!A:D,4,0)</f>
        <v>0</v>
      </c>
      <c r="E607" s="108">
        <f t="shared" si="39"/>
        <v>0</v>
      </c>
      <c r="F607" s="108">
        <f t="shared" si="40"/>
        <v>0</v>
      </c>
      <c r="H607" s="97" t="s">
        <v>8</v>
      </c>
    </row>
    <row r="608" spans="1:8" ht="15" customHeight="1" x14ac:dyDescent="0.25">
      <c r="A608" s="97" t="str">
        <f t="shared" si="37"/>
        <v>SeptiembreMidas Seguros, S.A.</v>
      </c>
      <c r="B608" s="34">
        <f t="shared" si="38"/>
        <v>1</v>
      </c>
      <c r="C608" s="37" t="s">
        <v>130</v>
      </c>
      <c r="D608" s="36">
        <f>VLOOKUP(A608,'PNC Exon. &amp; no Exon.'!A:D,3,0)+VLOOKUP(A608,'PNC Exon. &amp; no Exon.'!A:D,4,0)</f>
        <v>0</v>
      </c>
      <c r="E608" s="108">
        <f t="shared" si="39"/>
        <v>0</v>
      </c>
      <c r="F608" s="108">
        <f t="shared" si="40"/>
        <v>0</v>
      </c>
      <c r="H608" s="97" t="s">
        <v>8</v>
      </c>
    </row>
    <row r="609" spans="1:6" ht="18.75" customHeight="1" x14ac:dyDescent="0.25">
      <c r="A609" s="97" t="str">
        <f t="shared" si="37"/>
        <v xml:space="preserve">Total General </v>
      </c>
      <c r="B609" s="38"/>
      <c r="C609" s="39" t="s">
        <v>21</v>
      </c>
      <c r="D609" s="40">
        <f>SUM(D576:D608)</f>
        <v>0</v>
      </c>
      <c r="E609" s="112">
        <f>SUM(E576:E608,0)</f>
        <v>0</v>
      </c>
      <c r="F609" s="113"/>
    </row>
    <row r="610" spans="1:6" x14ac:dyDescent="0.25">
      <c r="A610" s="97" t="str">
        <f t="shared" si="37"/>
        <v/>
      </c>
      <c r="B610" s="52" t="s">
        <v>107</v>
      </c>
    </row>
    <row r="611" spans="1:6" x14ac:dyDescent="0.25">
      <c r="A611" s="97" t="str">
        <f t="shared" si="37"/>
        <v/>
      </c>
    </row>
    <row r="612" spans="1:6" x14ac:dyDescent="0.25">
      <c r="A612" s="97" t="str">
        <f t="shared" si="37"/>
        <v/>
      </c>
    </row>
    <row r="613" spans="1:6" x14ac:dyDescent="0.25">
      <c r="A613" s="97" t="str">
        <f t="shared" si="37"/>
        <v/>
      </c>
    </row>
    <row r="614" spans="1:6" x14ac:dyDescent="0.25">
      <c r="A614" s="97" t="str">
        <f t="shared" si="37"/>
        <v/>
      </c>
    </row>
    <row r="615" spans="1:6" x14ac:dyDescent="0.25">
      <c r="A615" s="97" t="str">
        <f t="shared" si="37"/>
        <v/>
      </c>
    </row>
    <row r="616" spans="1:6" x14ac:dyDescent="0.25">
      <c r="A616" s="97" t="str">
        <f t="shared" ref="A616:A679" si="41">H616&amp;C616</f>
        <v/>
      </c>
    </row>
    <row r="617" spans="1:6" x14ac:dyDescent="0.25">
      <c r="A617" s="97" t="str">
        <f t="shared" si="41"/>
        <v/>
      </c>
    </row>
    <row r="618" spans="1:6" x14ac:dyDescent="0.25">
      <c r="A618" s="97" t="str">
        <f t="shared" si="41"/>
        <v/>
      </c>
    </row>
    <row r="619" spans="1:6" x14ac:dyDescent="0.25">
      <c r="A619" s="97" t="str">
        <f t="shared" si="41"/>
        <v/>
      </c>
    </row>
    <row r="620" spans="1:6" x14ac:dyDescent="0.25">
      <c r="A620" s="97" t="str">
        <f t="shared" si="41"/>
        <v/>
      </c>
    </row>
    <row r="621" spans="1:6" x14ac:dyDescent="0.25">
      <c r="A621" s="97" t="str">
        <f t="shared" si="41"/>
        <v/>
      </c>
    </row>
    <row r="622" spans="1:6" x14ac:dyDescent="0.25">
      <c r="A622" s="97" t="str">
        <f t="shared" si="41"/>
        <v/>
      </c>
    </row>
    <row r="623" spans="1:6" x14ac:dyDescent="0.25">
      <c r="A623" s="97" t="str">
        <f t="shared" si="41"/>
        <v/>
      </c>
    </row>
    <row r="624" spans="1:6" x14ac:dyDescent="0.25">
      <c r="A624" s="97" t="str">
        <f t="shared" si="41"/>
        <v/>
      </c>
    </row>
    <row r="625" spans="1:8" x14ac:dyDescent="0.25">
      <c r="A625" s="97" t="str">
        <f t="shared" si="41"/>
        <v/>
      </c>
    </row>
    <row r="626" spans="1:8" x14ac:dyDescent="0.25">
      <c r="A626" s="97" t="str">
        <f t="shared" si="41"/>
        <v/>
      </c>
    </row>
    <row r="627" spans="1:8" x14ac:dyDescent="0.25">
      <c r="A627" s="97" t="str">
        <f t="shared" si="41"/>
        <v/>
      </c>
    </row>
    <row r="628" spans="1:8" x14ac:dyDescent="0.25">
      <c r="A628" s="97" t="str">
        <f t="shared" si="41"/>
        <v/>
      </c>
    </row>
    <row r="629" spans="1:8" x14ac:dyDescent="0.25">
      <c r="A629" s="97" t="str">
        <f t="shared" si="41"/>
        <v/>
      </c>
    </row>
    <row r="630" spans="1:8" x14ac:dyDescent="0.25">
      <c r="A630" s="97" t="str">
        <f t="shared" si="41"/>
        <v/>
      </c>
    </row>
    <row r="631" spans="1:8" x14ac:dyDescent="0.25">
      <c r="A631" s="97" t="str">
        <f t="shared" si="41"/>
        <v/>
      </c>
    </row>
    <row r="632" spans="1:8" x14ac:dyDescent="0.25">
      <c r="A632" s="97" t="str">
        <f t="shared" si="41"/>
        <v/>
      </c>
    </row>
    <row r="633" spans="1:8" ht="21" x14ac:dyDescent="0.4">
      <c r="A633" s="97" t="str">
        <f t="shared" si="41"/>
        <v/>
      </c>
      <c r="B633" s="135" t="s">
        <v>42</v>
      </c>
      <c r="C633" s="135"/>
      <c r="D633" s="135"/>
      <c r="E633" s="135"/>
      <c r="F633" s="135"/>
    </row>
    <row r="634" spans="1:8" x14ac:dyDescent="0.25">
      <c r="A634" s="97" t="str">
        <f t="shared" si="41"/>
        <v/>
      </c>
      <c r="B634" s="134" t="s">
        <v>86</v>
      </c>
      <c r="C634" s="134"/>
      <c r="D634" s="134"/>
      <c r="E634" s="134"/>
      <c r="F634" s="134"/>
    </row>
    <row r="635" spans="1:8" x14ac:dyDescent="0.25">
      <c r="A635" s="97" t="str">
        <f t="shared" si="41"/>
        <v/>
      </c>
      <c r="B635" s="134" t="s">
        <v>157</v>
      </c>
      <c r="C635" s="134"/>
      <c r="D635" s="134"/>
      <c r="E635" s="134"/>
      <c r="F635" s="134"/>
    </row>
    <row r="636" spans="1:8" x14ac:dyDescent="0.25">
      <c r="A636" s="97" t="str">
        <f t="shared" si="41"/>
        <v/>
      </c>
      <c r="B636" s="134" t="s">
        <v>91</v>
      </c>
      <c r="C636" s="134"/>
      <c r="D636" s="134"/>
      <c r="E636" s="134"/>
      <c r="F636" s="134"/>
    </row>
    <row r="637" spans="1:8" x14ac:dyDescent="0.25">
      <c r="A637" s="97" t="str">
        <f t="shared" si="41"/>
        <v/>
      </c>
    </row>
    <row r="638" spans="1:8" ht="21" customHeight="1" x14ac:dyDescent="0.25">
      <c r="A638" s="97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0</v>
      </c>
      <c r="E639" s="108">
        <f t="shared" ref="E639:E671" si="43">IFERROR(D639/$D$672*100,0)</f>
        <v>0</v>
      </c>
      <c r="F639" s="108">
        <f>(E639)</f>
        <v>0</v>
      </c>
      <c r="H639" s="97" t="s">
        <v>9</v>
      </c>
    </row>
    <row r="640" spans="1:8" ht="15" customHeight="1" x14ac:dyDescent="0.25">
      <c r="A640" s="97" t="str">
        <f t="shared" si="41"/>
        <v>OctubreHumano Seguros, S. A.</v>
      </c>
      <c r="B640" s="34">
        <f t="shared" si="42"/>
        <v>1</v>
      </c>
      <c r="C640" s="37" t="s">
        <v>92</v>
      </c>
      <c r="D640" s="36">
        <f>VLOOKUP(A640,'PNC Exon. &amp; no Exon.'!A:D,3,0)+VLOOKUP(A640,'PNC Exon. &amp; no Exon.'!A:D,4,0)</f>
        <v>0</v>
      </c>
      <c r="E640" s="108">
        <f t="shared" si="43"/>
        <v>0</v>
      </c>
      <c r="F640" s="108">
        <f t="shared" ref="F640:F671" si="44">(F639+E640)</f>
        <v>0</v>
      </c>
      <c r="H640" s="97" t="s">
        <v>9</v>
      </c>
    </row>
    <row r="641" spans="1:8" ht="15" customHeight="1" x14ac:dyDescent="0.25">
      <c r="A641" s="97" t="str">
        <f t="shared" si="41"/>
        <v>OctubreMapfre BHD Compañía de Seguros</v>
      </c>
      <c r="B641" s="34">
        <f t="shared" si="42"/>
        <v>1</v>
      </c>
      <c r="C641" s="37" t="s">
        <v>110</v>
      </c>
      <c r="D641" s="36">
        <f>VLOOKUP(A641,'PNC Exon. &amp; no Exon.'!A:D,3,0)+VLOOKUP(A641,'PNC Exon. &amp; no Exon.'!A:D,4,0)</f>
        <v>0</v>
      </c>
      <c r="E641" s="108">
        <f t="shared" si="43"/>
        <v>0</v>
      </c>
      <c r="F641" s="108">
        <f t="shared" si="44"/>
        <v>0</v>
      </c>
      <c r="H641" s="97" t="s">
        <v>9</v>
      </c>
    </row>
    <row r="642" spans="1:8" ht="15" customHeight="1" x14ac:dyDescent="0.25">
      <c r="A642" s="97" t="str">
        <f t="shared" si="41"/>
        <v>OctubreSeguros Reservas, S. A.</v>
      </c>
      <c r="B642" s="34">
        <f t="shared" si="42"/>
        <v>1</v>
      </c>
      <c r="C642" s="37" t="s">
        <v>93</v>
      </c>
      <c r="D642" s="36">
        <f>VLOOKUP(A642,'PNC Exon. &amp; no Exon.'!A:D,3,0)+VLOOKUP(A642,'PNC Exon. &amp; no Exon.'!A:D,4,0)</f>
        <v>0</v>
      </c>
      <c r="E642" s="108">
        <f t="shared" si="43"/>
        <v>0</v>
      </c>
      <c r="F642" s="108">
        <f t="shared" si="44"/>
        <v>0</v>
      </c>
      <c r="H642" s="97" t="s">
        <v>9</v>
      </c>
    </row>
    <row r="643" spans="1:8" ht="15" customHeight="1" x14ac:dyDescent="0.25">
      <c r="A643" s="97" t="str">
        <f t="shared" si="41"/>
        <v>OctubreLa Colonial, S. A., Compañia De Seguros</v>
      </c>
      <c r="B643" s="34">
        <f t="shared" si="42"/>
        <v>1</v>
      </c>
      <c r="C643" s="37" t="s">
        <v>111</v>
      </c>
      <c r="D643" s="36">
        <f>VLOOKUP(A643,'PNC Exon. &amp; no Exon.'!A:D,3,0)+VLOOKUP(A643,'PNC Exon. &amp; no Exon.'!A:D,4,0)</f>
        <v>0</v>
      </c>
      <c r="E643" s="108">
        <f t="shared" si="43"/>
        <v>0</v>
      </c>
      <c r="F643" s="108">
        <f t="shared" si="44"/>
        <v>0</v>
      </c>
      <c r="H643" s="97" t="s">
        <v>9</v>
      </c>
    </row>
    <row r="644" spans="1:8" ht="15" customHeight="1" x14ac:dyDescent="0.25">
      <c r="A644" s="97" t="str">
        <f t="shared" si="41"/>
        <v>OctubreSeguros Sura, S.A.</v>
      </c>
      <c r="B644" s="34">
        <f t="shared" si="42"/>
        <v>1</v>
      </c>
      <c r="C644" s="37" t="s">
        <v>112</v>
      </c>
      <c r="D644" s="36">
        <f>VLOOKUP(A644,'PNC Exon. &amp; no Exon.'!A:D,3,0)+VLOOKUP(A644,'PNC Exon. &amp; no Exon.'!A:D,4,0)</f>
        <v>0</v>
      </c>
      <c r="E644" s="108">
        <f t="shared" si="43"/>
        <v>0</v>
      </c>
      <c r="F644" s="108">
        <f t="shared" si="44"/>
        <v>0</v>
      </c>
      <c r="H644" s="97" t="s">
        <v>9</v>
      </c>
    </row>
    <row r="645" spans="1:8" ht="15" customHeight="1" x14ac:dyDescent="0.25">
      <c r="A645" s="97" t="str">
        <f t="shared" si="41"/>
        <v>OctubreSeguros Crecer, S. A.</v>
      </c>
      <c r="B645" s="34">
        <f t="shared" si="42"/>
        <v>1</v>
      </c>
      <c r="C645" s="37" t="s">
        <v>94</v>
      </c>
      <c r="D645" s="36">
        <f>VLOOKUP(A645,'PNC Exon. &amp; no Exon.'!A:D,3,0)+VLOOKUP(A645,'PNC Exon. &amp; no Exon.'!A:D,4,0)</f>
        <v>0</v>
      </c>
      <c r="E645" s="108">
        <f t="shared" si="43"/>
        <v>0</v>
      </c>
      <c r="F645" s="108">
        <f t="shared" si="44"/>
        <v>0</v>
      </c>
      <c r="H645" s="97" t="s">
        <v>9</v>
      </c>
    </row>
    <row r="646" spans="1:8" ht="15" customHeight="1" x14ac:dyDescent="0.25">
      <c r="A646" s="97" t="str">
        <f t="shared" si="41"/>
        <v>OctubreWorldwide Seguros, S. A.</v>
      </c>
      <c r="B646" s="34">
        <f t="shared" si="42"/>
        <v>1</v>
      </c>
      <c r="C646" s="37" t="s">
        <v>113</v>
      </c>
      <c r="D646" s="36">
        <f>VLOOKUP(A646,'PNC Exon. &amp; no Exon.'!A:D,3,0)+VLOOKUP(A646,'PNC Exon. &amp; no Exon.'!A:D,4,0)</f>
        <v>0</v>
      </c>
      <c r="E646" s="108">
        <f t="shared" si="43"/>
        <v>0</v>
      </c>
      <c r="F646" s="108">
        <f t="shared" si="44"/>
        <v>0</v>
      </c>
      <c r="H646" s="97" t="s">
        <v>9</v>
      </c>
    </row>
    <row r="647" spans="1:8" ht="15" customHeight="1" x14ac:dyDescent="0.25">
      <c r="A647" s="97" t="str">
        <f t="shared" si="41"/>
        <v>OctubreGeneral de Seguros, S. A.</v>
      </c>
      <c r="B647" s="34">
        <f t="shared" si="42"/>
        <v>1</v>
      </c>
      <c r="C647" s="37" t="s">
        <v>77</v>
      </c>
      <c r="D647" s="36">
        <f>VLOOKUP(A647,'PNC Exon. &amp; no Exon.'!A:D,3,0)+VLOOKUP(A647,'PNC Exon. &amp; no Exon.'!A:D,4,0)</f>
        <v>0</v>
      </c>
      <c r="E647" s="108">
        <f t="shared" si="43"/>
        <v>0</v>
      </c>
      <c r="F647" s="108">
        <f t="shared" si="44"/>
        <v>0</v>
      </c>
      <c r="H647" s="97" t="s">
        <v>9</v>
      </c>
    </row>
    <row r="648" spans="1:8" ht="15" customHeight="1" x14ac:dyDescent="0.25">
      <c r="A648" s="97" t="str">
        <f t="shared" si="41"/>
        <v>OctubreSeguros Pepín, S. A.</v>
      </c>
      <c r="B648" s="34">
        <f t="shared" si="42"/>
        <v>1</v>
      </c>
      <c r="C648" s="37" t="s">
        <v>114</v>
      </c>
      <c r="D648" s="36">
        <f>VLOOKUP(A648,'PNC Exon. &amp; no Exon.'!A:D,3,0)+VLOOKUP(A648,'PNC Exon. &amp; no Exon.'!A:D,4,0)</f>
        <v>0</v>
      </c>
      <c r="E648" s="108">
        <f t="shared" si="43"/>
        <v>0</v>
      </c>
      <c r="F648" s="108">
        <f t="shared" si="44"/>
        <v>0</v>
      </c>
      <c r="H648" s="97" t="s">
        <v>9</v>
      </c>
    </row>
    <row r="649" spans="1:8" ht="15" customHeight="1" x14ac:dyDescent="0.25">
      <c r="A649" s="97" t="str">
        <f t="shared" si="41"/>
        <v>OctubreLa Monumental de Seguros, S. A.</v>
      </c>
      <c r="B649" s="34">
        <f t="shared" si="42"/>
        <v>1</v>
      </c>
      <c r="C649" s="37" t="s">
        <v>85</v>
      </c>
      <c r="D649" s="36">
        <f>VLOOKUP(A649,'PNC Exon. &amp; no Exon.'!A:D,3,0)+VLOOKUP(A649,'PNC Exon. &amp; no Exon.'!A:D,4,0)</f>
        <v>0</v>
      </c>
      <c r="E649" s="108">
        <f t="shared" si="43"/>
        <v>0</v>
      </c>
      <c r="F649" s="108">
        <f t="shared" si="44"/>
        <v>0</v>
      </c>
      <c r="H649" s="97" t="s">
        <v>9</v>
      </c>
    </row>
    <row r="650" spans="1:8" ht="15" customHeight="1" x14ac:dyDescent="0.25">
      <c r="A650" s="97" t="str">
        <f t="shared" si="41"/>
        <v>OctubreCompañía Dominicana de Seguros, C. por A.</v>
      </c>
      <c r="B650" s="34">
        <f t="shared" si="42"/>
        <v>1</v>
      </c>
      <c r="C650" s="37" t="s">
        <v>115</v>
      </c>
      <c r="D650" s="36">
        <f>VLOOKUP(A650,'PNC Exon. &amp; no Exon.'!A:D,3,0)+VLOOKUP(A650,'PNC Exon. &amp; no Exon.'!A:D,4,0)</f>
        <v>0</v>
      </c>
      <c r="E650" s="108">
        <f t="shared" si="43"/>
        <v>0</v>
      </c>
      <c r="F650" s="108">
        <f t="shared" si="44"/>
        <v>0</v>
      </c>
      <c r="H650" s="97" t="s">
        <v>9</v>
      </c>
    </row>
    <row r="651" spans="1:8" ht="15" customHeight="1" x14ac:dyDescent="0.25">
      <c r="A651" s="97" t="str">
        <f t="shared" si="41"/>
        <v>OctubreBanesco Seguros</v>
      </c>
      <c r="B651" s="34">
        <f t="shared" si="42"/>
        <v>1</v>
      </c>
      <c r="C651" s="37" t="s">
        <v>118</v>
      </c>
      <c r="D651" s="36">
        <f>VLOOKUP(A651,'PNC Exon. &amp; no Exon.'!A:D,3,0)+VLOOKUP(A651,'PNC Exon. &amp; no Exon.'!A:D,4,0)</f>
        <v>0</v>
      </c>
      <c r="E651" s="108">
        <f t="shared" si="43"/>
        <v>0</v>
      </c>
      <c r="F651" s="108">
        <f t="shared" si="44"/>
        <v>0</v>
      </c>
      <c r="H651" s="97" t="s">
        <v>9</v>
      </c>
    </row>
    <row r="652" spans="1:8" ht="15" customHeight="1" x14ac:dyDescent="0.25">
      <c r="A652" s="97" t="str">
        <f t="shared" si="41"/>
        <v>OctubrePatria, S. A., Compañía de Seguros</v>
      </c>
      <c r="B652" s="34">
        <f t="shared" si="42"/>
        <v>1</v>
      </c>
      <c r="C652" s="37" t="s">
        <v>116</v>
      </c>
      <c r="D652" s="36">
        <f>VLOOKUP(A652,'PNC Exon. &amp; no Exon.'!A:D,3,0)+VLOOKUP(A652,'PNC Exon. &amp; no Exon.'!A:D,4,0)</f>
        <v>0</v>
      </c>
      <c r="E652" s="108">
        <f t="shared" si="43"/>
        <v>0</v>
      </c>
      <c r="F652" s="108">
        <f t="shared" si="44"/>
        <v>0</v>
      </c>
      <c r="H652" s="97" t="s">
        <v>9</v>
      </c>
    </row>
    <row r="653" spans="1:8" ht="15" customHeight="1" x14ac:dyDescent="0.25">
      <c r="A653" s="97" t="str">
        <f t="shared" si="41"/>
        <v>OctubreAtlántica Seguros, S. A.</v>
      </c>
      <c r="B653" s="34">
        <f t="shared" si="42"/>
        <v>1</v>
      </c>
      <c r="C653" s="37" t="s">
        <v>119</v>
      </c>
      <c r="D653" s="36">
        <f>VLOOKUP(A653,'PNC Exon. &amp; no Exon.'!A:D,3,0)+VLOOKUP(A653,'PNC Exon. &amp; no Exon.'!A:D,4,0)</f>
        <v>0</v>
      </c>
      <c r="E653" s="108">
        <f t="shared" si="43"/>
        <v>0</v>
      </c>
      <c r="F653" s="108">
        <f t="shared" si="44"/>
        <v>0</v>
      </c>
      <c r="H653" s="97" t="s">
        <v>9</v>
      </c>
    </row>
    <row r="654" spans="1:8" ht="15" customHeight="1" x14ac:dyDescent="0.25">
      <c r="A654" s="97" t="str">
        <f t="shared" si="41"/>
        <v>OctubreSeguros La Internacional, S. A.</v>
      </c>
      <c r="B654" s="34">
        <f t="shared" si="42"/>
        <v>1</v>
      </c>
      <c r="C654" s="37" t="s">
        <v>80</v>
      </c>
      <c r="D654" s="36">
        <f>VLOOKUP(A654,'PNC Exon. &amp; no Exon.'!A:D,3,0)+VLOOKUP(A654,'PNC Exon. &amp; no Exon.'!A:D,4,0)</f>
        <v>0</v>
      </c>
      <c r="E654" s="108">
        <f t="shared" si="43"/>
        <v>0</v>
      </c>
      <c r="F654" s="108">
        <f t="shared" si="44"/>
        <v>0</v>
      </c>
      <c r="H654" s="97" t="s">
        <v>9</v>
      </c>
    </row>
    <row r="655" spans="1:8" ht="15" customHeight="1" x14ac:dyDescent="0.25">
      <c r="A655" s="97" t="str">
        <f t="shared" si="41"/>
        <v xml:space="preserve">OctubreCooperativa Nacional De Seguros, Inc </v>
      </c>
      <c r="B655" s="34">
        <f t="shared" si="42"/>
        <v>1</v>
      </c>
      <c r="C655" s="37" t="s">
        <v>120</v>
      </c>
      <c r="D655" s="36">
        <f>VLOOKUP(A655,'PNC Exon. &amp; no Exon.'!A:D,3,0)+VLOOKUP(A655,'PNC Exon. &amp; no Exon.'!A:D,4,0)</f>
        <v>0</v>
      </c>
      <c r="E655" s="108">
        <f t="shared" si="43"/>
        <v>0</v>
      </c>
      <c r="F655" s="108">
        <f t="shared" si="44"/>
        <v>0</v>
      </c>
      <c r="H655" s="97" t="s">
        <v>9</v>
      </c>
    </row>
    <row r="656" spans="1:8" ht="15" customHeight="1" x14ac:dyDescent="0.25">
      <c r="A656" s="97" t="str">
        <f t="shared" si="41"/>
        <v>OctubreAtrio Seguros S. A.</v>
      </c>
      <c r="B656" s="34">
        <f t="shared" si="42"/>
        <v>1</v>
      </c>
      <c r="C656" s="37" t="s">
        <v>121</v>
      </c>
      <c r="D656" s="36">
        <f>VLOOKUP(A656,'PNC Exon. &amp; no Exon.'!A:D,3,0)+VLOOKUP(A656,'PNC Exon. &amp; no Exon.'!A:D,4,0)</f>
        <v>0</v>
      </c>
      <c r="E656" s="108">
        <f t="shared" si="43"/>
        <v>0</v>
      </c>
      <c r="F656" s="108">
        <f t="shared" si="44"/>
        <v>0</v>
      </c>
      <c r="H656" s="97" t="s">
        <v>9</v>
      </c>
    </row>
    <row r="657" spans="1:8" ht="15" customHeight="1" x14ac:dyDescent="0.25">
      <c r="A657" s="97" t="str">
        <f t="shared" si="41"/>
        <v>OctubreBupa Dominicana, S. A.</v>
      </c>
      <c r="B657" s="34">
        <f t="shared" si="42"/>
        <v>1</v>
      </c>
      <c r="C657" s="37" t="s">
        <v>123</v>
      </c>
      <c r="D657" s="36">
        <f>VLOOKUP(A657,'PNC Exon. &amp; no Exon.'!A:D,3,0)+VLOOKUP(A657,'PNC Exon. &amp; no Exon.'!A:D,4,0)</f>
        <v>0</v>
      </c>
      <c r="E657" s="108">
        <f t="shared" si="43"/>
        <v>0</v>
      </c>
      <c r="F657" s="108">
        <f t="shared" si="44"/>
        <v>0</v>
      </c>
      <c r="H657" s="97" t="s">
        <v>9</v>
      </c>
    </row>
    <row r="658" spans="1:8" ht="15" customHeight="1" x14ac:dyDescent="0.25">
      <c r="A658" s="97" t="str">
        <f t="shared" si="41"/>
        <v>OctubreAngloamericana de Seguros, S. A.</v>
      </c>
      <c r="B658" s="34">
        <f t="shared" si="42"/>
        <v>1</v>
      </c>
      <c r="C658" s="37" t="s">
        <v>78</v>
      </c>
      <c r="D658" s="36">
        <f>VLOOKUP(A658,'PNC Exon. &amp; no Exon.'!A:D,3,0)+VLOOKUP(A658,'PNC Exon. &amp; no Exon.'!A:D,4,0)</f>
        <v>0</v>
      </c>
      <c r="E658" s="108">
        <f t="shared" si="43"/>
        <v>0</v>
      </c>
      <c r="F658" s="108">
        <f t="shared" si="44"/>
        <v>0</v>
      </c>
      <c r="H658" s="97" t="s">
        <v>9</v>
      </c>
    </row>
    <row r="659" spans="1:8" ht="15" customHeight="1" x14ac:dyDescent="0.25">
      <c r="A659" s="97" t="str">
        <f t="shared" si="41"/>
        <v>OctubreBMI Compañía de Seguros, S. A.</v>
      </c>
      <c r="B659" s="34">
        <f t="shared" si="42"/>
        <v>1</v>
      </c>
      <c r="C659" s="37" t="s">
        <v>87</v>
      </c>
      <c r="D659" s="36">
        <f>VLOOKUP(A659,'PNC Exon. &amp; no Exon.'!A:D,3,0)+VLOOKUP(A659,'PNC Exon. &amp; no Exon.'!A:D,4,0)</f>
        <v>0</v>
      </c>
      <c r="E659" s="108">
        <f t="shared" si="43"/>
        <v>0</v>
      </c>
      <c r="F659" s="108">
        <f t="shared" si="44"/>
        <v>0</v>
      </c>
      <c r="H659" s="97" t="s">
        <v>9</v>
      </c>
    </row>
    <row r="660" spans="1:8" ht="15" customHeight="1" x14ac:dyDescent="0.25">
      <c r="A660" s="97" t="str">
        <f t="shared" si="41"/>
        <v>OctubreCuna Mutual Insurance Society Dominicana</v>
      </c>
      <c r="B660" s="34">
        <f t="shared" si="42"/>
        <v>1</v>
      </c>
      <c r="C660" s="37" t="s">
        <v>122</v>
      </c>
      <c r="D660" s="36">
        <f>VLOOKUP(A660,'PNC Exon. &amp; no Exon.'!A:D,3,0)+VLOOKUP(A660,'PNC Exon. &amp; no Exon.'!A:D,4,0)</f>
        <v>0</v>
      </c>
      <c r="E660" s="108">
        <f t="shared" si="43"/>
        <v>0</v>
      </c>
      <c r="F660" s="108">
        <f t="shared" si="44"/>
        <v>0</v>
      </c>
      <c r="H660" s="97" t="s">
        <v>9</v>
      </c>
    </row>
    <row r="661" spans="1:8" ht="15" customHeight="1" x14ac:dyDescent="0.25">
      <c r="A661" s="97" t="str">
        <f t="shared" si="41"/>
        <v>OctubreSeguros APS, S.R.L.</v>
      </c>
      <c r="B661" s="34">
        <f t="shared" si="42"/>
        <v>1</v>
      </c>
      <c r="C661" s="37" t="s">
        <v>124</v>
      </c>
      <c r="D661" s="36">
        <f>VLOOKUP(A661,'PNC Exon. &amp; no Exon.'!A:D,3,0)+VLOOKUP(A661,'PNC Exon. &amp; no Exon.'!A:D,4,0)</f>
        <v>0</v>
      </c>
      <c r="E661" s="108">
        <f t="shared" si="43"/>
        <v>0</v>
      </c>
      <c r="F661" s="108">
        <f t="shared" si="44"/>
        <v>0</v>
      </c>
      <c r="H661" s="97" t="s">
        <v>9</v>
      </c>
    </row>
    <row r="662" spans="1:8" ht="15" customHeight="1" x14ac:dyDescent="0.25">
      <c r="A662" s="97" t="str">
        <f t="shared" si="41"/>
        <v>OctubreMultiseguros Su, S.A.</v>
      </c>
      <c r="B662" s="34">
        <f t="shared" si="42"/>
        <v>1</v>
      </c>
      <c r="C662" s="37" t="s">
        <v>125</v>
      </c>
      <c r="D662" s="36">
        <f>VLOOKUP(A662,'PNC Exon. &amp; no Exon.'!A:D,3,0)+VLOOKUP(A662,'PNC Exon. &amp; no Exon.'!A:D,4,0)</f>
        <v>0</v>
      </c>
      <c r="E662" s="108">
        <f t="shared" si="43"/>
        <v>0</v>
      </c>
      <c r="F662" s="108">
        <f t="shared" si="44"/>
        <v>0</v>
      </c>
      <c r="H662" s="97" t="s">
        <v>9</v>
      </c>
    </row>
    <row r="663" spans="1:8" ht="15" customHeight="1" x14ac:dyDescent="0.25">
      <c r="A663" s="97" t="str">
        <f t="shared" si="41"/>
        <v>OctubreSeguros Ademi, S.A.</v>
      </c>
      <c r="B663" s="34">
        <f t="shared" si="42"/>
        <v>1</v>
      </c>
      <c r="C663" s="37" t="s">
        <v>126</v>
      </c>
      <c r="D663" s="36">
        <f>VLOOKUP(A663,'PNC Exon. &amp; no Exon.'!A:D,3,0)+VLOOKUP(A663,'PNC Exon. &amp; no Exon.'!A:D,4,0)</f>
        <v>0</v>
      </c>
      <c r="E663" s="108">
        <f t="shared" si="43"/>
        <v>0</v>
      </c>
      <c r="F663" s="108">
        <f t="shared" si="44"/>
        <v>0</v>
      </c>
      <c r="H663" s="97" t="s">
        <v>9</v>
      </c>
    </row>
    <row r="664" spans="1:8" ht="15" customHeight="1" x14ac:dyDescent="0.25">
      <c r="A664" s="97" t="str">
        <f t="shared" si="41"/>
        <v>OctubreAseguradora Agropecuaria Dominicana, S. A.</v>
      </c>
      <c r="B664" s="34">
        <f t="shared" si="42"/>
        <v>1</v>
      </c>
      <c r="C664" s="37" t="s">
        <v>117</v>
      </c>
      <c r="D664" s="36">
        <f>VLOOKUP(A664,'PNC Exon. &amp; no Exon.'!A:D,3,0)+VLOOKUP(A664,'PNC Exon. &amp; no Exon.'!A:D,4,0)</f>
        <v>0</v>
      </c>
      <c r="E664" s="108">
        <f t="shared" si="43"/>
        <v>0</v>
      </c>
      <c r="F664" s="108">
        <f t="shared" si="44"/>
        <v>0</v>
      </c>
      <c r="H664" s="97" t="s">
        <v>9</v>
      </c>
    </row>
    <row r="665" spans="1:8" ht="15" customHeight="1" x14ac:dyDescent="0.25">
      <c r="A665" s="97" t="str">
        <f t="shared" si="41"/>
        <v>OctubreFuturo Seguros</v>
      </c>
      <c r="B665" s="34">
        <f t="shared" si="42"/>
        <v>1</v>
      </c>
      <c r="C665" s="37" t="s">
        <v>109</v>
      </c>
      <c r="D665" s="36">
        <f>VLOOKUP(A665,'PNC Exon. &amp; no Exon.'!A:D,3,0)+VLOOKUP(A665,'PNC Exon. &amp; no Exon.'!A:D,4,0)</f>
        <v>0</v>
      </c>
      <c r="E665" s="108">
        <f t="shared" si="43"/>
        <v>0</v>
      </c>
      <c r="F665" s="108">
        <f t="shared" si="44"/>
        <v>0</v>
      </c>
      <c r="H665" s="97" t="s">
        <v>9</v>
      </c>
    </row>
    <row r="666" spans="1:8" ht="15" customHeight="1" x14ac:dyDescent="0.25">
      <c r="A666" s="97" t="str">
        <f t="shared" si="41"/>
        <v>OctubreConfederación del Canadá Dominicana, S. A.</v>
      </c>
      <c r="B666" s="34">
        <f t="shared" si="42"/>
        <v>1</v>
      </c>
      <c r="C666" s="37" t="s">
        <v>127</v>
      </c>
      <c r="D666" s="36">
        <f>VLOOKUP(A666,'PNC Exon. &amp; no Exon.'!A:D,3,0)+VLOOKUP(A666,'PNC Exon. &amp; no Exon.'!A:D,4,0)</f>
        <v>0</v>
      </c>
      <c r="E666" s="108">
        <f t="shared" si="43"/>
        <v>0</v>
      </c>
      <c r="F666" s="108">
        <f t="shared" si="44"/>
        <v>0</v>
      </c>
      <c r="H666" s="97" t="s">
        <v>9</v>
      </c>
    </row>
    <row r="667" spans="1:8" ht="15" customHeight="1" x14ac:dyDescent="0.25">
      <c r="A667" s="97" t="str">
        <f t="shared" si="41"/>
        <v>OctubreAutoseguro, S. A.</v>
      </c>
      <c r="B667" s="34">
        <f t="shared" si="42"/>
        <v>1</v>
      </c>
      <c r="C667" s="37" t="s">
        <v>79</v>
      </c>
      <c r="D667" s="36">
        <f>VLOOKUP(A667,'PNC Exon. &amp; no Exon.'!A:D,3,0)+VLOOKUP(A667,'PNC Exon. &amp; no Exon.'!A:D,4,0)</f>
        <v>0</v>
      </c>
      <c r="E667" s="108">
        <f t="shared" si="43"/>
        <v>0</v>
      </c>
      <c r="F667" s="108">
        <f t="shared" si="44"/>
        <v>0</v>
      </c>
      <c r="H667" s="97" t="s">
        <v>9</v>
      </c>
    </row>
    <row r="668" spans="1:8" ht="15" customHeight="1" x14ac:dyDescent="0.25">
      <c r="A668" s="97" t="str">
        <f t="shared" si="41"/>
        <v>OctubreSeguros Yunen, S.A.</v>
      </c>
      <c r="B668" s="34">
        <f t="shared" si="42"/>
        <v>1</v>
      </c>
      <c r="C668" s="37" t="s">
        <v>128</v>
      </c>
      <c r="D668" s="36">
        <f>VLOOKUP(A668,'PNC Exon. &amp; no Exon.'!A:D,3,0)+VLOOKUP(A668,'PNC Exon. &amp; no Exon.'!A:D,4,0)</f>
        <v>0</v>
      </c>
      <c r="E668" s="108">
        <f t="shared" si="43"/>
        <v>0</v>
      </c>
      <c r="F668" s="108">
        <f t="shared" si="44"/>
        <v>0</v>
      </c>
      <c r="H668" s="97" t="s">
        <v>9</v>
      </c>
    </row>
    <row r="669" spans="1:8" ht="15" customHeight="1" x14ac:dyDescent="0.25">
      <c r="A669" s="97" t="str">
        <f t="shared" si="41"/>
        <v>OctubreHylseg Seguros S.A</v>
      </c>
      <c r="B669" s="34">
        <f t="shared" si="42"/>
        <v>1</v>
      </c>
      <c r="C669" s="37" t="s">
        <v>129</v>
      </c>
      <c r="D669" s="36">
        <f>VLOOKUP(A669,'PNC Exon. &amp; no Exon.'!A:D,3,0)+VLOOKUP(A669,'PNC Exon. &amp; no Exon.'!A:D,4,0)</f>
        <v>0</v>
      </c>
      <c r="E669" s="108">
        <f t="shared" si="43"/>
        <v>0</v>
      </c>
      <c r="F669" s="108">
        <f t="shared" si="44"/>
        <v>0</v>
      </c>
      <c r="H669" s="97" t="s">
        <v>9</v>
      </c>
    </row>
    <row r="670" spans="1:8" ht="15" customHeight="1" x14ac:dyDescent="0.25">
      <c r="A670" s="97" t="str">
        <f t="shared" si="41"/>
        <v>OctubreUnit, S.A.</v>
      </c>
      <c r="B670" s="34">
        <f t="shared" si="42"/>
        <v>1</v>
      </c>
      <c r="C670" s="37" t="s">
        <v>131</v>
      </c>
      <c r="D670" s="36">
        <f>VLOOKUP(A670,'PNC Exon. &amp; no Exon.'!A:D,3,0)+VLOOKUP(A670,'PNC Exon. &amp; no Exon.'!A:D,4,0)</f>
        <v>0</v>
      </c>
      <c r="E670" s="108">
        <f t="shared" si="43"/>
        <v>0</v>
      </c>
      <c r="F670" s="108">
        <f t="shared" si="44"/>
        <v>0</v>
      </c>
      <c r="H670" s="97" t="s">
        <v>9</v>
      </c>
    </row>
    <row r="671" spans="1:8" ht="15" customHeight="1" x14ac:dyDescent="0.25">
      <c r="A671" s="97" t="str">
        <f t="shared" si="41"/>
        <v>OctubreMidas Seguros, S.A.</v>
      </c>
      <c r="B671" s="34">
        <f t="shared" si="42"/>
        <v>1</v>
      </c>
      <c r="C671" s="37" t="s">
        <v>130</v>
      </c>
      <c r="D671" s="36">
        <f>VLOOKUP(A671,'PNC Exon. &amp; no Exon.'!A:D,3,0)+VLOOKUP(A671,'PNC Exon. &amp; no Exon.'!A:D,4,0)</f>
        <v>0</v>
      </c>
      <c r="E671" s="108">
        <f t="shared" si="43"/>
        <v>0</v>
      </c>
      <c r="F671" s="108">
        <f t="shared" si="44"/>
        <v>0</v>
      </c>
      <c r="H671" s="97" t="s">
        <v>9</v>
      </c>
    </row>
    <row r="672" spans="1:8" x14ac:dyDescent="0.25">
      <c r="A672" s="97" t="str">
        <f t="shared" si="41"/>
        <v xml:space="preserve">Total General </v>
      </c>
      <c r="B672" s="38"/>
      <c r="C672" s="39" t="s">
        <v>21</v>
      </c>
      <c r="D672" s="40">
        <f>SUM(D639:D671)</f>
        <v>0</v>
      </c>
      <c r="E672" s="112">
        <f>SUM(E639:E671,0)</f>
        <v>0</v>
      </c>
      <c r="F672" s="113"/>
    </row>
    <row r="673" spans="1:2" x14ac:dyDescent="0.25">
      <c r="A673" s="97" t="str">
        <f t="shared" si="41"/>
        <v/>
      </c>
      <c r="B673" s="52" t="s">
        <v>173</v>
      </c>
    </row>
    <row r="674" spans="1:2" x14ac:dyDescent="0.25">
      <c r="A674" s="97" t="str">
        <f t="shared" si="41"/>
        <v/>
      </c>
    </row>
    <row r="675" spans="1:2" x14ac:dyDescent="0.25">
      <c r="A675" s="97" t="str">
        <f t="shared" si="41"/>
        <v/>
      </c>
    </row>
    <row r="676" spans="1:2" x14ac:dyDescent="0.25">
      <c r="A676" s="97" t="str">
        <f t="shared" si="41"/>
        <v/>
      </c>
    </row>
    <row r="677" spans="1:2" x14ac:dyDescent="0.25">
      <c r="A677" s="97" t="str">
        <f t="shared" si="41"/>
        <v/>
      </c>
    </row>
    <row r="678" spans="1:2" x14ac:dyDescent="0.25">
      <c r="A678" s="97" t="str">
        <f t="shared" si="41"/>
        <v/>
      </c>
    </row>
    <row r="679" spans="1:2" x14ac:dyDescent="0.25">
      <c r="A679" s="97" t="str">
        <f t="shared" si="41"/>
        <v/>
      </c>
    </row>
    <row r="680" spans="1:2" x14ac:dyDescent="0.25">
      <c r="A680" s="97" t="str">
        <f t="shared" ref="A680:A743" si="45">H680&amp;C680</f>
        <v/>
      </c>
    </row>
    <row r="681" spans="1:2" x14ac:dyDescent="0.25">
      <c r="A681" s="97" t="str">
        <f t="shared" si="45"/>
        <v/>
      </c>
    </row>
    <row r="682" spans="1:2" x14ac:dyDescent="0.25">
      <c r="A682" s="97" t="str">
        <f t="shared" si="45"/>
        <v/>
      </c>
    </row>
    <row r="683" spans="1:2" x14ac:dyDescent="0.25">
      <c r="A683" s="97" t="str">
        <f t="shared" si="45"/>
        <v/>
      </c>
    </row>
    <row r="684" spans="1:2" x14ac:dyDescent="0.25">
      <c r="A684" s="97" t="str">
        <f t="shared" si="45"/>
        <v/>
      </c>
    </row>
    <row r="685" spans="1:2" x14ac:dyDescent="0.25">
      <c r="A685" s="97" t="str">
        <f t="shared" si="45"/>
        <v/>
      </c>
    </row>
    <row r="686" spans="1:2" x14ac:dyDescent="0.25">
      <c r="A686" s="97" t="str">
        <f t="shared" si="45"/>
        <v/>
      </c>
    </row>
    <row r="687" spans="1:2" x14ac:dyDescent="0.25">
      <c r="A687" s="97" t="str">
        <f t="shared" si="45"/>
        <v/>
      </c>
    </row>
    <row r="688" spans="1:2" x14ac:dyDescent="0.25">
      <c r="A688" s="97" t="str">
        <f t="shared" si="45"/>
        <v/>
      </c>
    </row>
    <row r="689" spans="1:8" x14ac:dyDescent="0.25">
      <c r="A689" s="97" t="str">
        <f t="shared" si="45"/>
        <v/>
      </c>
    </row>
    <row r="690" spans="1:8" x14ac:dyDescent="0.25">
      <c r="A690" s="97" t="str">
        <f t="shared" si="45"/>
        <v/>
      </c>
    </row>
    <row r="691" spans="1:8" x14ac:dyDescent="0.25">
      <c r="A691" s="97" t="str">
        <f t="shared" si="45"/>
        <v/>
      </c>
    </row>
    <row r="692" spans="1:8" x14ac:dyDescent="0.25">
      <c r="A692" s="97" t="str">
        <f t="shared" si="45"/>
        <v/>
      </c>
    </row>
    <row r="693" spans="1:8" x14ac:dyDescent="0.25">
      <c r="A693" s="97" t="str">
        <f t="shared" si="45"/>
        <v/>
      </c>
    </row>
    <row r="694" spans="1:8" x14ac:dyDescent="0.25">
      <c r="A694" s="97" t="str">
        <f t="shared" si="45"/>
        <v/>
      </c>
    </row>
    <row r="695" spans="1:8" x14ac:dyDescent="0.25">
      <c r="A695" s="97" t="str">
        <f t="shared" si="45"/>
        <v/>
      </c>
    </row>
    <row r="696" spans="1:8" x14ac:dyDescent="0.25">
      <c r="A696" s="97" t="str">
        <f t="shared" si="45"/>
        <v/>
      </c>
    </row>
    <row r="697" spans="1:8" ht="21" x14ac:dyDescent="0.4">
      <c r="A697" s="97" t="str">
        <f t="shared" si="45"/>
        <v/>
      </c>
      <c r="B697" s="135" t="s">
        <v>42</v>
      </c>
      <c r="C697" s="135"/>
      <c r="D697" s="135"/>
      <c r="E697" s="135"/>
      <c r="F697" s="135"/>
    </row>
    <row r="698" spans="1:8" x14ac:dyDescent="0.25">
      <c r="A698" s="97" t="str">
        <f t="shared" si="45"/>
        <v/>
      </c>
      <c r="B698" s="134" t="s">
        <v>86</v>
      </c>
      <c r="C698" s="134"/>
      <c r="D698" s="134"/>
      <c r="E698" s="134"/>
      <c r="F698" s="134"/>
    </row>
    <row r="699" spans="1:8" x14ac:dyDescent="0.25">
      <c r="A699" s="97" t="str">
        <f t="shared" si="45"/>
        <v/>
      </c>
      <c r="B699" s="134" t="s">
        <v>158</v>
      </c>
      <c r="C699" s="134"/>
      <c r="D699" s="134"/>
      <c r="E699" s="134"/>
      <c r="F699" s="134"/>
    </row>
    <row r="700" spans="1:8" x14ac:dyDescent="0.25">
      <c r="A700" s="97" t="str">
        <f t="shared" si="45"/>
        <v/>
      </c>
      <c r="B700" s="134" t="s">
        <v>91</v>
      </c>
      <c r="C700" s="134"/>
      <c r="D700" s="134"/>
      <c r="E700" s="134"/>
      <c r="F700" s="134"/>
    </row>
    <row r="701" spans="1:8" x14ac:dyDescent="0.25">
      <c r="A701" s="97" t="str">
        <f t="shared" si="45"/>
        <v/>
      </c>
    </row>
    <row r="702" spans="1:8" ht="20.25" customHeight="1" x14ac:dyDescent="0.25">
      <c r="A702" s="97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0</v>
      </c>
      <c r="E703" s="108">
        <f>IFERROR(D703/$D$736*100,0)</f>
        <v>0</v>
      </c>
      <c r="F703" s="108">
        <f>(E703)</f>
        <v>0</v>
      </c>
      <c r="H703" s="97" t="s">
        <v>10</v>
      </c>
    </row>
    <row r="704" spans="1:8" ht="15" customHeight="1" x14ac:dyDescent="0.25">
      <c r="A704" s="97" t="str">
        <f t="shared" si="45"/>
        <v>NoviembreHumano Seguros, S. A.</v>
      </c>
      <c r="B704" s="34">
        <f t="shared" si="46"/>
        <v>1</v>
      </c>
      <c r="C704" s="37" t="s">
        <v>92</v>
      </c>
      <c r="D704" s="36">
        <f>VLOOKUP(A704,'PNC Exon. &amp; no Exon.'!A:D,3,0)+VLOOKUP(A704,'PNC Exon. &amp; no Exon.'!A:D,4,0)</f>
        <v>0</v>
      </c>
      <c r="E704" s="108">
        <f t="shared" ref="E704:E735" si="47">IFERROR(D704/$D$736*100,0)</f>
        <v>0</v>
      </c>
      <c r="F704" s="108">
        <f t="shared" ref="F704:F723" si="48">(F703+E704)</f>
        <v>0</v>
      </c>
      <c r="H704" s="97" t="s">
        <v>10</v>
      </c>
    </row>
    <row r="705" spans="1:8" ht="15" customHeight="1" x14ac:dyDescent="0.25">
      <c r="A705" s="97" t="str">
        <f t="shared" si="45"/>
        <v>NoviembreSeguros Reservas, S. A.</v>
      </c>
      <c r="B705" s="34">
        <f t="shared" si="46"/>
        <v>1</v>
      </c>
      <c r="C705" s="37" t="s">
        <v>93</v>
      </c>
      <c r="D705" s="36">
        <f>VLOOKUP(A705,'PNC Exon. &amp; no Exon.'!A:D,3,0)+VLOOKUP(A705,'PNC Exon. &amp; no Exon.'!A:D,4,0)</f>
        <v>0</v>
      </c>
      <c r="E705" s="108">
        <f t="shared" si="47"/>
        <v>0</v>
      </c>
      <c r="F705" s="108">
        <f t="shared" si="48"/>
        <v>0</v>
      </c>
      <c r="H705" s="97" t="s">
        <v>10</v>
      </c>
    </row>
    <row r="706" spans="1:8" ht="15" customHeight="1" x14ac:dyDescent="0.25">
      <c r="A706" s="97" t="str">
        <f t="shared" si="45"/>
        <v>NoviembreMapfre BHD Compañía de Seguros</v>
      </c>
      <c r="B706" s="34">
        <f t="shared" si="46"/>
        <v>1</v>
      </c>
      <c r="C706" s="37" t="s">
        <v>110</v>
      </c>
      <c r="D706" s="36">
        <f>VLOOKUP(A706,'PNC Exon. &amp; no Exon.'!A:D,3,0)+VLOOKUP(A706,'PNC Exon. &amp; no Exon.'!A:D,4,0)</f>
        <v>0</v>
      </c>
      <c r="E706" s="108">
        <f t="shared" si="47"/>
        <v>0</v>
      </c>
      <c r="F706" s="108">
        <f t="shared" si="48"/>
        <v>0</v>
      </c>
      <c r="H706" s="97" t="s">
        <v>10</v>
      </c>
    </row>
    <row r="707" spans="1:8" ht="15" customHeight="1" x14ac:dyDescent="0.25">
      <c r="A707" s="97" t="str">
        <f t="shared" si="45"/>
        <v>NoviembreLa Colonial, S. A., Compañia De Seguros</v>
      </c>
      <c r="B707" s="34">
        <f t="shared" si="46"/>
        <v>1</v>
      </c>
      <c r="C707" s="37" t="s">
        <v>111</v>
      </c>
      <c r="D707" s="36">
        <f>VLOOKUP(A707,'PNC Exon. &amp; no Exon.'!A:D,3,0)+VLOOKUP(A707,'PNC Exon. &amp; no Exon.'!A:D,4,0)</f>
        <v>0</v>
      </c>
      <c r="E707" s="108">
        <f t="shared" si="47"/>
        <v>0</v>
      </c>
      <c r="F707" s="108">
        <f t="shared" si="48"/>
        <v>0</v>
      </c>
      <c r="H707" s="97" t="s">
        <v>10</v>
      </c>
    </row>
    <row r="708" spans="1:8" ht="15" customHeight="1" x14ac:dyDescent="0.25">
      <c r="A708" s="97" t="str">
        <f t="shared" si="45"/>
        <v>NoviembreSeguros Sura, S.A.</v>
      </c>
      <c r="B708" s="34">
        <f t="shared" si="46"/>
        <v>1</v>
      </c>
      <c r="C708" s="37" t="s">
        <v>112</v>
      </c>
      <c r="D708" s="36">
        <f>VLOOKUP(A708,'PNC Exon. &amp; no Exon.'!A:D,3,0)+VLOOKUP(A708,'PNC Exon. &amp; no Exon.'!A:D,4,0)</f>
        <v>0</v>
      </c>
      <c r="E708" s="108">
        <f t="shared" si="47"/>
        <v>0</v>
      </c>
      <c r="F708" s="108">
        <f t="shared" si="48"/>
        <v>0</v>
      </c>
      <c r="H708" s="97" t="s">
        <v>10</v>
      </c>
    </row>
    <row r="709" spans="1:8" ht="15" customHeight="1" x14ac:dyDescent="0.25">
      <c r="A709" s="97" t="str">
        <f t="shared" si="45"/>
        <v>NoviembreWorldwide Seguros, S. A.</v>
      </c>
      <c r="B709" s="34">
        <f t="shared" si="46"/>
        <v>1</v>
      </c>
      <c r="C709" s="37" t="s">
        <v>113</v>
      </c>
      <c r="D709" s="36">
        <f>VLOOKUP(A709,'PNC Exon. &amp; no Exon.'!A:D,3,0)+VLOOKUP(A709,'PNC Exon. &amp; no Exon.'!A:D,4,0)</f>
        <v>0</v>
      </c>
      <c r="E709" s="108">
        <f t="shared" si="47"/>
        <v>0</v>
      </c>
      <c r="F709" s="108">
        <f t="shared" si="48"/>
        <v>0</v>
      </c>
      <c r="H709" s="97" t="s">
        <v>10</v>
      </c>
    </row>
    <row r="710" spans="1:8" ht="15" customHeight="1" x14ac:dyDescent="0.25">
      <c r="A710" s="97" t="str">
        <f t="shared" si="45"/>
        <v>NoviembreGeneral de Seguros, S. A.</v>
      </c>
      <c r="B710" s="34">
        <f t="shared" si="46"/>
        <v>1</v>
      </c>
      <c r="C710" s="37" t="s">
        <v>77</v>
      </c>
      <c r="D710" s="36">
        <f>VLOOKUP(A710,'PNC Exon. &amp; no Exon.'!A:D,3,0)+VLOOKUP(A710,'PNC Exon. &amp; no Exon.'!A:D,4,0)</f>
        <v>0</v>
      </c>
      <c r="E710" s="108">
        <f t="shared" si="47"/>
        <v>0</v>
      </c>
      <c r="F710" s="108">
        <f t="shared" si="48"/>
        <v>0</v>
      </c>
      <c r="H710" s="97" t="s">
        <v>10</v>
      </c>
    </row>
    <row r="711" spans="1:8" ht="15" customHeight="1" x14ac:dyDescent="0.25">
      <c r="A711" s="97" t="str">
        <f t="shared" si="45"/>
        <v>NoviembreSeguros Crecer, S. A.</v>
      </c>
      <c r="B711" s="34">
        <f t="shared" si="46"/>
        <v>1</v>
      </c>
      <c r="C711" s="37" t="s">
        <v>94</v>
      </c>
      <c r="D711" s="36">
        <f>VLOOKUP(A711,'PNC Exon. &amp; no Exon.'!A:D,3,0)+VLOOKUP(A711,'PNC Exon. &amp; no Exon.'!A:D,4,0)</f>
        <v>0</v>
      </c>
      <c r="E711" s="108">
        <f t="shared" si="47"/>
        <v>0</v>
      </c>
      <c r="F711" s="108">
        <f t="shared" si="48"/>
        <v>0</v>
      </c>
      <c r="H711" s="97" t="s">
        <v>10</v>
      </c>
    </row>
    <row r="712" spans="1:8" ht="15" customHeight="1" x14ac:dyDescent="0.25">
      <c r="A712" s="97" t="str">
        <f t="shared" si="45"/>
        <v>NoviembreSeguros Pepín, S. A.</v>
      </c>
      <c r="B712" s="34">
        <f t="shared" si="46"/>
        <v>1</v>
      </c>
      <c r="C712" s="37" t="s">
        <v>114</v>
      </c>
      <c r="D712" s="36">
        <f>VLOOKUP(A712,'PNC Exon. &amp; no Exon.'!A:D,3,0)+VLOOKUP(A712,'PNC Exon. &amp; no Exon.'!A:D,4,0)</f>
        <v>0</v>
      </c>
      <c r="E712" s="108">
        <f t="shared" si="47"/>
        <v>0</v>
      </c>
      <c r="F712" s="108">
        <f t="shared" si="48"/>
        <v>0</v>
      </c>
      <c r="H712" s="97" t="s">
        <v>10</v>
      </c>
    </row>
    <row r="713" spans="1:8" ht="15" customHeight="1" x14ac:dyDescent="0.25">
      <c r="A713" s="97" t="str">
        <f t="shared" si="45"/>
        <v>NoviembreLa Monumental de Seguros, S. A.</v>
      </c>
      <c r="B713" s="34">
        <f t="shared" si="46"/>
        <v>1</v>
      </c>
      <c r="C713" s="37" t="s">
        <v>85</v>
      </c>
      <c r="D713" s="36">
        <f>VLOOKUP(A713,'PNC Exon. &amp; no Exon.'!A:D,3,0)+VLOOKUP(A713,'PNC Exon. &amp; no Exon.'!A:D,4,0)</f>
        <v>0</v>
      </c>
      <c r="E713" s="108">
        <f t="shared" si="47"/>
        <v>0</v>
      </c>
      <c r="F713" s="108">
        <f t="shared" si="48"/>
        <v>0</v>
      </c>
      <c r="H713" s="97" t="s">
        <v>10</v>
      </c>
    </row>
    <row r="714" spans="1:8" ht="15" customHeight="1" x14ac:dyDescent="0.25">
      <c r="A714" s="97" t="str">
        <f t="shared" si="45"/>
        <v>NoviembreCompañía Dominicana de Seguros, C. por A.</v>
      </c>
      <c r="B714" s="34">
        <f t="shared" si="46"/>
        <v>1</v>
      </c>
      <c r="C714" s="37" t="s">
        <v>115</v>
      </c>
      <c r="D714" s="36">
        <f>VLOOKUP(A714,'PNC Exon. &amp; no Exon.'!A:D,3,0)+VLOOKUP(A714,'PNC Exon. &amp; no Exon.'!A:D,4,0)</f>
        <v>0</v>
      </c>
      <c r="E714" s="108">
        <f t="shared" si="47"/>
        <v>0</v>
      </c>
      <c r="F714" s="108">
        <f t="shared" si="48"/>
        <v>0</v>
      </c>
      <c r="H714" s="97" t="s">
        <v>10</v>
      </c>
    </row>
    <row r="715" spans="1:8" ht="15" customHeight="1" x14ac:dyDescent="0.25">
      <c r="A715" s="97" t="str">
        <f t="shared" si="45"/>
        <v>NoviembreAseguradora Agropecuaria Dominicana, S. A.</v>
      </c>
      <c r="B715" s="34">
        <f t="shared" si="46"/>
        <v>1</v>
      </c>
      <c r="C715" s="37" t="s">
        <v>117</v>
      </c>
      <c r="D715" s="36">
        <f>VLOOKUP(A715,'PNC Exon. &amp; no Exon.'!A:D,3,0)+VLOOKUP(A715,'PNC Exon. &amp; no Exon.'!A:D,4,0)</f>
        <v>0</v>
      </c>
      <c r="E715" s="108">
        <f t="shared" si="47"/>
        <v>0</v>
      </c>
      <c r="F715" s="108">
        <f t="shared" si="48"/>
        <v>0</v>
      </c>
      <c r="H715" s="97" t="s">
        <v>10</v>
      </c>
    </row>
    <row r="716" spans="1:8" ht="15" customHeight="1" x14ac:dyDescent="0.25">
      <c r="A716" s="97" t="str">
        <f t="shared" si="45"/>
        <v>NoviembrePatria, S. A., Compañía de Seguros</v>
      </c>
      <c r="B716" s="34">
        <f t="shared" si="46"/>
        <v>1</v>
      </c>
      <c r="C716" s="37" t="s">
        <v>116</v>
      </c>
      <c r="D716" s="36">
        <f>VLOOKUP(A716,'PNC Exon. &amp; no Exon.'!A:D,3,0)+VLOOKUP(A716,'PNC Exon. &amp; no Exon.'!A:D,4,0)</f>
        <v>0</v>
      </c>
      <c r="E716" s="108">
        <f t="shared" si="47"/>
        <v>0</v>
      </c>
      <c r="F716" s="108">
        <f t="shared" si="48"/>
        <v>0</v>
      </c>
      <c r="H716" s="97" t="s">
        <v>10</v>
      </c>
    </row>
    <row r="717" spans="1:8" ht="15" customHeight="1" x14ac:dyDescent="0.25">
      <c r="A717" s="97" t="str">
        <f t="shared" si="45"/>
        <v>NoviembreBanesco Seguros</v>
      </c>
      <c r="B717" s="34">
        <f t="shared" si="46"/>
        <v>1</v>
      </c>
      <c r="C717" s="37" t="s">
        <v>118</v>
      </c>
      <c r="D717" s="36">
        <f>VLOOKUP(A717,'PNC Exon. &amp; no Exon.'!A:D,3,0)+VLOOKUP(A717,'PNC Exon. &amp; no Exon.'!A:D,4,0)</f>
        <v>0</v>
      </c>
      <c r="E717" s="108">
        <f t="shared" si="47"/>
        <v>0</v>
      </c>
      <c r="F717" s="108">
        <f t="shared" si="48"/>
        <v>0</v>
      </c>
      <c r="H717" s="97" t="s">
        <v>10</v>
      </c>
    </row>
    <row r="718" spans="1:8" ht="15" customHeight="1" x14ac:dyDescent="0.25">
      <c r="A718" s="97" t="str">
        <f t="shared" si="45"/>
        <v>NoviembreAtlántica Seguros, S. A.</v>
      </c>
      <c r="B718" s="34">
        <f t="shared" si="46"/>
        <v>1</v>
      </c>
      <c r="C718" s="37" t="s">
        <v>119</v>
      </c>
      <c r="D718" s="36">
        <f>VLOOKUP(A718,'PNC Exon. &amp; no Exon.'!A:D,3,0)+VLOOKUP(A718,'PNC Exon. &amp; no Exon.'!A:D,4,0)</f>
        <v>0</v>
      </c>
      <c r="E718" s="108">
        <f t="shared" si="47"/>
        <v>0</v>
      </c>
      <c r="F718" s="108">
        <f t="shared" si="48"/>
        <v>0</v>
      </c>
      <c r="H718" s="97" t="s">
        <v>10</v>
      </c>
    </row>
    <row r="719" spans="1:8" ht="15" customHeight="1" x14ac:dyDescent="0.25">
      <c r="A719" s="97" t="str">
        <f t="shared" si="45"/>
        <v xml:space="preserve">NoviembreCooperativa Nacional De Seguros, Inc </v>
      </c>
      <c r="B719" s="34">
        <f t="shared" si="46"/>
        <v>1</v>
      </c>
      <c r="C719" s="37" t="s">
        <v>120</v>
      </c>
      <c r="D719" s="36">
        <f>VLOOKUP(A719,'PNC Exon. &amp; no Exon.'!A:D,3,0)+VLOOKUP(A719,'PNC Exon. &amp; no Exon.'!A:D,4,0)</f>
        <v>0</v>
      </c>
      <c r="E719" s="108">
        <f t="shared" si="47"/>
        <v>0</v>
      </c>
      <c r="F719" s="108">
        <f t="shared" si="48"/>
        <v>0</v>
      </c>
      <c r="H719" s="97" t="s">
        <v>10</v>
      </c>
    </row>
    <row r="720" spans="1:8" ht="15" customHeight="1" x14ac:dyDescent="0.25">
      <c r="A720" s="97" t="str">
        <f t="shared" si="45"/>
        <v>NoviembreBMI Compañía de Seguros, S. A.</v>
      </c>
      <c r="B720" s="34">
        <f t="shared" si="46"/>
        <v>1</v>
      </c>
      <c r="C720" s="37" t="s">
        <v>87</v>
      </c>
      <c r="D720" s="36">
        <f>VLOOKUP(A720,'PNC Exon. &amp; no Exon.'!A:D,3,0)+VLOOKUP(A720,'PNC Exon. &amp; no Exon.'!A:D,4,0)</f>
        <v>0</v>
      </c>
      <c r="E720" s="108">
        <f t="shared" si="47"/>
        <v>0</v>
      </c>
      <c r="F720" s="108">
        <f t="shared" si="48"/>
        <v>0</v>
      </c>
      <c r="H720" s="97" t="s">
        <v>10</v>
      </c>
    </row>
    <row r="721" spans="1:8" ht="15" customHeight="1" x14ac:dyDescent="0.25">
      <c r="A721" s="97" t="str">
        <f t="shared" si="45"/>
        <v>NoviembreCuna Mutual Insurance Society Dominicana</v>
      </c>
      <c r="B721" s="34">
        <f t="shared" si="46"/>
        <v>1</v>
      </c>
      <c r="C721" s="37" t="s">
        <v>122</v>
      </c>
      <c r="D721" s="36">
        <f>VLOOKUP(A721,'PNC Exon. &amp; no Exon.'!A:D,3,0)+VLOOKUP(A721,'PNC Exon. &amp; no Exon.'!A:D,4,0)</f>
        <v>0</v>
      </c>
      <c r="E721" s="108">
        <f t="shared" si="47"/>
        <v>0</v>
      </c>
      <c r="F721" s="108">
        <f t="shared" si="48"/>
        <v>0</v>
      </c>
      <c r="H721" s="97" t="s">
        <v>10</v>
      </c>
    </row>
    <row r="722" spans="1:8" ht="15" customHeight="1" x14ac:dyDescent="0.25">
      <c r="A722" s="97" t="str">
        <f t="shared" si="45"/>
        <v>NoviembreBupa Dominicana, S. A.</v>
      </c>
      <c r="B722" s="34">
        <f t="shared" si="46"/>
        <v>1</v>
      </c>
      <c r="C722" s="37" t="s">
        <v>123</v>
      </c>
      <c r="D722" s="36">
        <f>VLOOKUP(A722,'PNC Exon. &amp; no Exon.'!A:D,3,0)+VLOOKUP(A722,'PNC Exon. &amp; no Exon.'!A:D,4,0)</f>
        <v>0</v>
      </c>
      <c r="E722" s="108">
        <f t="shared" si="47"/>
        <v>0</v>
      </c>
      <c r="F722" s="108">
        <f>(F721+E722)</f>
        <v>0</v>
      </c>
      <c r="H722" s="97" t="s">
        <v>10</v>
      </c>
    </row>
    <row r="723" spans="1:8" ht="15" customHeight="1" x14ac:dyDescent="0.25">
      <c r="A723" s="97" t="str">
        <f t="shared" si="45"/>
        <v>NoviembreAtrio Seguros S. A.</v>
      </c>
      <c r="B723" s="34">
        <f t="shared" si="46"/>
        <v>1</v>
      </c>
      <c r="C723" s="37" t="s">
        <v>121</v>
      </c>
      <c r="D723" s="36">
        <f>VLOOKUP(A723,'PNC Exon. &amp; no Exon.'!A:D,3,0)+VLOOKUP(A723,'PNC Exon. &amp; no Exon.'!A:D,4,0)</f>
        <v>0</v>
      </c>
      <c r="E723" s="108">
        <f t="shared" si="47"/>
        <v>0</v>
      </c>
      <c r="F723" s="108">
        <f t="shared" si="48"/>
        <v>0</v>
      </c>
      <c r="H723" s="97" t="s">
        <v>10</v>
      </c>
    </row>
    <row r="724" spans="1:8" ht="15" customHeight="1" x14ac:dyDescent="0.25">
      <c r="A724" s="97" t="str">
        <f t="shared" si="45"/>
        <v>NoviembreAngloamericana de Seguros, S. A.</v>
      </c>
      <c r="B724" s="34">
        <f t="shared" si="46"/>
        <v>1</v>
      </c>
      <c r="C724" s="37" t="s">
        <v>78</v>
      </c>
      <c r="D724" s="36">
        <f>VLOOKUP(A724,'PNC Exon. &amp; no Exon.'!A:D,3,0)+VLOOKUP(A724,'PNC Exon. &amp; no Exon.'!A:D,4,0)</f>
        <v>0</v>
      </c>
      <c r="E724" s="108">
        <f t="shared" si="47"/>
        <v>0</v>
      </c>
      <c r="F724" s="108">
        <f>(F723+E724)</f>
        <v>0</v>
      </c>
      <c r="H724" s="97" t="s">
        <v>10</v>
      </c>
    </row>
    <row r="725" spans="1:8" ht="15" customHeight="1" x14ac:dyDescent="0.25">
      <c r="A725" s="97" t="str">
        <f t="shared" si="45"/>
        <v>NoviembreSeguros La Internacional, S. A.</v>
      </c>
      <c r="B725" s="34">
        <f t="shared" si="46"/>
        <v>1</v>
      </c>
      <c r="C725" s="37" t="s">
        <v>80</v>
      </c>
      <c r="D725" s="36">
        <f>VLOOKUP(A725,'PNC Exon. &amp; no Exon.'!A:D,3,0)+VLOOKUP(A725,'PNC Exon. &amp; no Exon.'!A:D,4,0)</f>
        <v>0</v>
      </c>
      <c r="E725" s="108">
        <f t="shared" si="47"/>
        <v>0</v>
      </c>
      <c r="F725" s="108">
        <f t="shared" ref="F725:F734" si="49">(F724+E725)</f>
        <v>0</v>
      </c>
      <c r="H725" s="97" t="s">
        <v>10</v>
      </c>
    </row>
    <row r="726" spans="1:8" ht="15" customHeight="1" x14ac:dyDescent="0.25">
      <c r="A726" s="97" t="str">
        <f t="shared" si="45"/>
        <v>NoviembreSeguros APS, S.R.L.</v>
      </c>
      <c r="B726" s="34">
        <f t="shared" si="46"/>
        <v>1</v>
      </c>
      <c r="C726" s="37" t="s">
        <v>124</v>
      </c>
      <c r="D726" s="36">
        <f>VLOOKUP(A726,'PNC Exon. &amp; no Exon.'!A:D,3,0)+VLOOKUP(A726,'PNC Exon. &amp; no Exon.'!A:D,4,0)</f>
        <v>0</v>
      </c>
      <c r="E726" s="108">
        <f t="shared" si="47"/>
        <v>0</v>
      </c>
      <c r="F726" s="108">
        <f t="shared" si="49"/>
        <v>0</v>
      </c>
      <c r="H726" s="97" t="s">
        <v>10</v>
      </c>
    </row>
    <row r="727" spans="1:8" ht="15" customHeight="1" x14ac:dyDescent="0.25">
      <c r="A727" s="97" t="str">
        <f t="shared" si="45"/>
        <v>NoviembreSeguros Ademi, S.A.</v>
      </c>
      <c r="B727" s="34">
        <f t="shared" si="46"/>
        <v>1</v>
      </c>
      <c r="C727" s="37" t="s">
        <v>126</v>
      </c>
      <c r="D727" s="36">
        <f>VLOOKUP(A727,'PNC Exon. &amp; no Exon.'!A:D,3,0)+VLOOKUP(A727,'PNC Exon. &amp; no Exon.'!A:D,4,0)</f>
        <v>0</v>
      </c>
      <c r="E727" s="108">
        <f t="shared" si="47"/>
        <v>0</v>
      </c>
      <c r="F727" s="108">
        <f t="shared" si="49"/>
        <v>0</v>
      </c>
      <c r="H727" s="97" t="s">
        <v>10</v>
      </c>
    </row>
    <row r="728" spans="1:8" ht="15" customHeight="1" x14ac:dyDescent="0.25">
      <c r="A728" s="97" t="str">
        <f t="shared" si="45"/>
        <v>NoviembreConfederación del Canadá Dominicana, S. A.</v>
      </c>
      <c r="B728" s="34">
        <f t="shared" si="46"/>
        <v>1</v>
      </c>
      <c r="C728" s="37" t="s">
        <v>127</v>
      </c>
      <c r="D728" s="36">
        <f>VLOOKUP(A728,'PNC Exon. &amp; no Exon.'!A:D,3,0)+VLOOKUP(A728,'PNC Exon. &amp; no Exon.'!A:D,4,0)</f>
        <v>0</v>
      </c>
      <c r="E728" s="108">
        <f t="shared" si="47"/>
        <v>0</v>
      </c>
      <c r="F728" s="108">
        <f t="shared" si="49"/>
        <v>0</v>
      </c>
      <c r="H728" s="97" t="s">
        <v>10</v>
      </c>
    </row>
    <row r="729" spans="1:8" ht="15" customHeight="1" x14ac:dyDescent="0.25">
      <c r="A729" s="97" t="str">
        <f t="shared" si="45"/>
        <v>NoviembreMultiseguros Su, S.A.</v>
      </c>
      <c r="B729" s="34">
        <f t="shared" si="46"/>
        <v>1</v>
      </c>
      <c r="C729" s="37" t="s">
        <v>125</v>
      </c>
      <c r="D729" s="36">
        <f>VLOOKUP(A729,'PNC Exon. &amp; no Exon.'!A:D,3,0)+VLOOKUP(A729,'PNC Exon. &amp; no Exon.'!A:D,4,0)</f>
        <v>0</v>
      </c>
      <c r="E729" s="108">
        <f t="shared" si="47"/>
        <v>0</v>
      </c>
      <c r="F729" s="108">
        <f t="shared" si="49"/>
        <v>0</v>
      </c>
      <c r="H729" s="97" t="s">
        <v>10</v>
      </c>
    </row>
    <row r="730" spans="1:8" ht="15" customHeight="1" x14ac:dyDescent="0.25">
      <c r="A730" s="97" t="str">
        <f t="shared" si="45"/>
        <v>NoviembreFuturo Seguros</v>
      </c>
      <c r="B730" s="34">
        <f t="shared" si="46"/>
        <v>1</v>
      </c>
      <c r="C730" s="37" t="s">
        <v>109</v>
      </c>
      <c r="D730" s="36">
        <f>VLOOKUP(A730,'PNC Exon. &amp; no Exon.'!A:D,3,0)+VLOOKUP(A730,'PNC Exon. &amp; no Exon.'!A:D,4,0)</f>
        <v>0</v>
      </c>
      <c r="E730" s="108">
        <f t="shared" si="47"/>
        <v>0</v>
      </c>
      <c r="F730" s="108">
        <f t="shared" si="49"/>
        <v>0</v>
      </c>
      <c r="H730" s="97" t="s">
        <v>10</v>
      </c>
    </row>
    <row r="731" spans="1:8" ht="15" customHeight="1" x14ac:dyDescent="0.25">
      <c r="A731" s="97" t="str">
        <f t="shared" si="45"/>
        <v>NoviembreAutoseguro, S. A.</v>
      </c>
      <c r="B731" s="34">
        <f t="shared" si="46"/>
        <v>1</v>
      </c>
      <c r="C731" s="37" t="s">
        <v>79</v>
      </c>
      <c r="D731" s="36">
        <f>VLOOKUP(A731,'PNC Exon. &amp; no Exon.'!A:D,3,0)+VLOOKUP(A731,'PNC Exon. &amp; no Exon.'!A:D,4,0)</f>
        <v>0</v>
      </c>
      <c r="E731" s="108">
        <f t="shared" si="47"/>
        <v>0</v>
      </c>
      <c r="F731" s="108">
        <f t="shared" si="49"/>
        <v>0</v>
      </c>
      <c r="H731" s="97" t="s">
        <v>10</v>
      </c>
    </row>
    <row r="732" spans="1:8" ht="15" customHeight="1" x14ac:dyDescent="0.25">
      <c r="A732" s="97" t="str">
        <f t="shared" si="45"/>
        <v>NoviembreSeguros Yunen, S.A.</v>
      </c>
      <c r="B732" s="34">
        <f t="shared" si="46"/>
        <v>1</v>
      </c>
      <c r="C732" s="37" t="s">
        <v>128</v>
      </c>
      <c r="D732" s="36">
        <f>VLOOKUP(A732,'PNC Exon. &amp; no Exon.'!A:D,3,0)+VLOOKUP(A732,'PNC Exon. &amp; no Exon.'!A:D,4,0)</f>
        <v>0</v>
      </c>
      <c r="E732" s="108">
        <f t="shared" si="47"/>
        <v>0</v>
      </c>
      <c r="F732" s="108">
        <f t="shared" si="49"/>
        <v>0</v>
      </c>
      <c r="H732" s="97" t="s">
        <v>10</v>
      </c>
    </row>
    <row r="733" spans="1:8" ht="15" customHeight="1" x14ac:dyDescent="0.25">
      <c r="A733" s="97" t="str">
        <f t="shared" si="45"/>
        <v>NoviembreMidas Seguros, S.A.</v>
      </c>
      <c r="B733" s="34">
        <f t="shared" si="46"/>
        <v>1</v>
      </c>
      <c r="C733" s="37" t="s">
        <v>130</v>
      </c>
      <c r="D733" s="36">
        <f>VLOOKUP(A733,'PNC Exon. &amp; no Exon.'!A:D,3,0)+VLOOKUP(A733,'PNC Exon. &amp; no Exon.'!A:D,4,0)</f>
        <v>0</v>
      </c>
      <c r="E733" s="108">
        <f t="shared" si="47"/>
        <v>0</v>
      </c>
      <c r="F733" s="108">
        <f>(F732+E733)</f>
        <v>0</v>
      </c>
      <c r="H733" s="97" t="s">
        <v>10</v>
      </c>
    </row>
    <row r="734" spans="1:8" ht="15" customHeight="1" x14ac:dyDescent="0.25">
      <c r="A734" s="97" t="str">
        <f t="shared" si="45"/>
        <v>NoviembreHylseg Seguros S.A</v>
      </c>
      <c r="B734" s="34">
        <f t="shared" si="46"/>
        <v>1</v>
      </c>
      <c r="C734" s="37" t="s">
        <v>129</v>
      </c>
      <c r="D734" s="36">
        <f>VLOOKUP(A734,'PNC Exon. &amp; no Exon.'!A:D,3,0)+VLOOKUP(A734,'PNC Exon. &amp; no Exon.'!A:D,4,0)</f>
        <v>0</v>
      </c>
      <c r="E734" s="108">
        <f t="shared" si="47"/>
        <v>0</v>
      </c>
      <c r="F734" s="108">
        <f t="shared" si="49"/>
        <v>0</v>
      </c>
      <c r="H734" s="97" t="s">
        <v>10</v>
      </c>
    </row>
    <row r="735" spans="1:8" ht="15" customHeight="1" x14ac:dyDescent="0.25">
      <c r="A735" s="97" t="str">
        <f t="shared" si="45"/>
        <v>NoviembreUnit, S.A.</v>
      </c>
      <c r="B735" s="34">
        <f t="shared" si="46"/>
        <v>1</v>
      </c>
      <c r="C735" s="37" t="s">
        <v>131</v>
      </c>
      <c r="D735" s="36">
        <f>VLOOKUP(A735,'PNC Exon. &amp; no Exon.'!A:D,3,0)+VLOOKUP(A735,'PNC Exon. &amp; no Exon.'!A:D,4,0)</f>
        <v>0</v>
      </c>
      <c r="E735" s="108">
        <f t="shared" si="47"/>
        <v>0</v>
      </c>
      <c r="F735" s="108">
        <f t="shared" ref="F735" si="50">(F734+E735)</f>
        <v>0</v>
      </c>
      <c r="H735" s="97" t="s">
        <v>10</v>
      </c>
    </row>
    <row r="736" spans="1:8" ht="16.5" customHeight="1" x14ac:dyDescent="0.25">
      <c r="A736" s="97" t="str">
        <f t="shared" si="45"/>
        <v xml:space="preserve">Total General </v>
      </c>
      <c r="B736" s="38"/>
      <c r="C736" s="39" t="s">
        <v>21</v>
      </c>
      <c r="D736" s="40">
        <f>SUM(D703:D735)</f>
        <v>0</v>
      </c>
      <c r="E736" s="112">
        <f>SUM(E703:E735,0)</f>
        <v>0</v>
      </c>
      <c r="F736" s="113"/>
    </row>
    <row r="737" spans="1:3" x14ac:dyDescent="0.25">
      <c r="A737" s="97" t="str">
        <f t="shared" si="45"/>
        <v/>
      </c>
      <c r="B737" s="52" t="s">
        <v>173</v>
      </c>
    </row>
    <row r="738" spans="1:3" x14ac:dyDescent="0.25">
      <c r="A738" s="97" t="str">
        <f t="shared" si="45"/>
        <v/>
      </c>
    </row>
    <row r="739" spans="1:3" x14ac:dyDescent="0.25">
      <c r="A739" s="97" t="str">
        <f t="shared" si="45"/>
        <v/>
      </c>
    </row>
    <row r="740" spans="1:3" x14ac:dyDescent="0.25">
      <c r="A740" s="97" t="str">
        <f t="shared" si="45"/>
        <v/>
      </c>
    </row>
    <row r="741" spans="1:3" x14ac:dyDescent="0.25">
      <c r="A741" s="97" t="str">
        <f t="shared" si="45"/>
        <v/>
      </c>
    </row>
    <row r="742" spans="1:3" x14ac:dyDescent="0.25">
      <c r="A742" s="97" t="str">
        <f t="shared" si="45"/>
        <v/>
      </c>
      <c r="C742" s="11"/>
    </row>
    <row r="743" spans="1:3" x14ac:dyDescent="0.25">
      <c r="A743" s="97" t="str">
        <f t="shared" si="45"/>
        <v/>
      </c>
    </row>
    <row r="744" spans="1:3" x14ac:dyDescent="0.25">
      <c r="A744" s="97" t="str">
        <f t="shared" ref="A744:A799" si="51">H744&amp;C744</f>
        <v/>
      </c>
    </row>
    <row r="745" spans="1:3" x14ac:dyDescent="0.25">
      <c r="A745" s="97" t="str">
        <f t="shared" si="51"/>
        <v/>
      </c>
    </row>
    <row r="746" spans="1:3" x14ac:dyDescent="0.25">
      <c r="A746" s="97" t="str">
        <f t="shared" si="51"/>
        <v/>
      </c>
    </row>
    <row r="747" spans="1:3" x14ac:dyDescent="0.25">
      <c r="A747" s="97" t="str">
        <f t="shared" si="51"/>
        <v/>
      </c>
    </row>
    <row r="748" spans="1:3" x14ac:dyDescent="0.25">
      <c r="A748" s="97" t="str">
        <f t="shared" si="51"/>
        <v/>
      </c>
    </row>
    <row r="749" spans="1:3" x14ac:dyDescent="0.25">
      <c r="A749" s="97" t="str">
        <f t="shared" si="51"/>
        <v/>
      </c>
    </row>
    <row r="750" spans="1:3" x14ac:dyDescent="0.25">
      <c r="A750" s="97" t="str">
        <f t="shared" si="51"/>
        <v/>
      </c>
    </row>
    <row r="751" spans="1:3" x14ac:dyDescent="0.25">
      <c r="A751" s="97" t="str">
        <f t="shared" si="51"/>
        <v/>
      </c>
    </row>
    <row r="752" spans="1:3" x14ac:dyDescent="0.25">
      <c r="A752" s="97" t="str">
        <f t="shared" si="51"/>
        <v/>
      </c>
    </row>
    <row r="753" spans="1:8" x14ac:dyDescent="0.25">
      <c r="A753" s="97" t="str">
        <f t="shared" si="51"/>
        <v/>
      </c>
    </row>
    <row r="754" spans="1:8" x14ac:dyDescent="0.25">
      <c r="A754" s="97" t="str">
        <f t="shared" si="51"/>
        <v/>
      </c>
    </row>
    <row r="755" spans="1:8" x14ac:dyDescent="0.25">
      <c r="A755" s="97" t="str">
        <f t="shared" si="51"/>
        <v/>
      </c>
    </row>
    <row r="756" spans="1:8" x14ac:dyDescent="0.25">
      <c r="A756" s="97" t="str">
        <f t="shared" si="51"/>
        <v/>
      </c>
    </row>
    <row r="757" spans="1:8" x14ac:dyDescent="0.25">
      <c r="A757" s="97" t="str">
        <f t="shared" si="51"/>
        <v/>
      </c>
    </row>
    <row r="758" spans="1:8" x14ac:dyDescent="0.25">
      <c r="A758" s="97" t="str">
        <f t="shared" si="51"/>
        <v/>
      </c>
    </row>
    <row r="759" spans="1:8" x14ac:dyDescent="0.25">
      <c r="A759" s="97" t="str">
        <f t="shared" si="51"/>
        <v/>
      </c>
    </row>
    <row r="760" spans="1:8" ht="21" x14ac:dyDescent="0.4">
      <c r="A760" s="97" t="str">
        <f t="shared" si="51"/>
        <v/>
      </c>
      <c r="B760" s="135" t="s">
        <v>42</v>
      </c>
      <c r="C760" s="135"/>
      <c r="D760" s="135"/>
      <c r="E760" s="135"/>
      <c r="F760" s="135"/>
    </row>
    <row r="761" spans="1:8" x14ac:dyDescent="0.25">
      <c r="A761" s="97" t="str">
        <f t="shared" si="51"/>
        <v/>
      </c>
      <c r="B761" s="134" t="s">
        <v>86</v>
      </c>
      <c r="C761" s="134"/>
      <c r="D761" s="134"/>
      <c r="E761" s="134"/>
      <c r="F761" s="134"/>
    </row>
    <row r="762" spans="1:8" x14ac:dyDescent="0.25">
      <c r="A762" s="97" t="str">
        <f t="shared" si="51"/>
        <v/>
      </c>
      <c r="B762" s="134" t="s">
        <v>159</v>
      </c>
      <c r="C762" s="134"/>
      <c r="D762" s="134"/>
      <c r="E762" s="134"/>
      <c r="F762" s="134"/>
    </row>
    <row r="763" spans="1:8" x14ac:dyDescent="0.25">
      <c r="A763" s="97" t="str">
        <f t="shared" si="51"/>
        <v/>
      </c>
      <c r="B763" s="134" t="s">
        <v>91</v>
      </c>
      <c r="C763" s="134"/>
      <c r="D763" s="134"/>
      <c r="E763" s="134"/>
      <c r="F763" s="134"/>
    </row>
    <row r="764" spans="1:8" x14ac:dyDescent="0.25">
      <c r="A764" s="97" t="str">
        <f t="shared" si="51"/>
        <v/>
      </c>
    </row>
    <row r="765" spans="1:8" ht="19.5" customHeight="1" x14ac:dyDescent="0.25">
      <c r="A765" s="97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08">
        <f t="shared" ref="E766:E798" si="53">IFERROR(D766/$D$799*100,0)</f>
        <v>0</v>
      </c>
      <c r="F766" s="108">
        <f>(E766)</f>
        <v>0</v>
      </c>
      <c r="H766" s="97" t="s">
        <v>11</v>
      </c>
    </row>
    <row r="767" spans="1:8" ht="15" customHeight="1" x14ac:dyDescent="0.25">
      <c r="A767" s="97" t="str">
        <f t="shared" si="51"/>
        <v>DiciembreHumano Seguros, S. A.</v>
      </c>
      <c r="B767" s="34">
        <f t="shared" si="52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08">
        <f t="shared" si="53"/>
        <v>0</v>
      </c>
      <c r="F767" s="108">
        <f t="shared" ref="F767:F784" si="54">(F766+E767)</f>
        <v>0</v>
      </c>
      <c r="H767" s="97" t="s">
        <v>11</v>
      </c>
    </row>
    <row r="768" spans="1:8" ht="15" customHeight="1" x14ac:dyDescent="0.25">
      <c r="A768" s="97" t="str">
        <f t="shared" si="51"/>
        <v>DiciembreSeguros Reservas, S. A.</v>
      </c>
      <c r="B768" s="34">
        <f t="shared" si="52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08">
        <f t="shared" si="53"/>
        <v>0</v>
      </c>
      <c r="F768" s="108">
        <f t="shared" si="54"/>
        <v>0</v>
      </c>
      <c r="H768" s="97" t="s">
        <v>11</v>
      </c>
    </row>
    <row r="769" spans="1:8" ht="15" customHeight="1" x14ac:dyDescent="0.25">
      <c r="A769" s="97" t="str">
        <f t="shared" si="51"/>
        <v>DiciembreMapfre BHD Compañía de Seguros</v>
      </c>
      <c r="B769" s="34">
        <f t="shared" si="52"/>
        <v>1</v>
      </c>
      <c r="C769" s="37" t="s">
        <v>110</v>
      </c>
      <c r="D769" s="36">
        <f>VLOOKUP(A769,'PNC Exon. &amp; no Exon.'!A:D,3,0)+VLOOKUP(A769,'PNC Exon. &amp; no Exon.'!A:D,4,0)</f>
        <v>0</v>
      </c>
      <c r="E769" s="108">
        <f t="shared" si="53"/>
        <v>0</v>
      </c>
      <c r="F769" s="108">
        <f t="shared" si="54"/>
        <v>0</v>
      </c>
      <c r="H769" s="97" t="s">
        <v>11</v>
      </c>
    </row>
    <row r="770" spans="1:8" ht="15" customHeight="1" x14ac:dyDescent="0.25">
      <c r="A770" s="97" t="str">
        <f t="shared" si="51"/>
        <v>DiciembreLa Colonial, S. A., Compañia De Seguros</v>
      </c>
      <c r="B770" s="34">
        <f t="shared" si="52"/>
        <v>1</v>
      </c>
      <c r="C770" s="37" t="s">
        <v>111</v>
      </c>
      <c r="D770" s="36">
        <f>VLOOKUP(A770,'PNC Exon. &amp; no Exon.'!A:D,3,0)+VLOOKUP(A770,'PNC Exon. &amp; no Exon.'!A:D,4,0)</f>
        <v>0</v>
      </c>
      <c r="E770" s="108">
        <f t="shared" si="53"/>
        <v>0</v>
      </c>
      <c r="F770" s="108">
        <f t="shared" si="54"/>
        <v>0</v>
      </c>
      <c r="H770" s="97" t="s">
        <v>11</v>
      </c>
    </row>
    <row r="771" spans="1:8" ht="15" customHeight="1" x14ac:dyDescent="0.25">
      <c r="A771" s="97" t="str">
        <f t="shared" si="51"/>
        <v>DiciembreSeguros Sura, S.A.</v>
      </c>
      <c r="B771" s="34">
        <f t="shared" si="52"/>
        <v>1</v>
      </c>
      <c r="C771" s="37" t="s">
        <v>112</v>
      </c>
      <c r="D771" s="36">
        <f>VLOOKUP(A771,'PNC Exon. &amp; no Exon.'!A:D,3,0)+VLOOKUP(A771,'PNC Exon. &amp; no Exon.'!A:D,4,0)</f>
        <v>0</v>
      </c>
      <c r="E771" s="108">
        <f t="shared" si="53"/>
        <v>0</v>
      </c>
      <c r="F771" s="108">
        <f t="shared" si="54"/>
        <v>0</v>
      </c>
      <c r="H771" s="97" t="s">
        <v>11</v>
      </c>
    </row>
    <row r="772" spans="1:8" ht="15" customHeight="1" x14ac:dyDescent="0.25">
      <c r="A772" s="97" t="str">
        <f t="shared" si="51"/>
        <v>DiciembreWorldwide Seguros, S. A.</v>
      </c>
      <c r="B772" s="34">
        <f t="shared" si="52"/>
        <v>1</v>
      </c>
      <c r="C772" s="37" t="s">
        <v>113</v>
      </c>
      <c r="D772" s="36">
        <f>VLOOKUP(A772,'PNC Exon. &amp; no Exon.'!A:D,3,0)+VLOOKUP(A772,'PNC Exon. &amp; no Exon.'!A:D,4,0)</f>
        <v>0</v>
      </c>
      <c r="E772" s="108">
        <f t="shared" si="53"/>
        <v>0</v>
      </c>
      <c r="F772" s="108">
        <f t="shared" si="54"/>
        <v>0</v>
      </c>
      <c r="H772" s="97" t="s">
        <v>11</v>
      </c>
    </row>
    <row r="773" spans="1:8" ht="15" customHeight="1" x14ac:dyDescent="0.25">
      <c r="A773" s="97" t="str">
        <f t="shared" si="51"/>
        <v>DiciembreGeneral de Seguros, S. A.</v>
      </c>
      <c r="B773" s="34">
        <f t="shared" si="52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08">
        <f t="shared" si="53"/>
        <v>0</v>
      </c>
      <c r="F773" s="108">
        <f t="shared" si="54"/>
        <v>0</v>
      </c>
      <c r="H773" s="97" t="s">
        <v>11</v>
      </c>
    </row>
    <row r="774" spans="1:8" ht="15" customHeight="1" x14ac:dyDescent="0.25">
      <c r="A774" s="97" t="str">
        <f t="shared" si="51"/>
        <v>DiciembreSeguros Crecer, S. A.</v>
      </c>
      <c r="B774" s="34">
        <f t="shared" si="52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08">
        <f t="shared" si="53"/>
        <v>0</v>
      </c>
      <c r="F774" s="108">
        <f t="shared" si="54"/>
        <v>0</v>
      </c>
      <c r="H774" s="97" t="s">
        <v>11</v>
      </c>
    </row>
    <row r="775" spans="1:8" ht="15" customHeight="1" x14ac:dyDescent="0.25">
      <c r="A775" s="97" t="str">
        <f t="shared" si="51"/>
        <v>DiciembreSeguros Pepín, S. A.</v>
      </c>
      <c r="B775" s="34">
        <f t="shared" si="52"/>
        <v>1</v>
      </c>
      <c r="C775" s="37" t="s">
        <v>114</v>
      </c>
      <c r="D775" s="36">
        <f>VLOOKUP(A775,'PNC Exon. &amp; no Exon.'!A:D,3,0)+VLOOKUP(A775,'PNC Exon. &amp; no Exon.'!A:D,4,0)</f>
        <v>0</v>
      </c>
      <c r="E775" s="108">
        <f t="shared" si="53"/>
        <v>0</v>
      </c>
      <c r="F775" s="108">
        <f t="shared" si="54"/>
        <v>0</v>
      </c>
      <c r="H775" s="97" t="s">
        <v>11</v>
      </c>
    </row>
    <row r="776" spans="1:8" ht="15" customHeight="1" x14ac:dyDescent="0.25">
      <c r="A776" s="97" t="str">
        <f t="shared" si="51"/>
        <v>DiciembreLa Monumental de Seguros, S. A.</v>
      </c>
      <c r="B776" s="34">
        <f t="shared" si="52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08">
        <f t="shared" si="53"/>
        <v>0</v>
      </c>
      <c r="F776" s="108">
        <f t="shared" si="54"/>
        <v>0</v>
      </c>
      <c r="H776" s="97" t="s">
        <v>11</v>
      </c>
    </row>
    <row r="777" spans="1:8" ht="15" customHeight="1" x14ac:dyDescent="0.25">
      <c r="A777" s="97" t="str">
        <f t="shared" si="51"/>
        <v>DiciembreCompañía Dominicana de Seguros, C. por A.</v>
      </c>
      <c r="B777" s="34">
        <f t="shared" si="52"/>
        <v>1</v>
      </c>
      <c r="C777" s="37" t="s">
        <v>115</v>
      </c>
      <c r="D777" s="36">
        <f>VLOOKUP(A777,'PNC Exon. &amp; no Exon.'!A:D,3,0)+VLOOKUP(A777,'PNC Exon. &amp; no Exon.'!A:D,4,0)</f>
        <v>0</v>
      </c>
      <c r="E777" s="108">
        <f t="shared" si="53"/>
        <v>0</v>
      </c>
      <c r="F777" s="108">
        <f t="shared" si="54"/>
        <v>0</v>
      </c>
      <c r="H777" s="97" t="s">
        <v>11</v>
      </c>
    </row>
    <row r="778" spans="1:8" ht="15" customHeight="1" x14ac:dyDescent="0.25">
      <c r="A778" s="97" t="str">
        <f t="shared" si="51"/>
        <v>DiciembreAseguradora Agropecuaria Dominicana, S. A.</v>
      </c>
      <c r="B778" s="34">
        <f t="shared" si="52"/>
        <v>1</v>
      </c>
      <c r="C778" s="37" t="s">
        <v>117</v>
      </c>
      <c r="D778" s="36">
        <f>VLOOKUP(A778,'PNC Exon. &amp; no Exon.'!A:D,3,0)+VLOOKUP(A778,'PNC Exon. &amp; no Exon.'!A:D,4,0)</f>
        <v>0</v>
      </c>
      <c r="E778" s="108">
        <f t="shared" si="53"/>
        <v>0</v>
      </c>
      <c r="F778" s="108">
        <f t="shared" si="54"/>
        <v>0</v>
      </c>
      <c r="H778" s="97" t="s">
        <v>11</v>
      </c>
    </row>
    <row r="779" spans="1:8" ht="15" customHeight="1" x14ac:dyDescent="0.25">
      <c r="A779" s="97" t="str">
        <f t="shared" si="51"/>
        <v>DiciembrePatria, S. A., Compañía de Seguros</v>
      </c>
      <c r="B779" s="34">
        <f t="shared" si="52"/>
        <v>1</v>
      </c>
      <c r="C779" s="37" t="s">
        <v>116</v>
      </c>
      <c r="D779" s="36">
        <f>VLOOKUP(A779,'PNC Exon. &amp; no Exon.'!A:D,3,0)+VLOOKUP(A779,'PNC Exon. &amp; no Exon.'!A:D,4,0)</f>
        <v>0</v>
      </c>
      <c r="E779" s="108">
        <f t="shared" si="53"/>
        <v>0</v>
      </c>
      <c r="F779" s="108">
        <f t="shared" si="54"/>
        <v>0</v>
      </c>
      <c r="H779" s="97" t="s">
        <v>11</v>
      </c>
    </row>
    <row r="780" spans="1:8" ht="15" customHeight="1" x14ac:dyDescent="0.25">
      <c r="A780" s="97" t="str">
        <f t="shared" si="51"/>
        <v>DiciembreBanesco Seguros</v>
      </c>
      <c r="B780" s="34">
        <f t="shared" si="52"/>
        <v>1</v>
      </c>
      <c r="C780" s="37" t="s">
        <v>118</v>
      </c>
      <c r="D780" s="36">
        <f>VLOOKUP(A780,'PNC Exon. &amp; no Exon.'!A:D,3,0)+VLOOKUP(A780,'PNC Exon. &amp; no Exon.'!A:D,4,0)</f>
        <v>0</v>
      </c>
      <c r="E780" s="108">
        <f t="shared" si="53"/>
        <v>0</v>
      </c>
      <c r="F780" s="108">
        <f t="shared" si="54"/>
        <v>0</v>
      </c>
      <c r="H780" s="97" t="s">
        <v>11</v>
      </c>
    </row>
    <row r="781" spans="1:8" ht="15" customHeight="1" x14ac:dyDescent="0.25">
      <c r="A781" s="97" t="str">
        <f t="shared" si="51"/>
        <v>DiciembreAtlántica Seguros, S. A.</v>
      </c>
      <c r="B781" s="34">
        <f t="shared" si="52"/>
        <v>1</v>
      </c>
      <c r="C781" s="37" t="s">
        <v>119</v>
      </c>
      <c r="D781" s="36">
        <f>VLOOKUP(A781,'PNC Exon. &amp; no Exon.'!A:D,3,0)+VLOOKUP(A781,'PNC Exon. &amp; no Exon.'!A:D,4,0)</f>
        <v>0</v>
      </c>
      <c r="E781" s="108">
        <f t="shared" si="53"/>
        <v>0</v>
      </c>
      <c r="F781" s="108">
        <f t="shared" si="54"/>
        <v>0</v>
      </c>
      <c r="H781" s="97" t="s">
        <v>11</v>
      </c>
    </row>
    <row r="782" spans="1:8" ht="15" customHeight="1" x14ac:dyDescent="0.25">
      <c r="A782" s="97" t="str">
        <f t="shared" si="51"/>
        <v xml:space="preserve">DiciembreCooperativa Nacional De Seguros, Inc </v>
      </c>
      <c r="B782" s="34">
        <f t="shared" si="52"/>
        <v>1</v>
      </c>
      <c r="C782" s="37" t="s">
        <v>120</v>
      </c>
      <c r="D782" s="36">
        <f>VLOOKUP(A782,'PNC Exon. &amp; no Exon.'!A:D,3,0)+VLOOKUP(A782,'PNC Exon. &amp; no Exon.'!A:D,4,0)</f>
        <v>0</v>
      </c>
      <c r="E782" s="108">
        <f t="shared" si="53"/>
        <v>0</v>
      </c>
      <c r="F782" s="108">
        <f t="shared" si="54"/>
        <v>0</v>
      </c>
      <c r="H782" s="97" t="s">
        <v>11</v>
      </c>
    </row>
    <row r="783" spans="1:8" ht="15" customHeight="1" x14ac:dyDescent="0.25">
      <c r="A783" s="97" t="str">
        <f t="shared" si="51"/>
        <v>DiciembreBMI Compañía de Seguros, S. A.</v>
      </c>
      <c r="B783" s="34">
        <f t="shared" si="52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08">
        <f t="shared" si="53"/>
        <v>0</v>
      </c>
      <c r="F783" s="108">
        <f t="shared" si="54"/>
        <v>0</v>
      </c>
      <c r="H783" s="97" t="s">
        <v>11</v>
      </c>
    </row>
    <row r="784" spans="1:8" ht="15" customHeight="1" x14ac:dyDescent="0.25">
      <c r="A784" s="97" t="str">
        <f t="shared" si="51"/>
        <v>DiciembreCuna Mutual Insurance Society Dominicana</v>
      </c>
      <c r="B784" s="34">
        <f t="shared" si="52"/>
        <v>1</v>
      </c>
      <c r="C784" s="37" t="s">
        <v>122</v>
      </c>
      <c r="D784" s="36">
        <f>VLOOKUP(A784,'PNC Exon. &amp; no Exon.'!A:D,3,0)+VLOOKUP(A784,'PNC Exon. &amp; no Exon.'!A:D,4,0)</f>
        <v>0</v>
      </c>
      <c r="E784" s="108">
        <f t="shared" si="53"/>
        <v>0</v>
      </c>
      <c r="F784" s="108">
        <f t="shared" si="54"/>
        <v>0</v>
      </c>
      <c r="H784" s="97" t="s">
        <v>11</v>
      </c>
    </row>
    <row r="785" spans="1:8" ht="15" customHeight="1" x14ac:dyDescent="0.25">
      <c r="A785" s="97" t="str">
        <f t="shared" si="51"/>
        <v>DiciembreBupa Dominicana, S. A.</v>
      </c>
      <c r="B785" s="34">
        <f t="shared" si="52"/>
        <v>1</v>
      </c>
      <c r="C785" s="37" t="s">
        <v>123</v>
      </c>
      <c r="D785" s="36">
        <f>VLOOKUP(A785,'PNC Exon. &amp; no Exon.'!A:D,3,0)+VLOOKUP(A785,'PNC Exon. &amp; no Exon.'!A:D,4,0)</f>
        <v>0</v>
      </c>
      <c r="E785" s="108">
        <f t="shared" si="53"/>
        <v>0</v>
      </c>
      <c r="F785" s="108">
        <f>(F784+E785)</f>
        <v>0</v>
      </c>
      <c r="H785" s="97" t="s">
        <v>11</v>
      </c>
    </row>
    <row r="786" spans="1:8" ht="15" customHeight="1" x14ac:dyDescent="0.25">
      <c r="A786" s="97" t="str">
        <f t="shared" si="51"/>
        <v>DiciembreAtrio Seguros S. A.</v>
      </c>
      <c r="B786" s="34">
        <f t="shared" si="52"/>
        <v>1</v>
      </c>
      <c r="C786" s="37" t="s">
        <v>121</v>
      </c>
      <c r="D786" s="36">
        <f>VLOOKUP(A786,'PNC Exon. &amp; no Exon.'!A:D,3,0)+VLOOKUP(A786,'PNC Exon. &amp; no Exon.'!A:D,4,0)</f>
        <v>0</v>
      </c>
      <c r="E786" s="108">
        <f t="shared" si="53"/>
        <v>0</v>
      </c>
      <c r="F786" s="108">
        <f>(F785+E786)</f>
        <v>0</v>
      </c>
      <c r="H786" s="97" t="s">
        <v>11</v>
      </c>
    </row>
    <row r="787" spans="1:8" ht="15" customHeight="1" x14ac:dyDescent="0.25">
      <c r="A787" s="97" t="str">
        <f t="shared" si="51"/>
        <v>DiciembreAngloamericana de Seguros, S. A.</v>
      </c>
      <c r="B787" s="34">
        <f t="shared" si="52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08">
        <f t="shared" si="53"/>
        <v>0</v>
      </c>
      <c r="F787" s="108">
        <f>(F786+E787)</f>
        <v>0</v>
      </c>
      <c r="H787" s="97" t="s">
        <v>11</v>
      </c>
    </row>
    <row r="788" spans="1:8" ht="15" customHeight="1" x14ac:dyDescent="0.25">
      <c r="A788" s="97" t="str">
        <f t="shared" si="51"/>
        <v>DiciembreSeguros La Internacional, S. A.</v>
      </c>
      <c r="B788" s="34">
        <f t="shared" si="52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08">
        <f t="shared" si="53"/>
        <v>0</v>
      </c>
      <c r="F788" s="108">
        <f t="shared" ref="F788:F795" si="55">(F787+E788)</f>
        <v>0</v>
      </c>
      <c r="H788" s="97" t="s">
        <v>11</v>
      </c>
    </row>
    <row r="789" spans="1:8" ht="15" customHeight="1" x14ac:dyDescent="0.25">
      <c r="A789" s="97" t="str">
        <f t="shared" si="51"/>
        <v>DiciembreSeguros APS, S.R.L.</v>
      </c>
      <c r="B789" s="34">
        <f t="shared" si="52"/>
        <v>1</v>
      </c>
      <c r="C789" s="37" t="s">
        <v>124</v>
      </c>
      <c r="D789" s="36">
        <f>VLOOKUP(A789,'PNC Exon. &amp; no Exon.'!A:D,3,0)+VLOOKUP(A789,'PNC Exon. &amp; no Exon.'!A:D,4,0)</f>
        <v>0</v>
      </c>
      <c r="E789" s="108">
        <f t="shared" si="53"/>
        <v>0</v>
      </c>
      <c r="F789" s="108">
        <f t="shared" si="55"/>
        <v>0</v>
      </c>
      <c r="H789" s="97" t="s">
        <v>11</v>
      </c>
    </row>
    <row r="790" spans="1:8" ht="15" customHeight="1" x14ac:dyDescent="0.25">
      <c r="A790" s="97" t="str">
        <f t="shared" si="51"/>
        <v>DiciembreSeguros Ademi, S.A.</v>
      </c>
      <c r="B790" s="34">
        <f t="shared" si="52"/>
        <v>1</v>
      </c>
      <c r="C790" s="37" t="s">
        <v>126</v>
      </c>
      <c r="D790" s="36">
        <f>VLOOKUP(A790,'PNC Exon. &amp; no Exon.'!A:D,3,0)+VLOOKUP(A790,'PNC Exon. &amp; no Exon.'!A:D,4,0)</f>
        <v>0</v>
      </c>
      <c r="E790" s="108">
        <f t="shared" si="53"/>
        <v>0</v>
      </c>
      <c r="F790" s="108">
        <f t="shared" si="55"/>
        <v>0</v>
      </c>
      <c r="H790" s="97" t="s">
        <v>11</v>
      </c>
    </row>
    <row r="791" spans="1:8" ht="15" customHeight="1" x14ac:dyDescent="0.25">
      <c r="A791" s="97" t="str">
        <f t="shared" si="51"/>
        <v>DiciembreConfederación del Canadá Dominicana, S. A.</v>
      </c>
      <c r="B791" s="34">
        <f t="shared" si="52"/>
        <v>1</v>
      </c>
      <c r="C791" s="37" t="s">
        <v>127</v>
      </c>
      <c r="D791" s="36">
        <f>VLOOKUP(A791,'PNC Exon. &amp; no Exon.'!A:D,3,0)+VLOOKUP(A791,'PNC Exon. &amp; no Exon.'!A:D,4,0)</f>
        <v>0</v>
      </c>
      <c r="E791" s="108">
        <f t="shared" si="53"/>
        <v>0</v>
      </c>
      <c r="F791" s="108">
        <f t="shared" si="55"/>
        <v>0</v>
      </c>
      <c r="H791" s="97" t="s">
        <v>11</v>
      </c>
    </row>
    <row r="792" spans="1:8" ht="15" customHeight="1" x14ac:dyDescent="0.25">
      <c r="A792" s="97" t="str">
        <f t="shared" si="51"/>
        <v>DiciembreMultiseguros Su, S.A.</v>
      </c>
      <c r="B792" s="34">
        <f t="shared" si="52"/>
        <v>1</v>
      </c>
      <c r="C792" s="37" t="s">
        <v>125</v>
      </c>
      <c r="D792" s="36">
        <f>VLOOKUP(A792,'PNC Exon. &amp; no Exon.'!A:D,3,0)+VLOOKUP(A792,'PNC Exon. &amp; no Exon.'!A:D,4,0)</f>
        <v>0</v>
      </c>
      <c r="E792" s="108">
        <f t="shared" si="53"/>
        <v>0</v>
      </c>
      <c r="F792" s="108">
        <f t="shared" si="55"/>
        <v>0</v>
      </c>
      <c r="H792" s="97" t="s">
        <v>11</v>
      </c>
    </row>
    <row r="793" spans="1:8" ht="15" customHeight="1" x14ac:dyDescent="0.25">
      <c r="A793" s="97" t="str">
        <f t="shared" si="51"/>
        <v>DiciembreFuturo Seguros</v>
      </c>
      <c r="B793" s="34">
        <f t="shared" si="52"/>
        <v>1</v>
      </c>
      <c r="C793" s="37" t="s">
        <v>109</v>
      </c>
      <c r="D793" s="36">
        <f>VLOOKUP(A793,'PNC Exon. &amp; no Exon.'!A:D,3,0)+VLOOKUP(A793,'PNC Exon. &amp; no Exon.'!A:D,4,0)</f>
        <v>0</v>
      </c>
      <c r="E793" s="108">
        <f t="shared" si="53"/>
        <v>0</v>
      </c>
      <c r="F793" s="108">
        <f t="shared" si="55"/>
        <v>0</v>
      </c>
      <c r="H793" s="97" t="s">
        <v>11</v>
      </c>
    </row>
    <row r="794" spans="1:8" ht="15" customHeight="1" x14ac:dyDescent="0.25">
      <c r="A794" s="97" t="str">
        <f t="shared" si="51"/>
        <v>DiciembreAutoseguro, S. A.</v>
      </c>
      <c r="B794" s="34">
        <f t="shared" si="52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08">
        <f t="shared" si="53"/>
        <v>0</v>
      </c>
      <c r="F794" s="108">
        <f t="shared" si="55"/>
        <v>0</v>
      </c>
      <c r="H794" s="97" t="s">
        <v>11</v>
      </c>
    </row>
    <row r="795" spans="1:8" ht="15" customHeight="1" x14ac:dyDescent="0.25">
      <c r="A795" s="97" t="str">
        <f t="shared" si="51"/>
        <v>DiciembreSeguros Yunen, S.A.</v>
      </c>
      <c r="B795" s="34">
        <f t="shared" si="52"/>
        <v>1</v>
      </c>
      <c r="C795" s="37" t="s">
        <v>128</v>
      </c>
      <c r="D795" s="36">
        <f>VLOOKUP(A795,'PNC Exon. &amp; no Exon.'!A:D,3,0)+VLOOKUP(A795,'PNC Exon. &amp; no Exon.'!A:D,4,0)</f>
        <v>0</v>
      </c>
      <c r="E795" s="108">
        <f t="shared" si="53"/>
        <v>0</v>
      </c>
      <c r="F795" s="108">
        <f t="shared" si="55"/>
        <v>0</v>
      </c>
      <c r="H795" s="97" t="s">
        <v>11</v>
      </c>
    </row>
    <row r="796" spans="1:8" ht="15" customHeight="1" x14ac:dyDescent="0.25">
      <c r="A796" s="97" t="str">
        <f t="shared" si="51"/>
        <v>DiciembreMidas Seguros, S.A.</v>
      </c>
      <c r="B796" s="34">
        <f t="shared" si="52"/>
        <v>1</v>
      </c>
      <c r="C796" s="37" t="s">
        <v>130</v>
      </c>
      <c r="D796" s="36">
        <f>VLOOKUP(A796,'PNC Exon. &amp; no Exon.'!A:D,3,0)+VLOOKUP(A796,'PNC Exon. &amp; no Exon.'!A:D,4,0)</f>
        <v>0</v>
      </c>
      <c r="E796" s="108">
        <f t="shared" si="53"/>
        <v>0</v>
      </c>
      <c r="F796" s="108">
        <f t="shared" ref="F796:F798" si="56">(F795+E796)</f>
        <v>0</v>
      </c>
      <c r="H796" s="97" t="s">
        <v>11</v>
      </c>
    </row>
    <row r="797" spans="1:8" ht="15" customHeight="1" x14ac:dyDescent="0.25">
      <c r="A797" s="97" t="str">
        <f t="shared" si="51"/>
        <v>DiciembreHylseg Seguros S.A</v>
      </c>
      <c r="B797" s="34">
        <f t="shared" si="52"/>
        <v>1</v>
      </c>
      <c r="C797" s="37" t="s">
        <v>129</v>
      </c>
      <c r="D797" s="36">
        <f>VLOOKUP(A797,'PNC Exon. &amp; no Exon.'!A:D,3,0)+VLOOKUP(A797,'PNC Exon. &amp; no Exon.'!A:D,4,0)</f>
        <v>0</v>
      </c>
      <c r="E797" s="108">
        <f t="shared" si="53"/>
        <v>0</v>
      </c>
      <c r="F797" s="108">
        <f t="shared" si="56"/>
        <v>0</v>
      </c>
      <c r="H797" s="97" t="s">
        <v>11</v>
      </c>
    </row>
    <row r="798" spans="1:8" ht="15" customHeight="1" x14ac:dyDescent="0.25">
      <c r="A798" s="97" t="str">
        <f t="shared" si="51"/>
        <v>DiciembreUnit, S.A.</v>
      </c>
      <c r="B798" s="34">
        <f t="shared" si="52"/>
        <v>1</v>
      </c>
      <c r="C798" s="37" t="s">
        <v>131</v>
      </c>
      <c r="D798" s="36">
        <f>VLOOKUP(A798,'PNC Exon. &amp; no Exon.'!A:D,3,0)+VLOOKUP(A798,'PNC Exon. &amp; no Exon.'!A:D,4,0)</f>
        <v>0</v>
      </c>
      <c r="E798" s="108">
        <f t="shared" si="53"/>
        <v>0</v>
      </c>
      <c r="F798" s="108">
        <f t="shared" si="56"/>
        <v>0</v>
      </c>
      <c r="H798" s="97" t="s">
        <v>11</v>
      </c>
    </row>
    <row r="799" spans="1:8" x14ac:dyDescent="0.25">
      <c r="A799" s="97" t="str">
        <f t="shared" si="51"/>
        <v xml:space="preserve">Total General </v>
      </c>
      <c r="B799" s="38"/>
      <c r="C799" s="39" t="s">
        <v>21</v>
      </c>
      <c r="D799" s="40">
        <f>SUM(D766:D798)</f>
        <v>0</v>
      </c>
      <c r="E799" s="112">
        <f>SUM(E766:E798,0)</f>
        <v>0</v>
      </c>
      <c r="F799" s="113"/>
    </row>
    <row r="800" spans="1:8" x14ac:dyDescent="0.25">
      <c r="B800" s="52" t="s">
        <v>173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69" workbookViewId="0">
      <selection activeCell="B2" sqref="B2:E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42549820.950000003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2106642.73</v>
      </c>
      <c r="E3">
        <v>22444431.260000002</v>
      </c>
    </row>
    <row r="4" spans="1:5" x14ac:dyDescent="0.25">
      <c r="A4" t="str">
        <f t="shared" si="0"/>
        <v>AbrilAtlántica Seguros, S. A.</v>
      </c>
      <c r="B4" t="s">
        <v>3</v>
      </c>
      <c r="C4" t="s">
        <v>119</v>
      </c>
      <c r="D4">
        <v>54161029.100000001</v>
      </c>
      <c r="E4">
        <v>0</v>
      </c>
    </row>
    <row r="5" spans="1:5" x14ac:dyDescent="0.25">
      <c r="A5" t="str">
        <f t="shared" si="0"/>
        <v>AbrilAtrio Seguros S. A.</v>
      </c>
      <c r="B5" t="s">
        <v>3</v>
      </c>
      <c r="C5" t="s">
        <v>121</v>
      </c>
      <c r="D5">
        <v>25238177.719999999</v>
      </c>
      <c r="E5">
        <v>21767444.18</v>
      </c>
    </row>
    <row r="6" spans="1:5" x14ac:dyDescent="0.25">
      <c r="A6" t="str">
        <f t="shared" si="0"/>
        <v>AbrilAutoseguro, S. A.</v>
      </c>
      <c r="B6" t="s">
        <v>3</v>
      </c>
      <c r="C6" t="s">
        <v>79</v>
      </c>
      <c r="D6">
        <v>4012361.55</v>
      </c>
      <c r="E6">
        <v>0</v>
      </c>
    </row>
    <row r="7" spans="1:5" x14ac:dyDescent="0.25">
      <c r="A7" t="str">
        <f t="shared" si="0"/>
        <v>AbrilBanesco Seguros</v>
      </c>
      <c r="B7" t="s">
        <v>3</v>
      </c>
      <c r="C7" t="s">
        <v>118</v>
      </c>
      <c r="D7">
        <v>55665114.390000008</v>
      </c>
      <c r="E7">
        <v>344864.58</v>
      </c>
    </row>
    <row r="8" spans="1:5" x14ac:dyDescent="0.25">
      <c r="A8" t="str">
        <f t="shared" si="0"/>
        <v>AbrilBMI Compañía de Seguros, S. A.</v>
      </c>
      <c r="B8" t="s">
        <v>3</v>
      </c>
      <c r="C8" t="s">
        <v>87</v>
      </c>
      <c r="D8">
        <v>256890.84</v>
      </c>
      <c r="E8">
        <v>28806961.370000001</v>
      </c>
    </row>
    <row r="9" spans="1:5" x14ac:dyDescent="0.25">
      <c r="A9" t="str">
        <f t="shared" si="0"/>
        <v>AbrilBupa Dominicana, S. A.</v>
      </c>
      <c r="B9" t="s">
        <v>3</v>
      </c>
      <c r="C9" t="s">
        <v>123</v>
      </c>
      <c r="D9">
        <v>0</v>
      </c>
      <c r="E9">
        <v>32437537.59</v>
      </c>
    </row>
    <row r="10" spans="1:5" x14ac:dyDescent="0.25">
      <c r="A10" t="str">
        <f t="shared" si="0"/>
        <v>AbrilCompañía Dominicana de Seguros, C. por A.</v>
      </c>
      <c r="B10" t="s">
        <v>3</v>
      </c>
      <c r="C10" t="s">
        <v>115</v>
      </c>
      <c r="D10">
        <v>84234128.629999995</v>
      </c>
      <c r="E10">
        <v>1004170.22</v>
      </c>
    </row>
    <row r="11" spans="1:5" x14ac:dyDescent="0.25">
      <c r="A11" t="str">
        <f t="shared" si="0"/>
        <v>AbrilConfederación del Canadá Dominicana, S. A.</v>
      </c>
      <c r="B11" t="s">
        <v>3</v>
      </c>
      <c r="C11" t="s">
        <v>127</v>
      </c>
      <c r="D11">
        <v>8230957.5100000007</v>
      </c>
      <c r="E11">
        <v>0</v>
      </c>
    </row>
    <row r="12" spans="1:5" x14ac:dyDescent="0.25">
      <c r="A12" t="str">
        <f t="shared" si="0"/>
        <v xml:space="preserve">AbrilCooperativa Nacional De Seguros, Inc </v>
      </c>
      <c r="B12" t="s">
        <v>3</v>
      </c>
      <c r="C12" t="s">
        <v>120</v>
      </c>
      <c r="D12">
        <v>49217840.280000001</v>
      </c>
      <c r="E12">
        <v>0</v>
      </c>
    </row>
    <row r="13" spans="1:5" x14ac:dyDescent="0.25">
      <c r="A13" t="str">
        <f t="shared" si="0"/>
        <v>AbrilCuna Mutual Insurance Society Dominicana</v>
      </c>
      <c r="B13" t="s">
        <v>3</v>
      </c>
      <c r="C13" t="s">
        <v>122</v>
      </c>
      <c r="D13">
        <v>41956612.579999998</v>
      </c>
      <c r="E13">
        <v>0</v>
      </c>
    </row>
    <row r="14" spans="1:5" x14ac:dyDescent="0.25">
      <c r="A14" t="str">
        <f t="shared" si="0"/>
        <v>AbrilFuturo Seguros</v>
      </c>
      <c r="B14" t="s">
        <v>3</v>
      </c>
      <c r="C14" t="s">
        <v>109</v>
      </c>
      <c r="D14">
        <v>18168423.399999999</v>
      </c>
      <c r="E14">
        <v>5000000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77</v>
      </c>
      <c r="D15">
        <v>66517830.730000004</v>
      </c>
      <c r="E15">
        <v>95131454.959999993</v>
      </c>
    </row>
    <row r="16" spans="1:5" x14ac:dyDescent="0.25">
      <c r="A16" t="str">
        <f t="shared" si="0"/>
        <v>AbrilHumano Seguros, S. A.</v>
      </c>
      <c r="B16" t="s">
        <v>3</v>
      </c>
      <c r="C16" t="s">
        <v>92</v>
      </c>
      <c r="D16">
        <v>160803391.72999999</v>
      </c>
      <c r="E16">
        <v>1088999336.5599997</v>
      </c>
    </row>
    <row r="17" spans="1:5" x14ac:dyDescent="0.25">
      <c r="A17" t="str">
        <f t="shared" si="0"/>
        <v>AbrilHylseg Seguros S.A</v>
      </c>
      <c r="B17" t="s">
        <v>3</v>
      </c>
      <c r="C17" t="s">
        <v>129</v>
      </c>
      <c r="D17">
        <v>3543058.62</v>
      </c>
      <c r="E17">
        <v>0</v>
      </c>
    </row>
    <row r="18" spans="1:5" x14ac:dyDescent="0.25">
      <c r="A18" t="str">
        <f t="shared" si="0"/>
        <v>AbrilLa Colonial, S. A., Compañia De Seguros</v>
      </c>
      <c r="B18" t="s">
        <v>3</v>
      </c>
      <c r="C18" t="s">
        <v>111</v>
      </c>
      <c r="D18">
        <v>524094683.57000005</v>
      </c>
      <c r="E18">
        <v>68155830.629999995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85</v>
      </c>
      <c r="D19">
        <v>114075793.04000002</v>
      </c>
      <c r="E19">
        <v>1157924.9400000002</v>
      </c>
    </row>
    <row r="20" spans="1:5" x14ac:dyDescent="0.25">
      <c r="A20" t="str">
        <f t="shared" si="0"/>
        <v>AbrilMapfre BHD Compañía de Seguros</v>
      </c>
      <c r="B20" t="s">
        <v>3</v>
      </c>
      <c r="C20" t="s">
        <v>110</v>
      </c>
      <c r="D20">
        <v>1012527917.1600001</v>
      </c>
      <c r="E20">
        <v>164206757.93000001</v>
      </c>
    </row>
    <row r="21" spans="1:5" x14ac:dyDescent="0.25">
      <c r="A21" t="str">
        <f t="shared" si="0"/>
        <v>AbrilMidas Seguros, S.A.</v>
      </c>
      <c r="B21" t="s">
        <v>3</v>
      </c>
      <c r="C21" t="s">
        <v>130</v>
      </c>
      <c r="D21">
        <v>774826.21</v>
      </c>
      <c r="E21">
        <v>0</v>
      </c>
    </row>
    <row r="22" spans="1:5" x14ac:dyDescent="0.25">
      <c r="A22" t="str">
        <f t="shared" si="0"/>
        <v>AbrilMultiseguros Su, S.A.</v>
      </c>
      <c r="B22" t="s">
        <v>3</v>
      </c>
      <c r="C22" t="s">
        <v>125</v>
      </c>
      <c r="D22">
        <v>20735747.880000003</v>
      </c>
      <c r="E22">
        <v>53950.87</v>
      </c>
    </row>
    <row r="23" spans="1:5" x14ac:dyDescent="0.25">
      <c r="A23" t="str">
        <f t="shared" si="0"/>
        <v>AbrilPatria, S. A., Compañía de Seguros</v>
      </c>
      <c r="B23" t="s">
        <v>3</v>
      </c>
      <c r="C23" t="s">
        <v>116</v>
      </c>
      <c r="D23">
        <v>50494404.990000002</v>
      </c>
      <c r="E23">
        <v>0</v>
      </c>
    </row>
    <row r="24" spans="1:5" x14ac:dyDescent="0.25">
      <c r="A24" t="str">
        <f t="shared" si="0"/>
        <v xml:space="preserve">AbrilRehsa Compañia De Seguros Y Reaseguros, </v>
      </c>
      <c r="B24" t="s">
        <v>3</v>
      </c>
      <c r="C24" t="s">
        <v>132</v>
      </c>
      <c r="D24">
        <v>0</v>
      </c>
      <c r="E24">
        <v>0</v>
      </c>
    </row>
    <row r="25" spans="1:5" x14ac:dyDescent="0.25">
      <c r="A25" t="str">
        <f t="shared" si="0"/>
        <v>AbrilSeguros Ademi, S.A.</v>
      </c>
      <c r="B25" t="s">
        <v>3</v>
      </c>
      <c r="C25" t="s">
        <v>126</v>
      </c>
      <c r="D25">
        <v>20469919.890000001</v>
      </c>
      <c r="E25">
        <v>613118.5</v>
      </c>
    </row>
    <row r="26" spans="1:5" x14ac:dyDescent="0.25">
      <c r="A26" t="str">
        <f t="shared" si="0"/>
        <v>AbrilSeguros APS, S.R.L.</v>
      </c>
      <c r="B26" t="s">
        <v>3</v>
      </c>
      <c r="C26" t="s">
        <v>124</v>
      </c>
      <c r="D26">
        <v>25981335.439999998</v>
      </c>
      <c r="E26">
        <v>494289</v>
      </c>
    </row>
    <row r="27" spans="1:5" x14ac:dyDescent="0.25">
      <c r="A27" t="str">
        <f t="shared" si="0"/>
        <v>AbrilSeguros Crecer, S. A.</v>
      </c>
      <c r="B27" t="s">
        <v>3</v>
      </c>
      <c r="C27" t="s">
        <v>94</v>
      </c>
      <c r="D27">
        <v>66199623.549999997</v>
      </c>
      <c r="E27">
        <v>255185818.91999999</v>
      </c>
    </row>
    <row r="28" spans="1:5" x14ac:dyDescent="0.25">
      <c r="A28" t="str">
        <f t="shared" si="0"/>
        <v>AbrilSeguros La Internacional, S. A.</v>
      </c>
      <c r="B28" t="s">
        <v>3</v>
      </c>
      <c r="C28" t="s">
        <v>80</v>
      </c>
      <c r="D28">
        <v>51673802.210000001</v>
      </c>
      <c r="E28">
        <v>0</v>
      </c>
    </row>
    <row r="29" spans="1:5" x14ac:dyDescent="0.25">
      <c r="A29" t="str">
        <f t="shared" si="0"/>
        <v>AbrilSeguros Pepín, S. A.</v>
      </c>
      <c r="B29" t="s">
        <v>3</v>
      </c>
      <c r="C29" t="s">
        <v>114</v>
      </c>
      <c r="D29">
        <v>106169456.53</v>
      </c>
      <c r="E29">
        <v>0</v>
      </c>
    </row>
    <row r="30" spans="1:5" x14ac:dyDescent="0.25">
      <c r="A30" t="str">
        <f t="shared" si="0"/>
        <v>AbrilSeguros Reservas, S. A.</v>
      </c>
      <c r="B30" t="s">
        <v>3</v>
      </c>
      <c r="C30" t="s">
        <v>93</v>
      </c>
      <c r="D30">
        <v>987635164.03999996</v>
      </c>
      <c r="E30">
        <v>110707273.63</v>
      </c>
    </row>
    <row r="31" spans="1:5" x14ac:dyDescent="0.25">
      <c r="A31" t="str">
        <f t="shared" si="0"/>
        <v>AbrilSeguros Sura, S.A.</v>
      </c>
      <c r="B31" t="s">
        <v>3</v>
      </c>
      <c r="C31" t="s">
        <v>112</v>
      </c>
      <c r="D31">
        <v>506265101.94</v>
      </c>
      <c r="E31">
        <v>30522447.110000003</v>
      </c>
    </row>
    <row r="32" spans="1:5" x14ac:dyDescent="0.25">
      <c r="A32" t="str">
        <f t="shared" si="0"/>
        <v>AbrilSeguros Universal, S. A.</v>
      </c>
      <c r="B32" t="s">
        <v>3</v>
      </c>
      <c r="C32" t="s">
        <v>84</v>
      </c>
      <c r="D32">
        <v>870728976.25000012</v>
      </c>
      <c r="E32">
        <v>630451010.25</v>
      </c>
    </row>
    <row r="33" spans="1:5" x14ac:dyDescent="0.25">
      <c r="A33" t="str">
        <f t="shared" si="0"/>
        <v>AbrilSeguros Yunen, S.A.</v>
      </c>
      <c r="B33" t="s">
        <v>3</v>
      </c>
      <c r="C33" t="s">
        <v>128</v>
      </c>
      <c r="D33">
        <v>122053.86</v>
      </c>
      <c r="E33">
        <v>3709663.28</v>
      </c>
    </row>
    <row r="34" spans="1:5" x14ac:dyDescent="0.25">
      <c r="A34" t="str">
        <f t="shared" si="0"/>
        <v>AbrilUnit, S.A.</v>
      </c>
      <c r="B34" t="s">
        <v>3</v>
      </c>
      <c r="C34" t="s">
        <v>131</v>
      </c>
      <c r="D34">
        <v>1829552.47</v>
      </c>
      <c r="E34">
        <v>48426.41</v>
      </c>
    </row>
    <row r="35" spans="1:5" x14ac:dyDescent="0.25">
      <c r="A35" t="str">
        <f t="shared" si="0"/>
        <v>AbrilWorldwide Seguros, S. A.</v>
      </c>
      <c r="B35" t="s">
        <v>3</v>
      </c>
      <c r="C35" t="s">
        <v>113</v>
      </c>
      <c r="D35">
        <v>10147423.289999999</v>
      </c>
      <c r="E35">
        <v>208351985.85999998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35482301.539999999</v>
      </c>
      <c r="E36">
        <v>79424.649999999994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3844266.5100000002</v>
      </c>
      <c r="E37">
        <v>73494033.879999995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119</v>
      </c>
      <c r="D38">
        <v>66334413.289999999</v>
      </c>
      <c r="E38">
        <v>0</v>
      </c>
    </row>
    <row r="39" spans="1:5" x14ac:dyDescent="0.25">
      <c r="A39" t="str">
        <f t="shared" si="0"/>
        <v>AgostoAtrio Seguros S. A.</v>
      </c>
      <c r="B39" t="s">
        <v>7</v>
      </c>
      <c r="C39" t="s">
        <v>121</v>
      </c>
      <c r="D39">
        <v>26864276.590000004</v>
      </c>
      <c r="E39">
        <v>25102459.100000001</v>
      </c>
    </row>
    <row r="40" spans="1:5" x14ac:dyDescent="0.25">
      <c r="A40" t="str">
        <f t="shared" si="0"/>
        <v>AgostoAutoseguro, S. A.</v>
      </c>
      <c r="B40" t="s">
        <v>7</v>
      </c>
      <c r="C40" t="s">
        <v>79</v>
      </c>
      <c r="D40">
        <v>4978181.68</v>
      </c>
      <c r="E40">
        <v>0</v>
      </c>
    </row>
    <row r="41" spans="1:5" x14ac:dyDescent="0.25">
      <c r="A41" t="str">
        <f t="shared" si="0"/>
        <v>AgostoBanesco Seguros</v>
      </c>
      <c r="B41" t="s">
        <v>7</v>
      </c>
      <c r="C41" t="s">
        <v>118</v>
      </c>
      <c r="D41">
        <v>74683656.960000008</v>
      </c>
      <c r="E41">
        <v>176028.37</v>
      </c>
    </row>
    <row r="42" spans="1:5" x14ac:dyDescent="0.25">
      <c r="A42" t="str">
        <f t="shared" si="0"/>
        <v>AgostoBMI Compañía de Seguros, S. A.</v>
      </c>
      <c r="B42" t="s">
        <v>7</v>
      </c>
      <c r="C42" t="s">
        <v>87</v>
      </c>
      <c r="D42">
        <v>76993.509999999995</v>
      </c>
      <c r="E42">
        <v>31084700.140000001</v>
      </c>
    </row>
    <row r="43" spans="1:5" x14ac:dyDescent="0.25">
      <c r="A43" t="str">
        <f t="shared" si="0"/>
        <v>AgostoBupa Dominicana, S. A.</v>
      </c>
      <c r="B43" t="s">
        <v>7</v>
      </c>
      <c r="C43" t="s">
        <v>123</v>
      </c>
      <c r="D43">
        <v>0</v>
      </c>
      <c r="E43">
        <v>34032952.539999999</v>
      </c>
    </row>
    <row r="44" spans="1:5" x14ac:dyDescent="0.25">
      <c r="A44" t="str">
        <f t="shared" si="0"/>
        <v>AgostoCompañía Dominicana de Seguros, C. por A.</v>
      </c>
      <c r="B44" t="s">
        <v>7</v>
      </c>
      <c r="C44" t="s">
        <v>115</v>
      </c>
      <c r="D44">
        <v>94992754.820000008</v>
      </c>
      <c r="E44">
        <v>1508502.97</v>
      </c>
    </row>
    <row r="45" spans="1:5" x14ac:dyDescent="0.25">
      <c r="A45" t="str">
        <f t="shared" si="0"/>
        <v>AgostoConfederación del Canadá Dominicana, S. A.</v>
      </c>
      <c r="B45" t="s">
        <v>7</v>
      </c>
      <c r="C45" t="s">
        <v>127</v>
      </c>
      <c r="D45">
        <v>8058918.1399999997</v>
      </c>
      <c r="E45">
        <v>0</v>
      </c>
    </row>
    <row r="46" spans="1:5" x14ac:dyDescent="0.25">
      <c r="A46" t="str">
        <f t="shared" si="0"/>
        <v xml:space="preserve">AgostoCooperativa Nacional De Seguros, Inc </v>
      </c>
      <c r="B46" t="s">
        <v>7</v>
      </c>
      <c r="C46" t="s">
        <v>120</v>
      </c>
      <c r="D46">
        <v>61602792.210000008</v>
      </c>
      <c r="E46">
        <v>43197.329999999994</v>
      </c>
    </row>
    <row r="47" spans="1:5" x14ac:dyDescent="0.25">
      <c r="A47" t="str">
        <f t="shared" si="0"/>
        <v>AgostoCuna Mutual Insurance Society Dominicana</v>
      </c>
      <c r="B47" t="s">
        <v>7</v>
      </c>
      <c r="C47" t="s">
        <v>122</v>
      </c>
      <c r="D47">
        <v>46749885.030000001</v>
      </c>
      <c r="E47">
        <v>0</v>
      </c>
    </row>
    <row r="48" spans="1:5" x14ac:dyDescent="0.25">
      <c r="A48" t="str">
        <f t="shared" si="0"/>
        <v>AgostoFuturo Seguros</v>
      </c>
      <c r="B48" t="s">
        <v>7</v>
      </c>
      <c r="C48" t="s">
        <v>109</v>
      </c>
      <c r="D48">
        <v>22086316.91</v>
      </c>
      <c r="E48">
        <v>2500000</v>
      </c>
    </row>
    <row r="49" spans="1:5" x14ac:dyDescent="0.25">
      <c r="A49" t="str">
        <f t="shared" si="0"/>
        <v>AgostoGeneral de Seguros, S. A.</v>
      </c>
      <c r="B49" t="s">
        <v>7</v>
      </c>
      <c r="C49" t="s">
        <v>77</v>
      </c>
      <c r="D49">
        <v>49891347.649999999</v>
      </c>
      <c r="E49">
        <v>124332768.66</v>
      </c>
    </row>
    <row r="50" spans="1:5" x14ac:dyDescent="0.25">
      <c r="A50" t="str">
        <f t="shared" si="0"/>
        <v>AgostoHumano Seguros, S. A.</v>
      </c>
      <c r="B50" t="s">
        <v>7</v>
      </c>
      <c r="C50" t="s">
        <v>92</v>
      </c>
      <c r="D50">
        <v>170981817.12</v>
      </c>
      <c r="E50">
        <v>1233147785.4499998</v>
      </c>
    </row>
    <row r="51" spans="1:5" x14ac:dyDescent="0.25">
      <c r="A51" t="str">
        <f t="shared" si="0"/>
        <v>AgostoHylseg Seguros S.A</v>
      </c>
      <c r="B51" t="s">
        <v>7</v>
      </c>
      <c r="C51" t="s">
        <v>129</v>
      </c>
      <c r="D51">
        <v>699685.35</v>
      </c>
      <c r="E51">
        <v>0</v>
      </c>
    </row>
    <row r="52" spans="1:5" x14ac:dyDescent="0.25">
      <c r="A52" t="str">
        <f t="shared" si="0"/>
        <v>AgostoLa Colonial, S. A., Compañia De Seguros</v>
      </c>
      <c r="B52" t="s">
        <v>7</v>
      </c>
      <c r="C52" t="s">
        <v>111</v>
      </c>
      <c r="D52">
        <v>509002081.24000001</v>
      </c>
      <c r="E52">
        <v>249313115.09</v>
      </c>
    </row>
    <row r="53" spans="1:5" x14ac:dyDescent="0.25">
      <c r="A53" t="str">
        <f t="shared" si="0"/>
        <v>AgostoLa Monumental de Seguros, S. A.</v>
      </c>
      <c r="B53" t="s">
        <v>7</v>
      </c>
      <c r="C53" t="s">
        <v>85</v>
      </c>
      <c r="D53">
        <v>107640201.22</v>
      </c>
      <c r="E53">
        <v>497936.83</v>
      </c>
    </row>
    <row r="54" spans="1:5" x14ac:dyDescent="0.25">
      <c r="A54" t="str">
        <f t="shared" si="0"/>
        <v>AgostoMapfre BHD Compañía de Seguros</v>
      </c>
      <c r="B54" t="s">
        <v>7</v>
      </c>
      <c r="C54" t="s">
        <v>110</v>
      </c>
      <c r="D54">
        <v>758103272.62</v>
      </c>
      <c r="E54">
        <v>191184401.79000002</v>
      </c>
    </row>
    <row r="55" spans="1:5" x14ac:dyDescent="0.25">
      <c r="A55" t="str">
        <f t="shared" si="0"/>
        <v>AgostoMidas Seguros, S.A.</v>
      </c>
      <c r="B55" t="s">
        <v>7</v>
      </c>
      <c r="C55" t="s">
        <v>130</v>
      </c>
      <c r="D55">
        <v>1682973.36</v>
      </c>
      <c r="E55">
        <v>2218722.08</v>
      </c>
    </row>
    <row r="56" spans="1:5" x14ac:dyDescent="0.25">
      <c r="A56" t="str">
        <f t="shared" si="0"/>
        <v>AgostoMultiseguros Su, S.A.</v>
      </c>
      <c r="B56" t="s">
        <v>7</v>
      </c>
      <c r="C56" t="s">
        <v>125</v>
      </c>
      <c r="D56">
        <v>26847481.509999994</v>
      </c>
      <c r="E56">
        <v>393.65</v>
      </c>
    </row>
    <row r="57" spans="1:5" x14ac:dyDescent="0.25">
      <c r="A57" t="str">
        <f t="shared" si="0"/>
        <v>AgostoPatria, S. A., Compañía de Seguros</v>
      </c>
      <c r="B57" t="s">
        <v>7</v>
      </c>
      <c r="C57" t="s">
        <v>116</v>
      </c>
      <c r="D57">
        <v>64202110.129999995</v>
      </c>
      <c r="E57">
        <v>0</v>
      </c>
    </row>
    <row r="58" spans="1:5" x14ac:dyDescent="0.25">
      <c r="A58" t="str">
        <f t="shared" si="0"/>
        <v xml:space="preserve">AgostoRehsa Compañia De Seguros Y Reaseguros, </v>
      </c>
      <c r="B58" t="s">
        <v>7</v>
      </c>
      <c r="C58" t="s">
        <v>132</v>
      </c>
      <c r="D58">
        <v>0</v>
      </c>
      <c r="E58">
        <v>0</v>
      </c>
    </row>
    <row r="59" spans="1:5" x14ac:dyDescent="0.25">
      <c r="A59" t="str">
        <f t="shared" si="0"/>
        <v>AgostoSeguros Ademi, S.A.</v>
      </c>
      <c r="B59" t="s">
        <v>7</v>
      </c>
      <c r="C59" t="s">
        <v>126</v>
      </c>
      <c r="D59">
        <v>20485273.75</v>
      </c>
      <c r="E59">
        <v>262765.07</v>
      </c>
    </row>
    <row r="60" spans="1:5" x14ac:dyDescent="0.25">
      <c r="A60" t="str">
        <f t="shared" si="0"/>
        <v>AgostoSeguros APS, S.R.L.</v>
      </c>
      <c r="B60" t="s">
        <v>7</v>
      </c>
      <c r="C60" t="s">
        <v>124</v>
      </c>
      <c r="D60">
        <v>43261486.449999996</v>
      </c>
      <c r="E60">
        <v>359604.06</v>
      </c>
    </row>
    <row r="61" spans="1:5" x14ac:dyDescent="0.25">
      <c r="A61" t="str">
        <f t="shared" si="0"/>
        <v>AgostoSeguros Crecer, S. A.</v>
      </c>
      <c r="B61" t="s">
        <v>7</v>
      </c>
      <c r="C61" t="s">
        <v>94</v>
      </c>
      <c r="D61">
        <v>63841992.049999997</v>
      </c>
      <c r="E61">
        <v>219433552.35000002</v>
      </c>
    </row>
    <row r="62" spans="1:5" x14ac:dyDescent="0.25">
      <c r="A62" t="str">
        <f t="shared" si="0"/>
        <v>AgostoSeguros La Internacional, S. A.</v>
      </c>
      <c r="B62" t="s">
        <v>7</v>
      </c>
      <c r="C62" t="s">
        <v>80</v>
      </c>
      <c r="D62">
        <v>50536924.719999999</v>
      </c>
      <c r="E62">
        <v>0</v>
      </c>
    </row>
    <row r="63" spans="1:5" x14ac:dyDescent="0.25">
      <c r="A63" t="str">
        <f t="shared" si="0"/>
        <v>AgostoSeguros Pepín, S. A.</v>
      </c>
      <c r="B63" t="s">
        <v>7</v>
      </c>
      <c r="C63" t="s">
        <v>114</v>
      </c>
      <c r="D63">
        <v>126026239.53999998</v>
      </c>
      <c r="E63">
        <v>19718.43</v>
      </c>
    </row>
    <row r="64" spans="1:5" x14ac:dyDescent="0.25">
      <c r="A64" t="str">
        <f t="shared" si="0"/>
        <v>AgostoSeguros Reservas, S. A.</v>
      </c>
      <c r="B64" t="s">
        <v>7</v>
      </c>
      <c r="C64" t="s">
        <v>93</v>
      </c>
      <c r="D64">
        <v>892535118.59000003</v>
      </c>
      <c r="E64">
        <v>282910305.23000002</v>
      </c>
    </row>
    <row r="65" spans="1:5" x14ac:dyDescent="0.25">
      <c r="A65" t="str">
        <f t="shared" si="0"/>
        <v>AgostoSeguros San Rafael, C. X A.</v>
      </c>
      <c r="B65" t="s">
        <v>7</v>
      </c>
      <c r="C65" t="s">
        <v>134</v>
      </c>
      <c r="D65">
        <v>0</v>
      </c>
      <c r="E65">
        <v>0</v>
      </c>
    </row>
    <row r="66" spans="1:5" x14ac:dyDescent="0.25">
      <c r="A66" t="str">
        <f t="shared" si="0"/>
        <v>AgostoSeguros Sura, S.A.</v>
      </c>
      <c r="B66" t="s">
        <v>7</v>
      </c>
      <c r="C66" t="s">
        <v>112</v>
      </c>
      <c r="D66">
        <v>455947546.94999999</v>
      </c>
      <c r="E66">
        <v>45195878.759999998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84</v>
      </c>
      <c r="D67">
        <v>1063913785.4799998</v>
      </c>
      <c r="E67">
        <v>631191153.57999992</v>
      </c>
    </row>
    <row r="68" spans="1:5" x14ac:dyDescent="0.25">
      <c r="A68" t="str">
        <f t="shared" si="1"/>
        <v>AgostoSeguros Yunen, S.A.</v>
      </c>
      <c r="B68" t="s">
        <v>7</v>
      </c>
      <c r="C68" t="s">
        <v>128</v>
      </c>
      <c r="D68">
        <v>38630.299999999996</v>
      </c>
      <c r="E68">
        <v>5065871.45</v>
      </c>
    </row>
    <row r="69" spans="1:5" x14ac:dyDescent="0.25">
      <c r="A69" t="str">
        <f t="shared" si="1"/>
        <v>AgostoUnit, S.A.</v>
      </c>
      <c r="B69" t="s">
        <v>7</v>
      </c>
      <c r="C69" t="s">
        <v>131</v>
      </c>
      <c r="D69">
        <v>3162434.7600000002</v>
      </c>
      <c r="E69">
        <v>61161.42</v>
      </c>
    </row>
    <row r="70" spans="1:5" x14ac:dyDescent="0.25">
      <c r="A70" t="str">
        <f t="shared" si="1"/>
        <v>AgostoWorldwide Seguros, S. A.</v>
      </c>
      <c r="B70" t="s">
        <v>7</v>
      </c>
      <c r="C70" t="s">
        <v>113</v>
      </c>
      <c r="D70">
        <v>10989898.02</v>
      </c>
      <c r="E70">
        <v>191068784.00999999</v>
      </c>
    </row>
    <row r="71" spans="1:5" x14ac:dyDescent="0.25">
      <c r="A71" t="str">
        <f t="shared" si="1"/>
        <v>DiciembreAngloamericana de Seguros, S. A.</v>
      </c>
      <c r="B71" t="s">
        <v>11</v>
      </c>
      <c r="C71" t="s">
        <v>78</v>
      </c>
      <c r="D71">
        <v>59982270.710000008</v>
      </c>
      <c r="E71">
        <v>0</v>
      </c>
    </row>
    <row r="72" spans="1:5" x14ac:dyDescent="0.25">
      <c r="A72" t="str">
        <f t="shared" si="1"/>
        <v>DiciembreAseguradora Agropecuaria Dominicana, S. A.</v>
      </c>
      <c r="B72" t="s">
        <v>11</v>
      </c>
      <c r="C72" t="s">
        <v>117</v>
      </c>
      <c r="D72">
        <v>2432545.2400000002</v>
      </c>
      <c r="E72">
        <v>70012144.129999995</v>
      </c>
    </row>
    <row r="73" spans="1:5" x14ac:dyDescent="0.25">
      <c r="A73" t="str">
        <f t="shared" si="1"/>
        <v>DiciembreAtlántica Seguros, S. A.</v>
      </c>
      <c r="B73" t="s">
        <v>11</v>
      </c>
      <c r="C73" t="s">
        <v>119</v>
      </c>
      <c r="D73">
        <v>80227065.700000003</v>
      </c>
      <c r="E73">
        <v>0</v>
      </c>
    </row>
    <row r="74" spans="1:5" x14ac:dyDescent="0.25">
      <c r="A74" t="str">
        <f t="shared" si="1"/>
        <v>DiciembreAtrio Seguros S. A.</v>
      </c>
      <c r="B74" t="s">
        <v>11</v>
      </c>
      <c r="C74" t="s">
        <v>121</v>
      </c>
      <c r="D74">
        <v>34675468.609999999</v>
      </c>
      <c r="E74">
        <v>26860813.859999999</v>
      </c>
    </row>
    <row r="75" spans="1:5" x14ac:dyDescent="0.25">
      <c r="A75" t="str">
        <f t="shared" si="1"/>
        <v>DiciembreAutoseguro, S. A.</v>
      </c>
      <c r="B75" t="s">
        <v>11</v>
      </c>
      <c r="C75" t="s">
        <v>79</v>
      </c>
      <c r="D75">
        <v>6523970.4199999999</v>
      </c>
      <c r="E75">
        <v>0</v>
      </c>
    </row>
    <row r="76" spans="1:5" x14ac:dyDescent="0.25">
      <c r="A76" t="str">
        <f t="shared" si="1"/>
        <v>DiciembreBanesco Seguros</v>
      </c>
      <c r="B76" t="s">
        <v>11</v>
      </c>
      <c r="C76" t="s">
        <v>118</v>
      </c>
      <c r="D76">
        <v>60340235.970000006</v>
      </c>
      <c r="E76">
        <v>176215.63</v>
      </c>
    </row>
    <row r="77" spans="1:5" x14ac:dyDescent="0.25">
      <c r="A77" t="str">
        <f t="shared" si="1"/>
        <v>DiciembreBMI Compañía de Seguros, S. A.</v>
      </c>
      <c r="B77" t="s">
        <v>11</v>
      </c>
      <c r="C77" t="s">
        <v>87</v>
      </c>
      <c r="D77">
        <v>330719.8</v>
      </c>
      <c r="E77">
        <v>41151113.939999998</v>
      </c>
    </row>
    <row r="78" spans="1:5" x14ac:dyDescent="0.25">
      <c r="A78" t="str">
        <f t="shared" si="1"/>
        <v>DiciembreBupa Dominicana, S. A.</v>
      </c>
      <c r="B78" t="s">
        <v>11</v>
      </c>
      <c r="C78" t="s">
        <v>123</v>
      </c>
      <c r="D78">
        <v>0</v>
      </c>
      <c r="E78">
        <v>51484876.350000001</v>
      </c>
    </row>
    <row r="79" spans="1:5" x14ac:dyDescent="0.25">
      <c r="A79" t="str">
        <f t="shared" si="1"/>
        <v>DiciembreCompañía Dominicana de Seguros, C. por A.</v>
      </c>
      <c r="B79" t="s">
        <v>11</v>
      </c>
      <c r="C79" t="s">
        <v>115</v>
      </c>
      <c r="D79">
        <v>124838334.59000002</v>
      </c>
      <c r="E79">
        <v>691270.19</v>
      </c>
    </row>
    <row r="80" spans="1:5" x14ac:dyDescent="0.25">
      <c r="A80" t="str">
        <f t="shared" si="1"/>
        <v>DiciembreConfederación del Canadá Dominicana, S. A.</v>
      </c>
      <c r="B80" t="s">
        <v>11</v>
      </c>
      <c r="C80" t="s">
        <v>127</v>
      </c>
      <c r="D80">
        <v>9065594.2699999996</v>
      </c>
      <c r="E80">
        <v>0</v>
      </c>
    </row>
    <row r="81" spans="1:5" x14ac:dyDescent="0.25">
      <c r="A81" t="str">
        <f t="shared" si="1"/>
        <v xml:space="preserve">DiciembreCooperativa Nacional De Seguros, Inc </v>
      </c>
      <c r="B81" t="s">
        <v>11</v>
      </c>
      <c r="C81" t="s">
        <v>120</v>
      </c>
      <c r="D81">
        <v>98570667.549999997</v>
      </c>
      <c r="E81">
        <v>37666.44</v>
      </c>
    </row>
    <row r="82" spans="1:5" x14ac:dyDescent="0.25">
      <c r="A82" t="str">
        <f t="shared" si="1"/>
        <v>DiciembreCuna Mutual Insurance Society Dominicana</v>
      </c>
      <c r="B82" t="s">
        <v>11</v>
      </c>
      <c r="C82" t="s">
        <v>122</v>
      </c>
      <c r="D82">
        <v>48468153.32</v>
      </c>
      <c r="E82">
        <v>0</v>
      </c>
    </row>
    <row r="83" spans="1:5" x14ac:dyDescent="0.25">
      <c r="A83" t="str">
        <f t="shared" si="1"/>
        <v>DiciembreFuturo Seguros</v>
      </c>
      <c r="B83" t="s">
        <v>11</v>
      </c>
      <c r="C83" t="s">
        <v>109</v>
      </c>
      <c r="D83">
        <v>26922220.549999997</v>
      </c>
      <c r="E83">
        <v>2500000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77</v>
      </c>
      <c r="D84">
        <v>118702868.56999999</v>
      </c>
      <c r="E84">
        <v>127049850.19000001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92</v>
      </c>
      <c r="D85">
        <v>185047894.53999999</v>
      </c>
      <c r="E85">
        <v>1279924982.9599998</v>
      </c>
    </row>
    <row r="86" spans="1:5" x14ac:dyDescent="0.25">
      <c r="A86" t="str">
        <f t="shared" si="1"/>
        <v>DiciembreHylseg Seguros S.A</v>
      </c>
      <c r="B86" t="s">
        <v>11</v>
      </c>
      <c r="C86" t="s">
        <v>129</v>
      </c>
      <c r="D86">
        <v>1996768</v>
      </c>
      <c r="E86">
        <v>0</v>
      </c>
    </row>
    <row r="87" spans="1:5" x14ac:dyDescent="0.25">
      <c r="A87" t="str">
        <f t="shared" si="1"/>
        <v>DiciembreLa Colonial, S. A., Compañia De Seguros</v>
      </c>
      <c r="B87" t="s">
        <v>11</v>
      </c>
      <c r="C87" t="s">
        <v>111</v>
      </c>
      <c r="D87">
        <v>508282034.0999999</v>
      </c>
      <c r="E87">
        <v>192936002.46000001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85</v>
      </c>
      <c r="D88">
        <v>130476631.77999999</v>
      </c>
      <c r="E88">
        <v>72331.710000000006</v>
      </c>
    </row>
    <row r="89" spans="1:5" x14ac:dyDescent="0.25">
      <c r="A89" t="str">
        <f t="shared" si="1"/>
        <v>DiciembreMapfre BHD Compañía de Seguros</v>
      </c>
      <c r="B89" t="s">
        <v>11</v>
      </c>
      <c r="C89" t="s">
        <v>110</v>
      </c>
      <c r="D89">
        <v>657776482.31000006</v>
      </c>
      <c r="E89">
        <v>195083410.16000003</v>
      </c>
    </row>
    <row r="90" spans="1:5" x14ac:dyDescent="0.25">
      <c r="A90" t="str">
        <f t="shared" si="1"/>
        <v>DiciembreMidas Seguros, S.A.</v>
      </c>
      <c r="B90" t="s">
        <v>11</v>
      </c>
      <c r="C90" t="s">
        <v>130</v>
      </c>
      <c r="D90">
        <v>3692123.8000000003</v>
      </c>
      <c r="E90">
        <v>3773635.94</v>
      </c>
    </row>
    <row r="91" spans="1:5" x14ac:dyDescent="0.25">
      <c r="A91" t="str">
        <f t="shared" si="1"/>
        <v>DiciembreMultiseguros Su, S.A.</v>
      </c>
      <c r="B91" t="s">
        <v>11</v>
      </c>
      <c r="C91" t="s">
        <v>125</v>
      </c>
      <c r="D91">
        <v>26079402.449999996</v>
      </c>
      <c r="E91">
        <v>0</v>
      </c>
    </row>
    <row r="92" spans="1:5" x14ac:dyDescent="0.25">
      <c r="A92" t="str">
        <f t="shared" si="1"/>
        <v>DiciembrePatria, S. A., Compañía de Seguros</v>
      </c>
      <c r="B92" t="s">
        <v>11</v>
      </c>
      <c r="C92" t="s">
        <v>116</v>
      </c>
      <c r="D92">
        <v>83194141.699999988</v>
      </c>
      <c r="E92">
        <v>0</v>
      </c>
    </row>
    <row r="93" spans="1:5" x14ac:dyDescent="0.25">
      <c r="A93" t="str">
        <f t="shared" si="1"/>
        <v xml:space="preserve">DiciembreRehsa Compañia De Seguros Y Reaseguros, </v>
      </c>
      <c r="B93" t="s">
        <v>11</v>
      </c>
      <c r="C93" t="s">
        <v>132</v>
      </c>
      <c r="D93">
        <v>0</v>
      </c>
      <c r="E93">
        <v>0</v>
      </c>
    </row>
    <row r="94" spans="1:5" x14ac:dyDescent="0.25">
      <c r="A94" t="str">
        <f t="shared" si="1"/>
        <v>DiciembreSeguros Ademi, S.A.</v>
      </c>
      <c r="B94" t="s">
        <v>11</v>
      </c>
      <c r="C94" t="s">
        <v>126</v>
      </c>
      <c r="D94">
        <v>22716287.939999998</v>
      </c>
      <c r="E94">
        <v>15051.23</v>
      </c>
    </row>
    <row r="95" spans="1:5" x14ac:dyDescent="0.25">
      <c r="A95" t="str">
        <f t="shared" si="1"/>
        <v>DiciembreSeguros APS, S.R.L.</v>
      </c>
      <c r="B95" t="s">
        <v>11</v>
      </c>
      <c r="C95" t="s">
        <v>124</v>
      </c>
      <c r="D95">
        <v>35426150.940000005</v>
      </c>
      <c r="E95">
        <v>496908.94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94</v>
      </c>
      <c r="D96">
        <v>74446048.049999997</v>
      </c>
      <c r="E96">
        <v>228736397.23999998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80</v>
      </c>
      <c r="D97">
        <v>69328123.180000007</v>
      </c>
      <c r="E97">
        <v>0</v>
      </c>
    </row>
    <row r="98" spans="1:5" x14ac:dyDescent="0.25">
      <c r="A98" t="str">
        <f t="shared" si="1"/>
        <v>DiciembreSeguros Pepín, S. A.</v>
      </c>
      <c r="B98" t="s">
        <v>11</v>
      </c>
      <c r="C98" t="s">
        <v>114</v>
      </c>
      <c r="D98">
        <v>161759017.20000002</v>
      </c>
      <c r="E98">
        <v>5858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93</v>
      </c>
      <c r="D99">
        <v>1500238335.8000002</v>
      </c>
      <c r="E99">
        <v>219340022.66000003</v>
      </c>
    </row>
    <row r="100" spans="1:5" x14ac:dyDescent="0.25">
      <c r="A100" t="str">
        <f t="shared" si="1"/>
        <v>DiciembreSeguros Sura, S.A.</v>
      </c>
      <c r="B100" t="s">
        <v>11</v>
      </c>
      <c r="C100" t="s">
        <v>112</v>
      </c>
      <c r="D100">
        <v>479905332.66999996</v>
      </c>
      <c r="E100">
        <v>69683123.300000012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84</v>
      </c>
      <c r="D101">
        <v>952483328.70000005</v>
      </c>
      <c r="E101">
        <v>822085247.38</v>
      </c>
    </row>
    <row r="102" spans="1:5" x14ac:dyDescent="0.25">
      <c r="A102" t="str">
        <f t="shared" si="1"/>
        <v>DiciembreSeguros Yunen, S.A.</v>
      </c>
      <c r="B102" t="s">
        <v>11</v>
      </c>
      <c r="C102" t="s">
        <v>128</v>
      </c>
      <c r="D102">
        <v>54492.89</v>
      </c>
      <c r="E102">
        <v>9153606.9000000004</v>
      </c>
    </row>
    <row r="103" spans="1:5" x14ac:dyDescent="0.25">
      <c r="A103" t="str">
        <f t="shared" si="1"/>
        <v>DiciembreUnit, S.A.</v>
      </c>
      <c r="B103" t="s">
        <v>11</v>
      </c>
      <c r="C103" t="s">
        <v>131</v>
      </c>
      <c r="D103">
        <v>3788220.27</v>
      </c>
      <c r="E103">
        <v>39075</v>
      </c>
    </row>
    <row r="104" spans="1:5" x14ac:dyDescent="0.25">
      <c r="A104" t="str">
        <f t="shared" si="1"/>
        <v>DiciembreWorldwide Seguros, S. A.</v>
      </c>
      <c r="B104" t="s">
        <v>11</v>
      </c>
      <c r="C104" t="s">
        <v>113</v>
      </c>
      <c r="D104">
        <v>12913046.43</v>
      </c>
      <c r="E104">
        <v>261037143.68000001</v>
      </c>
    </row>
    <row r="105" spans="1:5" x14ac:dyDescent="0.25">
      <c r="A105" t="str">
        <f t="shared" si="1"/>
        <v>EneroAngloamericana de Seguros, S. A.</v>
      </c>
      <c r="B105" t="s">
        <v>23</v>
      </c>
      <c r="C105" t="s">
        <v>78</v>
      </c>
      <c r="D105">
        <v>38754924.980000012</v>
      </c>
      <c r="E105">
        <v>282528.67</v>
      </c>
    </row>
    <row r="106" spans="1:5" x14ac:dyDescent="0.25">
      <c r="A106" t="str">
        <f t="shared" si="1"/>
        <v>EneroAseguradora Agropecuaria Dominicana, S. A.</v>
      </c>
      <c r="B106" t="s">
        <v>23</v>
      </c>
      <c r="C106" t="s">
        <v>117</v>
      </c>
      <c r="D106">
        <v>2779214.3299999996</v>
      </c>
      <c r="E106">
        <v>51151066.210000001</v>
      </c>
    </row>
    <row r="107" spans="1:5" x14ac:dyDescent="0.25">
      <c r="A107" t="str">
        <f t="shared" si="1"/>
        <v>EneroAtlántica Seguros, S. A.</v>
      </c>
      <c r="B107" t="s">
        <v>23</v>
      </c>
      <c r="C107" t="s">
        <v>119</v>
      </c>
      <c r="D107">
        <v>58711453.159999996</v>
      </c>
      <c r="E107">
        <v>0</v>
      </c>
    </row>
    <row r="108" spans="1:5" x14ac:dyDescent="0.25">
      <c r="A108" t="str">
        <f t="shared" si="1"/>
        <v>EneroAtrio Seguros S. A.</v>
      </c>
      <c r="B108" t="s">
        <v>23</v>
      </c>
      <c r="C108" t="s">
        <v>121</v>
      </c>
      <c r="D108">
        <v>22014706.630000006</v>
      </c>
      <c r="E108">
        <v>19417199.899999999</v>
      </c>
    </row>
    <row r="109" spans="1:5" x14ac:dyDescent="0.25">
      <c r="A109" t="str">
        <f t="shared" si="1"/>
        <v>EneroAutoseguro, S. A.</v>
      </c>
      <c r="B109" t="s">
        <v>23</v>
      </c>
      <c r="C109" t="s">
        <v>79</v>
      </c>
      <c r="D109">
        <v>6784950.0800000001</v>
      </c>
      <c r="E109">
        <v>0</v>
      </c>
    </row>
    <row r="110" spans="1:5" x14ac:dyDescent="0.25">
      <c r="A110" t="str">
        <f t="shared" si="1"/>
        <v>EneroBanesco Seguros</v>
      </c>
      <c r="B110" t="s">
        <v>23</v>
      </c>
      <c r="C110" t="s">
        <v>118</v>
      </c>
      <c r="D110">
        <v>61349047.899999999</v>
      </c>
      <c r="E110">
        <v>376498.85</v>
      </c>
    </row>
    <row r="111" spans="1:5" x14ac:dyDescent="0.25">
      <c r="A111" t="str">
        <f t="shared" si="1"/>
        <v>EneroBMI Compañía de Seguros, S. A.</v>
      </c>
      <c r="B111" t="s">
        <v>23</v>
      </c>
      <c r="C111" t="s">
        <v>87</v>
      </c>
      <c r="D111">
        <v>523668.22</v>
      </c>
      <c r="E111">
        <v>26623984.41</v>
      </c>
    </row>
    <row r="112" spans="1:5" x14ac:dyDescent="0.25">
      <c r="A112" t="str">
        <f t="shared" si="1"/>
        <v>EneroBupa Dominicana, S. A.</v>
      </c>
      <c r="B112" t="s">
        <v>23</v>
      </c>
      <c r="C112" t="s">
        <v>123</v>
      </c>
      <c r="D112">
        <v>0</v>
      </c>
      <c r="E112">
        <v>32914827.539999999</v>
      </c>
    </row>
    <row r="113" spans="1:5" x14ac:dyDescent="0.25">
      <c r="A113" t="str">
        <f t="shared" si="1"/>
        <v>EneroCompañía Dominicana de Seguros, C. por A.</v>
      </c>
      <c r="B113" t="s">
        <v>23</v>
      </c>
      <c r="C113" t="s">
        <v>115</v>
      </c>
      <c r="D113">
        <v>96348872.069999993</v>
      </c>
      <c r="E113">
        <v>2964242.74</v>
      </c>
    </row>
    <row r="114" spans="1:5" x14ac:dyDescent="0.25">
      <c r="A114" t="str">
        <f t="shared" si="1"/>
        <v>EneroConfederación del Canadá Dominicana, S. A.</v>
      </c>
      <c r="B114" t="s">
        <v>23</v>
      </c>
      <c r="C114" t="s">
        <v>127</v>
      </c>
      <c r="D114">
        <v>6216867.3999999994</v>
      </c>
      <c r="E114">
        <v>0</v>
      </c>
    </row>
    <row r="115" spans="1:5" x14ac:dyDescent="0.25">
      <c r="A115" t="str">
        <f t="shared" si="1"/>
        <v xml:space="preserve">EneroCooperativa Nacional De Seguros, Inc </v>
      </c>
      <c r="B115" t="s">
        <v>23</v>
      </c>
      <c r="C115" t="s">
        <v>120</v>
      </c>
      <c r="D115">
        <v>41939177.849999994</v>
      </c>
      <c r="E115">
        <v>37466</v>
      </c>
    </row>
    <row r="116" spans="1:5" x14ac:dyDescent="0.25">
      <c r="A116" t="str">
        <f t="shared" si="1"/>
        <v>EneroCuna Mutual Insurance Society Dominicana</v>
      </c>
      <c r="B116" t="s">
        <v>23</v>
      </c>
      <c r="C116" t="s">
        <v>122</v>
      </c>
      <c r="D116">
        <v>36519666.299999997</v>
      </c>
      <c r="E116">
        <v>0</v>
      </c>
    </row>
    <row r="117" spans="1:5" x14ac:dyDescent="0.25">
      <c r="A117" t="str">
        <f t="shared" si="1"/>
        <v>EneroFuturo Seguros</v>
      </c>
      <c r="B117" t="s">
        <v>23</v>
      </c>
      <c r="C117" t="s">
        <v>109</v>
      </c>
      <c r="D117">
        <v>8447734.25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77</v>
      </c>
      <c r="D118">
        <v>50509112.830000013</v>
      </c>
      <c r="E118">
        <v>94392799.879999995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92</v>
      </c>
      <c r="D119">
        <v>119152242.25</v>
      </c>
      <c r="E119">
        <v>992379258.2099998</v>
      </c>
    </row>
    <row r="120" spans="1:5" x14ac:dyDescent="0.25">
      <c r="A120" t="str">
        <f t="shared" si="1"/>
        <v>EneroHylseg Seguros S.A</v>
      </c>
      <c r="B120" t="s">
        <v>23</v>
      </c>
      <c r="C120" t="s">
        <v>129</v>
      </c>
      <c r="D120">
        <v>750284.49</v>
      </c>
      <c r="E120">
        <v>0</v>
      </c>
    </row>
    <row r="121" spans="1:5" x14ac:dyDescent="0.25">
      <c r="A121" t="str">
        <f t="shared" si="1"/>
        <v>EneroLa Colonial, S. A., Compañia De Seguros</v>
      </c>
      <c r="B121" t="s">
        <v>23</v>
      </c>
      <c r="C121" t="s">
        <v>111</v>
      </c>
      <c r="D121">
        <v>410245324.10999995</v>
      </c>
      <c r="E121">
        <v>143381226.69999999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85</v>
      </c>
      <c r="D122">
        <v>109610713.66</v>
      </c>
      <c r="E122">
        <v>2625.54</v>
      </c>
    </row>
    <row r="123" spans="1:5" x14ac:dyDescent="0.25">
      <c r="A123" t="str">
        <f t="shared" si="1"/>
        <v>EneroMapfre BHD Compañía de Seguros</v>
      </c>
      <c r="B123" t="s">
        <v>23</v>
      </c>
      <c r="C123" t="s">
        <v>110</v>
      </c>
      <c r="D123">
        <v>616210431.9000001</v>
      </c>
      <c r="E123">
        <v>115216571.16000001</v>
      </c>
    </row>
    <row r="124" spans="1:5" x14ac:dyDescent="0.25">
      <c r="A124" t="str">
        <f t="shared" si="1"/>
        <v>EneroMidas Seguros, S.A.</v>
      </c>
      <c r="B124" t="s">
        <v>23</v>
      </c>
      <c r="C124" t="s">
        <v>130</v>
      </c>
      <c r="D124">
        <v>144281.45000000001</v>
      </c>
      <c r="E124">
        <v>0</v>
      </c>
    </row>
    <row r="125" spans="1:5" x14ac:dyDescent="0.25">
      <c r="A125" t="str">
        <f t="shared" si="1"/>
        <v>EneroMultiseguros Su, S.A.</v>
      </c>
      <c r="B125" t="s">
        <v>23</v>
      </c>
      <c r="C125" t="s">
        <v>125</v>
      </c>
      <c r="D125">
        <v>29836884.039999995</v>
      </c>
      <c r="E125">
        <v>0</v>
      </c>
    </row>
    <row r="126" spans="1:5" x14ac:dyDescent="0.25">
      <c r="A126" t="str">
        <f t="shared" si="1"/>
        <v>EneroPatria, S. A., Compañía de Seguros</v>
      </c>
      <c r="B126" t="s">
        <v>23</v>
      </c>
      <c r="C126" t="s">
        <v>116</v>
      </c>
      <c r="D126">
        <v>59275909.289999999</v>
      </c>
      <c r="E126">
        <v>2500</v>
      </c>
    </row>
    <row r="127" spans="1:5" x14ac:dyDescent="0.25">
      <c r="A127" t="str">
        <f t="shared" si="1"/>
        <v xml:space="preserve">EneroRehsa Compañia De Seguros Y Reaseguros, </v>
      </c>
      <c r="B127" t="s">
        <v>23</v>
      </c>
      <c r="C127" t="s">
        <v>132</v>
      </c>
      <c r="D127">
        <v>0</v>
      </c>
      <c r="E127">
        <v>0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126</v>
      </c>
      <c r="D128">
        <v>16240339.210000001</v>
      </c>
      <c r="E128">
        <v>162755.09</v>
      </c>
    </row>
    <row r="129" spans="1:5" x14ac:dyDescent="0.25">
      <c r="A129" t="str">
        <f t="shared" si="1"/>
        <v>EneroSeguros APS, S.R.L.</v>
      </c>
      <c r="B129" t="s">
        <v>23</v>
      </c>
      <c r="C129" t="s">
        <v>124</v>
      </c>
      <c r="D129">
        <v>18522146.75</v>
      </c>
      <c r="E129">
        <v>447910</v>
      </c>
    </row>
    <row r="130" spans="1:5" x14ac:dyDescent="0.25">
      <c r="A130" t="str">
        <f t="shared" si="1"/>
        <v>EneroSeguros Crecer, S. A.</v>
      </c>
      <c r="B130" t="s">
        <v>23</v>
      </c>
      <c r="C130" t="s">
        <v>94</v>
      </c>
      <c r="D130">
        <v>54111897.489999995</v>
      </c>
      <c r="E130">
        <v>177031133.89999998</v>
      </c>
    </row>
    <row r="131" spans="1:5" x14ac:dyDescent="0.25">
      <c r="A131" t="str">
        <f t="shared" ref="A131:A194" si="2">B131&amp;C131</f>
        <v>EneroSeguros La Internacional, S. A.</v>
      </c>
      <c r="B131" t="s">
        <v>23</v>
      </c>
      <c r="C131" t="s">
        <v>80</v>
      </c>
      <c r="D131">
        <v>48014595.689999998</v>
      </c>
      <c r="E131">
        <v>0</v>
      </c>
    </row>
    <row r="132" spans="1:5" x14ac:dyDescent="0.25">
      <c r="A132" t="str">
        <f t="shared" si="2"/>
        <v>EneroSeguros Pepín, S. A.</v>
      </c>
      <c r="B132" t="s">
        <v>23</v>
      </c>
      <c r="C132" t="s">
        <v>114</v>
      </c>
      <c r="D132">
        <v>124309870.29000001</v>
      </c>
      <c r="E132">
        <v>1893.37</v>
      </c>
    </row>
    <row r="133" spans="1:5" x14ac:dyDescent="0.25">
      <c r="A133" t="str">
        <f t="shared" si="2"/>
        <v>EneroSeguros Reservas, S. A.</v>
      </c>
      <c r="B133" t="s">
        <v>23</v>
      </c>
      <c r="C133" t="s">
        <v>93</v>
      </c>
      <c r="D133">
        <v>657367020.95000005</v>
      </c>
      <c r="E133">
        <v>97544489.5</v>
      </c>
    </row>
    <row r="134" spans="1:5" x14ac:dyDescent="0.25">
      <c r="A134" t="str">
        <f t="shared" si="2"/>
        <v>EneroSeguros Sura, S.A.</v>
      </c>
      <c r="B134" t="s">
        <v>23</v>
      </c>
      <c r="C134" t="s">
        <v>112</v>
      </c>
      <c r="D134">
        <v>491533342.74999994</v>
      </c>
      <c r="E134">
        <v>31527525.529999997</v>
      </c>
    </row>
    <row r="135" spans="1:5" x14ac:dyDescent="0.25">
      <c r="A135" t="str">
        <f t="shared" si="2"/>
        <v>EneroSeguros Universal, S. A.</v>
      </c>
      <c r="B135" t="s">
        <v>23</v>
      </c>
      <c r="C135" t="s">
        <v>84</v>
      </c>
      <c r="D135">
        <v>722974961.87</v>
      </c>
      <c r="E135">
        <v>449155022.14999998</v>
      </c>
    </row>
    <row r="136" spans="1:5" x14ac:dyDescent="0.25">
      <c r="A136" t="str">
        <f t="shared" si="2"/>
        <v>EneroSeguros Yunen, S.A.</v>
      </c>
      <c r="B136" t="s">
        <v>23</v>
      </c>
      <c r="C136" t="s">
        <v>128</v>
      </c>
      <c r="D136">
        <v>52093.119999999995</v>
      </c>
      <c r="E136">
        <v>4389411.5199999996</v>
      </c>
    </row>
    <row r="137" spans="1:5" x14ac:dyDescent="0.25">
      <c r="A137" t="str">
        <f t="shared" si="2"/>
        <v>EneroUnit, S.A.</v>
      </c>
      <c r="B137" t="s">
        <v>23</v>
      </c>
      <c r="C137" t="s">
        <v>131</v>
      </c>
      <c r="D137">
        <v>993567.03</v>
      </c>
      <c r="E137">
        <v>17785</v>
      </c>
    </row>
    <row r="138" spans="1:5" x14ac:dyDescent="0.25">
      <c r="A138" t="str">
        <f t="shared" si="2"/>
        <v>EneroWorldwide Seguros, S. A.</v>
      </c>
      <c r="B138" t="s">
        <v>23</v>
      </c>
      <c r="C138" t="s">
        <v>113</v>
      </c>
      <c r="D138">
        <v>7371699.9300000006</v>
      </c>
      <c r="E138">
        <v>229301536.27000001</v>
      </c>
    </row>
    <row r="139" spans="1:5" x14ac:dyDescent="0.25">
      <c r="A139" t="str">
        <f t="shared" si="2"/>
        <v>FebreroAngloamericana de Seguros, S. A.</v>
      </c>
      <c r="B139" t="s">
        <v>1</v>
      </c>
      <c r="C139" t="s">
        <v>78</v>
      </c>
      <c r="D139">
        <v>32741104.919999998</v>
      </c>
      <c r="E139">
        <v>282528.93</v>
      </c>
    </row>
    <row r="140" spans="1:5" x14ac:dyDescent="0.25">
      <c r="A140" t="str">
        <f t="shared" si="2"/>
        <v>FebreroAseguradora Agropecuaria Dominicana, S. A.</v>
      </c>
      <c r="B140" t="s">
        <v>1</v>
      </c>
      <c r="C140" t="s">
        <v>117</v>
      </c>
      <c r="D140">
        <v>1840570.95</v>
      </c>
      <c r="E140">
        <v>72522520.379999995</v>
      </c>
    </row>
    <row r="141" spans="1:5" x14ac:dyDescent="0.25">
      <c r="A141" t="str">
        <f t="shared" si="2"/>
        <v>FebreroAtlántica Seguros, S. A.</v>
      </c>
      <c r="B141" t="s">
        <v>1</v>
      </c>
      <c r="C141" t="s">
        <v>119</v>
      </c>
      <c r="D141">
        <v>59300537.659999996</v>
      </c>
      <c r="E141">
        <v>0</v>
      </c>
    </row>
    <row r="142" spans="1:5" x14ac:dyDescent="0.25">
      <c r="A142" t="str">
        <f t="shared" si="2"/>
        <v>FebreroAtrio Seguros S. A.</v>
      </c>
      <c r="B142" t="s">
        <v>1</v>
      </c>
      <c r="C142" t="s">
        <v>121</v>
      </c>
      <c r="D142">
        <v>21245269.929999996</v>
      </c>
      <c r="E142">
        <v>18095819.579999998</v>
      </c>
    </row>
    <row r="143" spans="1:5" x14ac:dyDescent="0.25">
      <c r="A143" t="str">
        <f t="shared" si="2"/>
        <v>FebreroAutoseguro, S. A.</v>
      </c>
      <c r="B143" t="s">
        <v>1</v>
      </c>
      <c r="C143" t="s">
        <v>79</v>
      </c>
      <c r="D143">
        <v>5770543.1699999999</v>
      </c>
      <c r="E143">
        <v>0</v>
      </c>
    </row>
    <row r="144" spans="1:5" x14ac:dyDescent="0.25">
      <c r="A144" t="str">
        <f t="shared" si="2"/>
        <v>FebreroBanesco Seguros</v>
      </c>
      <c r="B144" t="s">
        <v>1</v>
      </c>
      <c r="C144" t="s">
        <v>118</v>
      </c>
      <c r="D144">
        <v>59764500.210000008</v>
      </c>
      <c r="E144">
        <v>789906.25</v>
      </c>
    </row>
    <row r="145" spans="1:5" x14ac:dyDescent="0.25">
      <c r="A145" t="str">
        <f t="shared" si="2"/>
        <v>FebreroBMI Compañía de Seguros, S. A.</v>
      </c>
      <c r="B145" t="s">
        <v>1</v>
      </c>
      <c r="C145" t="s">
        <v>87</v>
      </c>
      <c r="D145">
        <v>674644.38</v>
      </c>
      <c r="E145">
        <v>35682858.329999998</v>
      </c>
    </row>
    <row r="146" spans="1:5" x14ac:dyDescent="0.25">
      <c r="A146" t="str">
        <f t="shared" si="2"/>
        <v>FebreroBupa Dominicana, S. A.</v>
      </c>
      <c r="B146" t="s">
        <v>1</v>
      </c>
      <c r="C146" t="s">
        <v>123</v>
      </c>
      <c r="D146">
        <v>0</v>
      </c>
      <c r="E146">
        <v>35905251.359999999</v>
      </c>
    </row>
    <row r="147" spans="1:5" x14ac:dyDescent="0.25">
      <c r="A147" t="str">
        <f t="shared" si="2"/>
        <v>FebreroCompañía Dominicana de Seguros, C. por A.</v>
      </c>
      <c r="B147" t="s">
        <v>1</v>
      </c>
      <c r="C147" t="s">
        <v>115</v>
      </c>
      <c r="D147">
        <v>76006578.459999993</v>
      </c>
      <c r="E147">
        <v>2906508.99</v>
      </c>
    </row>
    <row r="148" spans="1:5" x14ac:dyDescent="0.25">
      <c r="A148" t="str">
        <f t="shared" si="2"/>
        <v>FebreroConfederación del Canadá Dominicana, S. A.</v>
      </c>
      <c r="B148" t="s">
        <v>1</v>
      </c>
      <c r="C148" t="s">
        <v>127</v>
      </c>
      <c r="D148">
        <v>7547020.4200000009</v>
      </c>
      <c r="E148">
        <v>0</v>
      </c>
    </row>
    <row r="149" spans="1:5" x14ac:dyDescent="0.25">
      <c r="A149" t="str">
        <f t="shared" si="2"/>
        <v xml:space="preserve">FebreroCooperativa Nacional De Seguros, Inc </v>
      </c>
      <c r="B149" t="s">
        <v>1</v>
      </c>
      <c r="C149" t="s">
        <v>120</v>
      </c>
      <c r="D149">
        <v>42532246.229999997</v>
      </c>
      <c r="E149">
        <v>62238.97</v>
      </c>
    </row>
    <row r="150" spans="1:5" x14ac:dyDescent="0.25">
      <c r="A150" t="str">
        <f t="shared" si="2"/>
        <v>FebreroCuna Mutual Insurance Society Dominicana</v>
      </c>
      <c r="B150" t="s">
        <v>1</v>
      </c>
      <c r="C150" t="s">
        <v>122</v>
      </c>
      <c r="D150">
        <v>55229158.960000001</v>
      </c>
      <c r="E150">
        <v>0</v>
      </c>
    </row>
    <row r="151" spans="1:5" x14ac:dyDescent="0.25">
      <c r="A151" t="str">
        <f t="shared" si="2"/>
        <v>FebreroFuturo Seguros</v>
      </c>
      <c r="B151" t="s">
        <v>1</v>
      </c>
      <c r="C151" t="s">
        <v>109</v>
      </c>
      <c r="D151">
        <v>15934697.850000001</v>
      </c>
      <c r="E151">
        <v>2500000</v>
      </c>
    </row>
    <row r="152" spans="1:5" x14ac:dyDescent="0.25">
      <c r="A152" t="str">
        <f t="shared" si="2"/>
        <v>FebreroGeneral de Seguros, S. A.</v>
      </c>
      <c r="B152" t="s">
        <v>1</v>
      </c>
      <c r="C152" t="s">
        <v>77</v>
      </c>
      <c r="D152">
        <v>47917298.769999996</v>
      </c>
      <c r="E152">
        <v>94883709.079999998</v>
      </c>
    </row>
    <row r="153" spans="1:5" x14ac:dyDescent="0.25">
      <c r="A153" t="str">
        <f t="shared" si="2"/>
        <v>FebreroHumano Seguros, S. A.</v>
      </c>
      <c r="B153" t="s">
        <v>1</v>
      </c>
      <c r="C153" t="s">
        <v>92</v>
      </c>
      <c r="D153">
        <v>133188055.22999999</v>
      </c>
      <c r="E153">
        <v>1163240742.0700002</v>
      </c>
    </row>
    <row r="154" spans="1:5" x14ac:dyDescent="0.25">
      <c r="A154" t="str">
        <f t="shared" si="2"/>
        <v>FebreroHylseg Seguros S.A</v>
      </c>
      <c r="B154" t="s">
        <v>1</v>
      </c>
      <c r="C154" t="s">
        <v>129</v>
      </c>
      <c r="D154">
        <v>9572669.8300000001</v>
      </c>
      <c r="E154">
        <v>0</v>
      </c>
    </row>
    <row r="155" spans="1:5" x14ac:dyDescent="0.25">
      <c r="A155" t="str">
        <f t="shared" si="2"/>
        <v>FebreroLa Colonial, S. A., Compañia De Seguros</v>
      </c>
      <c r="B155" t="s">
        <v>1</v>
      </c>
      <c r="C155" t="s">
        <v>111</v>
      </c>
      <c r="D155">
        <v>449196303.88999999</v>
      </c>
      <c r="E155">
        <v>74171191.349999994</v>
      </c>
    </row>
    <row r="156" spans="1:5" x14ac:dyDescent="0.25">
      <c r="A156" t="str">
        <f t="shared" si="2"/>
        <v>FebreroLa Monumental de Seguros, S. A.</v>
      </c>
      <c r="B156" t="s">
        <v>1</v>
      </c>
      <c r="C156" t="s">
        <v>85</v>
      </c>
      <c r="D156">
        <v>105461434.02</v>
      </c>
      <c r="E156">
        <v>1176731.6200000001</v>
      </c>
    </row>
    <row r="157" spans="1:5" x14ac:dyDescent="0.25">
      <c r="A157" t="str">
        <f t="shared" si="2"/>
        <v>FebreroMapfre BHD Compañía de Seguros</v>
      </c>
      <c r="B157" t="s">
        <v>1</v>
      </c>
      <c r="C157" t="s">
        <v>110</v>
      </c>
      <c r="D157">
        <v>683445872.75</v>
      </c>
      <c r="E157">
        <v>149196515.19</v>
      </c>
    </row>
    <row r="158" spans="1:5" x14ac:dyDescent="0.25">
      <c r="A158" t="str">
        <f t="shared" si="2"/>
        <v>FebreroMidas Seguros, S.A.</v>
      </c>
      <c r="B158" t="s">
        <v>1</v>
      </c>
      <c r="C158" t="s">
        <v>130</v>
      </c>
      <c r="D158">
        <v>2392598.4500000002</v>
      </c>
      <c r="E158">
        <v>0</v>
      </c>
    </row>
    <row r="159" spans="1:5" x14ac:dyDescent="0.25">
      <c r="A159" t="str">
        <f t="shared" si="2"/>
        <v>FebreroMultiseguros Su, S.A.</v>
      </c>
      <c r="B159" t="s">
        <v>1</v>
      </c>
      <c r="C159" t="s">
        <v>125</v>
      </c>
      <c r="D159">
        <v>23062619.829999998</v>
      </c>
      <c r="E159">
        <v>149734.13</v>
      </c>
    </row>
    <row r="160" spans="1:5" x14ac:dyDescent="0.25">
      <c r="A160" t="str">
        <f t="shared" si="2"/>
        <v>FebreroPatria, S. A., Compañía de Seguros</v>
      </c>
      <c r="B160" t="s">
        <v>1</v>
      </c>
      <c r="C160" t="s">
        <v>116</v>
      </c>
      <c r="D160">
        <v>55708667.539999999</v>
      </c>
      <c r="E160">
        <v>23399.64</v>
      </c>
    </row>
    <row r="161" spans="1:5" x14ac:dyDescent="0.25">
      <c r="A161" t="str">
        <f t="shared" si="2"/>
        <v xml:space="preserve">FebreroRehsa Compañia De Seguros Y Reaseguros, </v>
      </c>
      <c r="B161" t="s">
        <v>1</v>
      </c>
      <c r="C161" t="s">
        <v>132</v>
      </c>
      <c r="D161">
        <v>0</v>
      </c>
      <c r="E161">
        <v>0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126</v>
      </c>
      <c r="D162">
        <v>19800369.859999999</v>
      </c>
      <c r="E162">
        <v>164376.48000000001</v>
      </c>
    </row>
    <row r="163" spans="1:5" x14ac:dyDescent="0.25">
      <c r="A163" t="str">
        <f t="shared" si="2"/>
        <v>FebreroSeguros APS, S.R.L.</v>
      </c>
      <c r="B163" t="s">
        <v>1</v>
      </c>
      <c r="C163" t="s">
        <v>124</v>
      </c>
      <c r="D163">
        <v>22564694.520000003</v>
      </c>
      <c r="E163">
        <v>690745</v>
      </c>
    </row>
    <row r="164" spans="1:5" x14ac:dyDescent="0.25">
      <c r="A164" t="str">
        <f t="shared" si="2"/>
        <v>FebreroSeguros Crecer, S. A.</v>
      </c>
      <c r="B164" t="s">
        <v>1</v>
      </c>
      <c r="C164" t="s">
        <v>94</v>
      </c>
      <c r="D164">
        <v>65526344.359999999</v>
      </c>
      <c r="E164">
        <v>214084961.58000001</v>
      </c>
    </row>
    <row r="165" spans="1:5" x14ac:dyDescent="0.25">
      <c r="A165" t="str">
        <f t="shared" si="2"/>
        <v>FebreroSeguros La Internacional, S. A.</v>
      </c>
      <c r="B165" t="s">
        <v>1</v>
      </c>
      <c r="C165" t="s">
        <v>80</v>
      </c>
      <c r="D165">
        <v>45634315.609999999</v>
      </c>
      <c r="E165">
        <v>0</v>
      </c>
    </row>
    <row r="166" spans="1:5" x14ac:dyDescent="0.25">
      <c r="A166" t="str">
        <f t="shared" si="2"/>
        <v>FebreroSeguros Pepín, S. A.</v>
      </c>
      <c r="B166" t="s">
        <v>1</v>
      </c>
      <c r="C166" t="s">
        <v>114</v>
      </c>
      <c r="D166">
        <v>118913467.98999999</v>
      </c>
      <c r="E166">
        <v>2901.46</v>
      </c>
    </row>
    <row r="167" spans="1:5" x14ac:dyDescent="0.25">
      <c r="A167" t="str">
        <f t="shared" si="2"/>
        <v>FebreroSeguros Reservas, S. A.</v>
      </c>
      <c r="B167" t="s">
        <v>1</v>
      </c>
      <c r="C167" t="s">
        <v>93</v>
      </c>
      <c r="D167">
        <v>952718747.39999998</v>
      </c>
      <c r="E167">
        <v>113202591</v>
      </c>
    </row>
    <row r="168" spans="1:5" x14ac:dyDescent="0.25">
      <c r="A168" t="str">
        <f t="shared" si="2"/>
        <v>FebreroSeguros Sura, S.A.</v>
      </c>
      <c r="B168" t="s">
        <v>1</v>
      </c>
      <c r="C168" t="s">
        <v>112</v>
      </c>
      <c r="D168">
        <v>650787669.20000005</v>
      </c>
      <c r="E168">
        <v>48571484.880000003</v>
      </c>
    </row>
    <row r="169" spans="1:5" x14ac:dyDescent="0.25">
      <c r="A169" t="str">
        <f t="shared" si="2"/>
        <v>FebreroSeguros Universal, S. A.</v>
      </c>
      <c r="B169" t="s">
        <v>1</v>
      </c>
      <c r="C169" t="s">
        <v>84</v>
      </c>
      <c r="D169">
        <v>871248857.38000011</v>
      </c>
      <c r="E169">
        <v>575127981.67000008</v>
      </c>
    </row>
    <row r="170" spans="1:5" x14ac:dyDescent="0.25">
      <c r="A170" t="str">
        <f t="shared" si="2"/>
        <v>FebreroSeguros Yunen, S.A.</v>
      </c>
      <c r="B170" t="s">
        <v>1</v>
      </c>
      <c r="C170" t="s">
        <v>128</v>
      </c>
      <c r="D170">
        <v>33356.639999999999</v>
      </c>
      <c r="E170">
        <v>1624933.02</v>
      </c>
    </row>
    <row r="171" spans="1:5" x14ac:dyDescent="0.25">
      <c r="A171" t="str">
        <f t="shared" si="2"/>
        <v>FebreroUnit, S.A.</v>
      </c>
      <c r="B171" t="s">
        <v>1</v>
      </c>
      <c r="C171" t="s">
        <v>131</v>
      </c>
      <c r="D171">
        <v>1199973.18</v>
      </c>
      <c r="E171">
        <v>20715</v>
      </c>
    </row>
    <row r="172" spans="1:5" x14ac:dyDescent="0.25">
      <c r="A172" t="str">
        <f t="shared" si="2"/>
        <v>FebreroWorldwide Seguros, S. A.</v>
      </c>
      <c r="B172" t="s">
        <v>1</v>
      </c>
      <c r="C172" t="s">
        <v>113</v>
      </c>
      <c r="D172">
        <v>15876587.83</v>
      </c>
      <c r="E172">
        <v>197861457.5</v>
      </c>
    </row>
    <row r="173" spans="1:5" x14ac:dyDescent="0.25">
      <c r="A173" t="str">
        <f t="shared" si="2"/>
        <v>JulioAngloamericana de Seguros, S. A.</v>
      </c>
      <c r="B173" t="s">
        <v>6</v>
      </c>
      <c r="C173" t="s">
        <v>78</v>
      </c>
      <c r="D173">
        <v>34518600.839999996</v>
      </c>
      <c r="E173">
        <v>81924.959999999992</v>
      </c>
    </row>
    <row r="174" spans="1:5" x14ac:dyDescent="0.25">
      <c r="A174" t="str">
        <f t="shared" si="2"/>
        <v>JulioAseguradora Agropecuaria Dominicana, S. A.</v>
      </c>
      <c r="B174" t="s">
        <v>6</v>
      </c>
      <c r="C174" t="s">
        <v>117</v>
      </c>
      <c r="D174">
        <v>2969657.88</v>
      </c>
      <c r="E174">
        <v>121288450.16</v>
      </c>
    </row>
    <row r="175" spans="1:5" x14ac:dyDescent="0.25">
      <c r="A175" t="str">
        <f t="shared" si="2"/>
        <v>JulioAtlántica Seguros, S. A.</v>
      </c>
      <c r="B175" t="s">
        <v>6</v>
      </c>
      <c r="C175" t="s">
        <v>119</v>
      </c>
      <c r="D175">
        <v>63757553.739999995</v>
      </c>
      <c r="E175">
        <v>0</v>
      </c>
    </row>
    <row r="176" spans="1:5" x14ac:dyDescent="0.25">
      <c r="A176" t="str">
        <f t="shared" si="2"/>
        <v>JulioAtrio Seguros S. A.</v>
      </c>
      <c r="B176" t="s">
        <v>6</v>
      </c>
      <c r="C176" t="s">
        <v>121</v>
      </c>
      <c r="D176">
        <v>26899437.509999998</v>
      </c>
      <c r="E176">
        <v>19751305.109999999</v>
      </c>
    </row>
    <row r="177" spans="1:5" x14ac:dyDescent="0.25">
      <c r="A177" t="str">
        <f t="shared" si="2"/>
        <v>JulioAutoseguro, S. A.</v>
      </c>
      <c r="B177" t="s">
        <v>6</v>
      </c>
      <c r="C177" t="s">
        <v>79</v>
      </c>
      <c r="D177">
        <v>4896154.9000000004</v>
      </c>
      <c r="E177">
        <v>0</v>
      </c>
    </row>
    <row r="178" spans="1:5" x14ac:dyDescent="0.25">
      <c r="A178" t="str">
        <f t="shared" si="2"/>
        <v>JulioBanesco Seguros</v>
      </c>
      <c r="B178" t="s">
        <v>6</v>
      </c>
      <c r="C178" t="s">
        <v>118</v>
      </c>
      <c r="D178">
        <v>56557296.020000003</v>
      </c>
      <c r="E178">
        <v>651717.93000000005</v>
      </c>
    </row>
    <row r="179" spans="1:5" x14ac:dyDescent="0.25">
      <c r="A179" t="str">
        <f t="shared" si="2"/>
        <v>JulioBMI Compañía de Seguros, S. A.</v>
      </c>
      <c r="B179" t="s">
        <v>6</v>
      </c>
      <c r="C179" t="s">
        <v>87</v>
      </c>
      <c r="D179">
        <v>632046.81000000006</v>
      </c>
      <c r="E179">
        <v>35161048.530000001</v>
      </c>
    </row>
    <row r="180" spans="1:5" x14ac:dyDescent="0.25">
      <c r="A180" t="str">
        <f t="shared" si="2"/>
        <v>JulioBupa Dominicana, S. A.</v>
      </c>
      <c r="B180" t="s">
        <v>6</v>
      </c>
      <c r="C180" t="s">
        <v>123</v>
      </c>
      <c r="D180">
        <v>0</v>
      </c>
      <c r="E180">
        <v>28859254.879999999</v>
      </c>
    </row>
    <row r="181" spans="1:5" x14ac:dyDescent="0.25">
      <c r="A181" t="str">
        <f t="shared" si="2"/>
        <v>JulioCompañía Dominicana de Seguros, C. por A.</v>
      </c>
      <c r="B181" t="s">
        <v>6</v>
      </c>
      <c r="C181" t="s">
        <v>115</v>
      </c>
      <c r="D181">
        <v>85388181.860000014</v>
      </c>
      <c r="E181">
        <v>2203055.0399999996</v>
      </c>
    </row>
    <row r="182" spans="1:5" x14ac:dyDescent="0.25">
      <c r="A182" t="str">
        <f t="shared" si="2"/>
        <v>JulioConfederación del Canadá Dominicana, S. A.</v>
      </c>
      <c r="B182" t="s">
        <v>6</v>
      </c>
      <c r="C182" t="s">
        <v>127</v>
      </c>
      <c r="D182">
        <v>8531678.0900000017</v>
      </c>
      <c r="E182">
        <v>0</v>
      </c>
    </row>
    <row r="183" spans="1:5" x14ac:dyDescent="0.25">
      <c r="A183" t="str">
        <f t="shared" si="2"/>
        <v xml:space="preserve">JulioCooperativa Nacional De Seguros, Inc </v>
      </c>
      <c r="B183" t="s">
        <v>6</v>
      </c>
      <c r="C183" t="s">
        <v>120</v>
      </c>
      <c r="D183">
        <v>51851376.280000009</v>
      </c>
      <c r="E183">
        <v>4781015.97</v>
      </c>
    </row>
    <row r="184" spans="1:5" x14ac:dyDescent="0.25">
      <c r="A184" t="str">
        <f t="shared" si="2"/>
        <v>JulioCuna Mutual Insurance Society Dominicana</v>
      </c>
      <c r="B184" t="s">
        <v>6</v>
      </c>
      <c r="C184" t="s">
        <v>122</v>
      </c>
      <c r="D184">
        <v>52661891.049999997</v>
      </c>
      <c r="E184">
        <v>0</v>
      </c>
    </row>
    <row r="185" spans="1:5" x14ac:dyDescent="0.25">
      <c r="A185" t="str">
        <f t="shared" si="2"/>
        <v>JulioFuturo Seguros</v>
      </c>
      <c r="B185" t="s">
        <v>6</v>
      </c>
      <c r="C185" t="s">
        <v>109</v>
      </c>
      <c r="D185">
        <v>18420471.059999999</v>
      </c>
      <c r="E185">
        <v>2500000</v>
      </c>
    </row>
    <row r="186" spans="1:5" x14ac:dyDescent="0.25">
      <c r="A186" t="str">
        <f t="shared" si="2"/>
        <v>JulioGeneral de Seguros, S. A.</v>
      </c>
      <c r="B186" t="s">
        <v>6</v>
      </c>
      <c r="C186" t="s">
        <v>77</v>
      </c>
      <c r="D186">
        <v>53481140.960000001</v>
      </c>
      <c r="E186">
        <v>122483008.77000001</v>
      </c>
    </row>
    <row r="187" spans="1:5" x14ac:dyDescent="0.25">
      <c r="A187" t="str">
        <f t="shared" si="2"/>
        <v>JulioHumano Seguros, S. A.</v>
      </c>
      <c r="B187" t="s">
        <v>6</v>
      </c>
      <c r="C187" t="s">
        <v>92</v>
      </c>
      <c r="D187">
        <v>139127927.62</v>
      </c>
      <c r="E187">
        <v>1097323534.22</v>
      </c>
    </row>
    <row r="188" spans="1:5" x14ac:dyDescent="0.25">
      <c r="A188" t="str">
        <f t="shared" si="2"/>
        <v>JulioHylseg Seguros S.A</v>
      </c>
      <c r="B188" t="s">
        <v>6</v>
      </c>
      <c r="C188" t="s">
        <v>129</v>
      </c>
      <c r="D188">
        <v>4544865.8499999996</v>
      </c>
      <c r="E188">
        <v>121098.15</v>
      </c>
    </row>
    <row r="189" spans="1:5" x14ac:dyDescent="0.25">
      <c r="A189" t="str">
        <f t="shared" si="2"/>
        <v>JulioLa Colonial, S. A., Compañia De Seguros</v>
      </c>
      <c r="B189" t="s">
        <v>6</v>
      </c>
      <c r="C189" t="s">
        <v>111</v>
      </c>
      <c r="D189">
        <v>584990035.70000005</v>
      </c>
      <c r="E189">
        <v>72106534.340000004</v>
      </c>
    </row>
    <row r="190" spans="1:5" x14ac:dyDescent="0.25">
      <c r="A190" t="str">
        <f t="shared" si="2"/>
        <v>JulioLa Monumental de Seguros, S. A.</v>
      </c>
      <c r="B190" t="s">
        <v>6</v>
      </c>
      <c r="C190" t="s">
        <v>85</v>
      </c>
      <c r="D190">
        <v>104098385.49999999</v>
      </c>
      <c r="E190">
        <v>231878.90000000002</v>
      </c>
    </row>
    <row r="191" spans="1:5" x14ac:dyDescent="0.25">
      <c r="A191" t="str">
        <f t="shared" si="2"/>
        <v>JulioMapfre BHD Compañía de Seguros</v>
      </c>
      <c r="B191" t="s">
        <v>6</v>
      </c>
      <c r="C191" t="s">
        <v>110</v>
      </c>
      <c r="D191">
        <v>612174597.87</v>
      </c>
      <c r="E191">
        <v>174867234.30000001</v>
      </c>
    </row>
    <row r="192" spans="1:5" x14ac:dyDescent="0.25">
      <c r="A192" t="str">
        <f t="shared" si="2"/>
        <v>JulioMidas Seguros, S.A.</v>
      </c>
      <c r="B192" t="s">
        <v>6</v>
      </c>
      <c r="C192" t="s">
        <v>130</v>
      </c>
      <c r="D192">
        <v>130769.51000000001</v>
      </c>
      <c r="E192">
        <v>2465822.29</v>
      </c>
    </row>
    <row r="193" spans="1:5" x14ac:dyDescent="0.25">
      <c r="A193" t="str">
        <f t="shared" si="2"/>
        <v>JulioMultiseguros Su, S.A.</v>
      </c>
      <c r="B193" t="s">
        <v>6</v>
      </c>
      <c r="C193" t="s">
        <v>125</v>
      </c>
      <c r="D193">
        <v>25024947.199999999</v>
      </c>
      <c r="E193">
        <v>0</v>
      </c>
    </row>
    <row r="194" spans="1:5" x14ac:dyDescent="0.25">
      <c r="A194" t="str">
        <f t="shared" si="2"/>
        <v>JulioPatria, S. A., Compañía de Seguros</v>
      </c>
      <c r="B194" t="s">
        <v>6</v>
      </c>
      <c r="C194" t="s">
        <v>116</v>
      </c>
      <c r="D194">
        <v>61897113.609999992</v>
      </c>
      <c r="E194">
        <v>0</v>
      </c>
    </row>
    <row r="195" spans="1:5" x14ac:dyDescent="0.25">
      <c r="A195" t="str">
        <f t="shared" ref="A195:A258" si="3">B195&amp;C195</f>
        <v xml:space="preserve">JulioRehsa Compañia De Seguros Y Reaseguros, </v>
      </c>
      <c r="B195" t="s">
        <v>6</v>
      </c>
      <c r="C195" t="s">
        <v>132</v>
      </c>
      <c r="D195">
        <v>0</v>
      </c>
      <c r="E195">
        <v>0</v>
      </c>
    </row>
    <row r="196" spans="1:5" x14ac:dyDescent="0.25">
      <c r="A196" t="str">
        <f t="shared" si="3"/>
        <v>JulioSeguros Ademi, S.A.</v>
      </c>
      <c r="B196" t="s">
        <v>6</v>
      </c>
      <c r="C196" t="s">
        <v>126</v>
      </c>
      <c r="D196">
        <v>20525778.080000002</v>
      </c>
      <c r="E196">
        <v>269696.96000000002</v>
      </c>
    </row>
    <row r="197" spans="1:5" x14ac:dyDescent="0.25">
      <c r="A197" t="str">
        <f t="shared" si="3"/>
        <v>JulioSeguros APS, S.R.L.</v>
      </c>
      <c r="B197" t="s">
        <v>6</v>
      </c>
      <c r="C197" t="s">
        <v>124</v>
      </c>
      <c r="D197">
        <v>18527084.129999999</v>
      </c>
      <c r="E197">
        <v>845553.06</v>
      </c>
    </row>
    <row r="198" spans="1:5" x14ac:dyDescent="0.25">
      <c r="A198" t="str">
        <f t="shared" si="3"/>
        <v>JulioSeguros Crecer, S. A.</v>
      </c>
      <c r="B198" t="s">
        <v>6</v>
      </c>
      <c r="C198" t="s">
        <v>94</v>
      </c>
      <c r="D198">
        <v>86898582.090000004</v>
      </c>
      <c r="E198">
        <v>213684829.48999998</v>
      </c>
    </row>
    <row r="199" spans="1:5" x14ac:dyDescent="0.25">
      <c r="A199" t="str">
        <f t="shared" si="3"/>
        <v>JulioSeguros La Internacional, S. A.</v>
      </c>
      <c r="B199" t="s">
        <v>6</v>
      </c>
      <c r="C199" t="s">
        <v>80</v>
      </c>
      <c r="D199">
        <v>50103401.909999996</v>
      </c>
      <c r="E199">
        <v>0</v>
      </c>
    </row>
    <row r="200" spans="1:5" x14ac:dyDescent="0.25">
      <c r="A200" t="str">
        <f t="shared" si="3"/>
        <v>JulioSeguros Pepín, S. A.</v>
      </c>
      <c r="B200" t="s">
        <v>6</v>
      </c>
      <c r="C200" t="s">
        <v>114</v>
      </c>
      <c r="D200">
        <v>120226173.33</v>
      </c>
      <c r="E200">
        <v>25714.28</v>
      </c>
    </row>
    <row r="201" spans="1:5" x14ac:dyDescent="0.25">
      <c r="A201" t="str">
        <f t="shared" si="3"/>
        <v>JulioSeguros Reservas, S. A.</v>
      </c>
      <c r="B201" t="s">
        <v>6</v>
      </c>
      <c r="C201" t="s">
        <v>93</v>
      </c>
      <c r="D201">
        <v>1228849844.9999998</v>
      </c>
      <c r="E201">
        <v>214621249.93000001</v>
      </c>
    </row>
    <row r="202" spans="1:5" x14ac:dyDescent="0.25">
      <c r="A202" t="str">
        <f t="shared" si="3"/>
        <v>JulioSeguros Sura, S.A.</v>
      </c>
      <c r="B202" t="s">
        <v>6</v>
      </c>
      <c r="C202" t="s">
        <v>112</v>
      </c>
      <c r="D202">
        <v>451850506.36999995</v>
      </c>
      <c r="E202">
        <v>29479197.030000001</v>
      </c>
    </row>
    <row r="203" spans="1:5" x14ac:dyDescent="0.25">
      <c r="A203" t="str">
        <f t="shared" si="3"/>
        <v>JulioSeguros Universal, S. A.</v>
      </c>
      <c r="B203" t="s">
        <v>6</v>
      </c>
      <c r="C203" t="s">
        <v>84</v>
      </c>
      <c r="D203">
        <v>1335985463.99</v>
      </c>
      <c r="E203">
        <v>661401305.28999996</v>
      </c>
    </row>
    <row r="204" spans="1:5" x14ac:dyDescent="0.25">
      <c r="A204" t="str">
        <f t="shared" si="3"/>
        <v>JulioSeguros Yunen, S.A.</v>
      </c>
      <c r="B204" t="s">
        <v>6</v>
      </c>
      <c r="C204" t="s">
        <v>128</v>
      </c>
      <c r="D204">
        <v>176040.21</v>
      </c>
      <c r="E204">
        <v>8651374.7200000007</v>
      </c>
    </row>
    <row r="205" spans="1:5" x14ac:dyDescent="0.25">
      <c r="A205" t="str">
        <f t="shared" si="3"/>
        <v>JulioUnit, S.A.</v>
      </c>
      <c r="B205" t="s">
        <v>6</v>
      </c>
      <c r="C205" t="s">
        <v>131</v>
      </c>
      <c r="D205">
        <v>2835079.68</v>
      </c>
      <c r="E205">
        <v>44745.94</v>
      </c>
    </row>
    <row r="206" spans="1:5" x14ac:dyDescent="0.25">
      <c r="A206" t="str">
        <f t="shared" si="3"/>
        <v>JulioWorldwide Seguros, S. A.</v>
      </c>
      <c r="B206" t="s">
        <v>6</v>
      </c>
      <c r="C206" t="s">
        <v>113</v>
      </c>
      <c r="D206">
        <v>13568876.07</v>
      </c>
      <c r="E206">
        <v>209606173.29999998</v>
      </c>
    </row>
    <row r="207" spans="1:5" x14ac:dyDescent="0.25">
      <c r="A207" t="str">
        <f t="shared" si="3"/>
        <v>JunioAngloamericana de Seguros, S. A.</v>
      </c>
      <c r="B207" t="s">
        <v>5</v>
      </c>
      <c r="C207" t="s">
        <v>78</v>
      </c>
      <c r="D207">
        <v>34726926.519999996</v>
      </c>
      <c r="E207">
        <v>138785.27000000002</v>
      </c>
    </row>
    <row r="208" spans="1:5" x14ac:dyDescent="0.25">
      <c r="A208" t="str">
        <f t="shared" si="3"/>
        <v>JunioAseguradora Agropecuaria Dominicana, S. A.</v>
      </c>
      <c r="B208" t="s">
        <v>5</v>
      </c>
      <c r="C208" t="s">
        <v>117</v>
      </c>
      <c r="D208">
        <v>2864182.17</v>
      </c>
      <c r="E208">
        <v>104050765.77</v>
      </c>
    </row>
    <row r="209" spans="1:5" x14ac:dyDescent="0.25">
      <c r="A209" t="str">
        <f t="shared" si="3"/>
        <v>JunioAtlántica Seguros, S. A.</v>
      </c>
      <c r="B209" t="s">
        <v>5</v>
      </c>
      <c r="C209" t="s">
        <v>119</v>
      </c>
      <c r="D209">
        <v>60527289.979999997</v>
      </c>
      <c r="E209">
        <v>0</v>
      </c>
    </row>
    <row r="210" spans="1:5" x14ac:dyDescent="0.25">
      <c r="A210" t="str">
        <f t="shared" si="3"/>
        <v>JunioAtrio Seguros S. A.</v>
      </c>
      <c r="B210" t="s">
        <v>5</v>
      </c>
      <c r="C210" t="s">
        <v>121</v>
      </c>
      <c r="D210">
        <v>28327689.289999999</v>
      </c>
      <c r="E210">
        <v>19500168.73</v>
      </c>
    </row>
    <row r="211" spans="1:5" x14ac:dyDescent="0.25">
      <c r="A211" t="str">
        <f t="shared" si="3"/>
        <v>JunioAutoseguro, S. A.</v>
      </c>
      <c r="B211" t="s">
        <v>5</v>
      </c>
      <c r="C211" t="s">
        <v>79</v>
      </c>
      <c r="D211">
        <v>4830408.16</v>
      </c>
      <c r="E211">
        <v>0</v>
      </c>
    </row>
    <row r="212" spans="1:5" x14ac:dyDescent="0.25">
      <c r="A212" t="str">
        <f t="shared" si="3"/>
        <v>JunioBanesco Seguros</v>
      </c>
      <c r="B212" t="s">
        <v>5</v>
      </c>
      <c r="C212" t="s">
        <v>118</v>
      </c>
      <c r="D212">
        <v>56094652.039999999</v>
      </c>
      <c r="E212">
        <v>851771.22</v>
      </c>
    </row>
    <row r="213" spans="1:5" x14ac:dyDescent="0.25">
      <c r="A213" t="str">
        <f t="shared" si="3"/>
        <v>JunioBMI Compañía de Seguros, S. A.</v>
      </c>
      <c r="B213" t="s">
        <v>5</v>
      </c>
      <c r="C213" t="s">
        <v>87</v>
      </c>
      <c r="D213">
        <v>692538.8</v>
      </c>
      <c r="E213">
        <v>35780030.390000001</v>
      </c>
    </row>
    <row r="214" spans="1:5" x14ac:dyDescent="0.25">
      <c r="A214" t="str">
        <f t="shared" si="3"/>
        <v>JunioBupa Dominicana, S. A.</v>
      </c>
      <c r="B214" t="s">
        <v>5</v>
      </c>
      <c r="C214" t="s">
        <v>123</v>
      </c>
      <c r="D214">
        <v>0</v>
      </c>
      <c r="E214">
        <v>30749453.620000001</v>
      </c>
    </row>
    <row r="215" spans="1:5" x14ac:dyDescent="0.25">
      <c r="A215" t="str">
        <f t="shared" si="3"/>
        <v>JunioCompañía Dominicana de Seguros, C. por A.</v>
      </c>
      <c r="B215" t="s">
        <v>5</v>
      </c>
      <c r="C215" t="s">
        <v>115</v>
      </c>
      <c r="D215">
        <v>82965404.030000001</v>
      </c>
      <c r="E215">
        <v>2647867.21</v>
      </c>
    </row>
    <row r="216" spans="1:5" x14ac:dyDescent="0.25">
      <c r="A216" t="str">
        <f t="shared" si="3"/>
        <v>JunioConfederación del Canadá Dominicana, S. A.</v>
      </c>
      <c r="B216" t="s">
        <v>5</v>
      </c>
      <c r="C216" t="s">
        <v>127</v>
      </c>
      <c r="D216">
        <v>8337863.2999999998</v>
      </c>
      <c r="E216">
        <v>0</v>
      </c>
    </row>
    <row r="217" spans="1:5" x14ac:dyDescent="0.25">
      <c r="A217" t="str">
        <f t="shared" si="3"/>
        <v xml:space="preserve">JunioCooperativa Nacional De Seguros, Inc </v>
      </c>
      <c r="B217" t="s">
        <v>5</v>
      </c>
      <c r="C217" t="s">
        <v>120</v>
      </c>
      <c r="D217">
        <v>52519691.450000003</v>
      </c>
      <c r="E217">
        <v>762521.94000000006</v>
      </c>
    </row>
    <row r="218" spans="1:5" x14ac:dyDescent="0.25">
      <c r="A218" t="str">
        <f t="shared" si="3"/>
        <v>JunioCuna Mutual Insurance Society Dominicana</v>
      </c>
      <c r="B218" t="s">
        <v>5</v>
      </c>
      <c r="C218" t="s">
        <v>122</v>
      </c>
      <c r="D218">
        <v>30370200.68</v>
      </c>
      <c r="E218">
        <v>0</v>
      </c>
    </row>
    <row r="219" spans="1:5" x14ac:dyDescent="0.25">
      <c r="A219" t="str">
        <f t="shared" si="3"/>
        <v>JunioFuturo Seguros</v>
      </c>
      <c r="B219" t="s">
        <v>5</v>
      </c>
      <c r="C219" t="s">
        <v>109</v>
      </c>
      <c r="D219">
        <v>16518208.09</v>
      </c>
      <c r="E219">
        <v>2500000</v>
      </c>
    </row>
    <row r="220" spans="1:5" x14ac:dyDescent="0.25">
      <c r="A220" t="str">
        <f t="shared" si="3"/>
        <v>JunioGeneral de Seguros, S. A.</v>
      </c>
      <c r="B220" t="s">
        <v>5</v>
      </c>
      <c r="C220" t="s">
        <v>77</v>
      </c>
      <c r="D220">
        <v>55914200.769999996</v>
      </c>
      <c r="E220">
        <v>102824796.02</v>
      </c>
    </row>
    <row r="221" spans="1:5" x14ac:dyDescent="0.25">
      <c r="A221" t="str">
        <f t="shared" si="3"/>
        <v>JunioHumano Seguros, S. A.</v>
      </c>
      <c r="B221" t="s">
        <v>5</v>
      </c>
      <c r="C221" t="s">
        <v>92</v>
      </c>
      <c r="D221">
        <v>144662017.36000001</v>
      </c>
      <c r="E221">
        <v>1185928274.8700001</v>
      </c>
    </row>
    <row r="222" spans="1:5" x14ac:dyDescent="0.25">
      <c r="A222" t="str">
        <f t="shared" si="3"/>
        <v>JunioHylseg Seguros S.A</v>
      </c>
      <c r="B222" t="s">
        <v>5</v>
      </c>
      <c r="C222" t="s">
        <v>129</v>
      </c>
      <c r="D222">
        <v>3618300</v>
      </c>
      <c r="E222">
        <v>0</v>
      </c>
    </row>
    <row r="223" spans="1:5" x14ac:dyDescent="0.25">
      <c r="A223" t="str">
        <f t="shared" si="3"/>
        <v>JunioLa Colonial, S. A., Compañia De Seguros</v>
      </c>
      <c r="B223" t="s">
        <v>5</v>
      </c>
      <c r="C223" t="s">
        <v>111</v>
      </c>
      <c r="D223">
        <v>559092897.52999997</v>
      </c>
      <c r="E223">
        <v>76404266.629999995</v>
      </c>
    </row>
    <row r="224" spans="1:5" x14ac:dyDescent="0.25">
      <c r="A224" t="str">
        <f t="shared" si="3"/>
        <v>JunioLa Monumental de Seguros, S. A.</v>
      </c>
      <c r="B224" t="s">
        <v>5</v>
      </c>
      <c r="C224" t="s">
        <v>85</v>
      </c>
      <c r="D224">
        <v>119759643.3</v>
      </c>
      <c r="E224">
        <v>2078029.86</v>
      </c>
    </row>
    <row r="225" spans="1:5" x14ac:dyDescent="0.25">
      <c r="A225" t="str">
        <f t="shared" si="3"/>
        <v>JunioMapfre BHD Compañía de Seguros</v>
      </c>
      <c r="B225" t="s">
        <v>5</v>
      </c>
      <c r="C225" t="s">
        <v>110</v>
      </c>
      <c r="D225">
        <v>996350954.98000002</v>
      </c>
      <c r="E225">
        <v>164563157.88</v>
      </c>
    </row>
    <row r="226" spans="1:5" x14ac:dyDescent="0.25">
      <c r="A226" t="str">
        <f t="shared" si="3"/>
        <v>JunioMidas Seguros, S.A.</v>
      </c>
      <c r="B226" t="s">
        <v>5</v>
      </c>
      <c r="C226" t="s">
        <v>130</v>
      </c>
      <c r="D226">
        <v>2090858.25</v>
      </c>
      <c r="E226">
        <v>2523423.08</v>
      </c>
    </row>
    <row r="227" spans="1:5" x14ac:dyDescent="0.25">
      <c r="A227" t="str">
        <f t="shared" si="3"/>
        <v>JunioMultiseguros Su, S.A.</v>
      </c>
      <c r="B227" t="s">
        <v>5</v>
      </c>
      <c r="C227" t="s">
        <v>125</v>
      </c>
      <c r="D227">
        <v>25493721.579999998</v>
      </c>
      <c r="E227">
        <v>0</v>
      </c>
    </row>
    <row r="228" spans="1:5" x14ac:dyDescent="0.25">
      <c r="A228" t="str">
        <f t="shared" si="3"/>
        <v>JunioPatria, S. A., Compañía de Seguros</v>
      </c>
      <c r="B228" t="s">
        <v>5</v>
      </c>
      <c r="C228" t="s">
        <v>116</v>
      </c>
      <c r="D228">
        <v>57786722.579999998</v>
      </c>
      <c r="E228">
        <v>0</v>
      </c>
    </row>
    <row r="229" spans="1:5" x14ac:dyDescent="0.25">
      <c r="A229" t="str">
        <f t="shared" si="3"/>
        <v xml:space="preserve">JunioRehsa Compañia De Seguros Y Reaseguros, </v>
      </c>
      <c r="B229" t="s">
        <v>5</v>
      </c>
      <c r="C229" t="s">
        <v>132</v>
      </c>
      <c r="D229">
        <v>0</v>
      </c>
      <c r="E229">
        <v>0</v>
      </c>
    </row>
    <row r="230" spans="1:5" x14ac:dyDescent="0.25">
      <c r="A230" t="str">
        <f t="shared" si="3"/>
        <v>JunioSeguros Ademi, S.A.</v>
      </c>
      <c r="B230" t="s">
        <v>5</v>
      </c>
      <c r="C230" t="s">
        <v>126</v>
      </c>
      <c r="D230">
        <v>21332516.350000001</v>
      </c>
      <c r="E230">
        <v>262464.45</v>
      </c>
    </row>
    <row r="231" spans="1:5" x14ac:dyDescent="0.25">
      <c r="A231" t="str">
        <f t="shared" si="3"/>
        <v>JunioSeguros APS, S.R.L.</v>
      </c>
      <c r="B231" t="s">
        <v>5</v>
      </c>
      <c r="C231" t="s">
        <v>124</v>
      </c>
      <c r="D231">
        <v>20638823.359999999</v>
      </c>
      <c r="E231">
        <v>336291</v>
      </c>
    </row>
    <row r="232" spans="1:5" x14ac:dyDescent="0.25">
      <c r="A232" t="str">
        <f t="shared" si="3"/>
        <v>JunioSeguros Crecer, S. A.</v>
      </c>
      <c r="B232" t="s">
        <v>5</v>
      </c>
      <c r="C232" t="s">
        <v>94</v>
      </c>
      <c r="D232">
        <v>74768529.200000003</v>
      </c>
      <c r="E232">
        <v>228348386.65000001</v>
      </c>
    </row>
    <row r="233" spans="1:5" x14ac:dyDescent="0.25">
      <c r="A233" t="str">
        <f t="shared" si="3"/>
        <v>JunioSeguros La Internacional, S. A.</v>
      </c>
      <c r="B233" t="s">
        <v>5</v>
      </c>
      <c r="C233" t="s">
        <v>80</v>
      </c>
      <c r="D233">
        <v>42963094.140000001</v>
      </c>
      <c r="E233">
        <v>0</v>
      </c>
    </row>
    <row r="234" spans="1:5" x14ac:dyDescent="0.25">
      <c r="A234" t="str">
        <f t="shared" si="3"/>
        <v>JunioSeguros Pepín, S. A.</v>
      </c>
      <c r="B234" t="s">
        <v>5</v>
      </c>
      <c r="C234" t="s">
        <v>114</v>
      </c>
      <c r="D234">
        <v>115639942.49000001</v>
      </c>
      <c r="E234">
        <v>41396.19</v>
      </c>
    </row>
    <row r="235" spans="1:5" x14ac:dyDescent="0.25">
      <c r="A235" t="str">
        <f t="shared" si="3"/>
        <v>JunioSeguros Reservas, S. A.</v>
      </c>
      <c r="B235" t="s">
        <v>5</v>
      </c>
      <c r="C235" t="s">
        <v>93</v>
      </c>
      <c r="D235">
        <v>911708880.56000006</v>
      </c>
      <c r="E235">
        <v>210162649.03</v>
      </c>
    </row>
    <row r="236" spans="1:5" x14ac:dyDescent="0.25">
      <c r="A236" t="str">
        <f t="shared" si="3"/>
        <v>JunioSeguros Sura, S.A.</v>
      </c>
      <c r="B236" t="s">
        <v>5</v>
      </c>
      <c r="C236" t="s">
        <v>112</v>
      </c>
      <c r="D236">
        <v>519323196.89999998</v>
      </c>
      <c r="E236">
        <v>34506728.649999999</v>
      </c>
    </row>
    <row r="237" spans="1:5" x14ac:dyDescent="0.25">
      <c r="A237" t="str">
        <f t="shared" si="3"/>
        <v>JunioSeguros Universal, S. A.</v>
      </c>
      <c r="B237" t="s">
        <v>5</v>
      </c>
      <c r="C237" t="s">
        <v>84</v>
      </c>
      <c r="D237">
        <v>1216388251.6299996</v>
      </c>
      <c r="E237">
        <v>571142408.52999997</v>
      </c>
    </row>
    <row r="238" spans="1:5" x14ac:dyDescent="0.25">
      <c r="A238" t="str">
        <f t="shared" si="3"/>
        <v>JunioSeguros Yunen, S.A.</v>
      </c>
      <c r="B238" t="s">
        <v>5</v>
      </c>
      <c r="C238" t="s">
        <v>128</v>
      </c>
      <c r="D238">
        <v>135761.07</v>
      </c>
      <c r="E238">
        <v>4986747.7699999996</v>
      </c>
    </row>
    <row r="239" spans="1:5" x14ac:dyDescent="0.25">
      <c r="A239" t="str">
        <f t="shared" si="3"/>
        <v>JunioUnit, S.A.</v>
      </c>
      <c r="B239" t="s">
        <v>5</v>
      </c>
      <c r="C239" t="s">
        <v>131</v>
      </c>
      <c r="D239">
        <v>2912284.13</v>
      </c>
      <c r="E239">
        <v>79921.94</v>
      </c>
    </row>
    <row r="240" spans="1:5" x14ac:dyDescent="0.25">
      <c r="A240" t="str">
        <f t="shared" si="3"/>
        <v>JunioWorldwide Seguros, S. A.</v>
      </c>
      <c r="B240" t="s">
        <v>5</v>
      </c>
      <c r="C240" t="s">
        <v>113</v>
      </c>
      <c r="D240">
        <v>11547643.99</v>
      </c>
      <c r="E240">
        <v>194969552.47</v>
      </c>
    </row>
    <row r="241" spans="1:5" x14ac:dyDescent="0.25">
      <c r="A241" t="str">
        <f t="shared" si="3"/>
        <v>MarzoAngloamericana de Seguros, S. A.</v>
      </c>
      <c r="B241" t="s">
        <v>2</v>
      </c>
      <c r="C241" t="s">
        <v>78</v>
      </c>
      <c r="D241">
        <v>38675479.170000002</v>
      </c>
      <c r="E241">
        <v>422076.93</v>
      </c>
    </row>
    <row r="242" spans="1:5" x14ac:dyDescent="0.25">
      <c r="A242" t="str">
        <f t="shared" si="3"/>
        <v>MarzoAseguradora Agropecuaria Dominicana, S. A.</v>
      </c>
      <c r="B242" t="s">
        <v>2</v>
      </c>
      <c r="C242" t="s">
        <v>117</v>
      </c>
      <c r="D242">
        <v>2580898.3600000003</v>
      </c>
      <c r="E242">
        <v>49725959.149999999</v>
      </c>
    </row>
    <row r="243" spans="1:5" x14ac:dyDescent="0.25">
      <c r="A243" t="str">
        <f t="shared" si="3"/>
        <v>MarzoAtlántica Seguros, S. A.</v>
      </c>
      <c r="B243" t="s">
        <v>2</v>
      </c>
      <c r="C243" t="s">
        <v>119</v>
      </c>
      <c r="D243">
        <v>66497484.539999999</v>
      </c>
      <c r="E243">
        <v>0</v>
      </c>
    </row>
    <row r="244" spans="1:5" x14ac:dyDescent="0.25">
      <c r="A244" t="str">
        <f t="shared" si="3"/>
        <v>MarzoAtrio Seguros S. A.</v>
      </c>
      <c r="B244" t="s">
        <v>2</v>
      </c>
      <c r="C244" t="s">
        <v>121</v>
      </c>
      <c r="D244">
        <v>25699423.629999999</v>
      </c>
      <c r="E244">
        <v>18760277.760000002</v>
      </c>
    </row>
    <row r="245" spans="1:5" x14ac:dyDescent="0.25">
      <c r="A245" t="str">
        <f t="shared" si="3"/>
        <v>MarzoAutoseguro, S. A.</v>
      </c>
      <c r="B245" t="s">
        <v>2</v>
      </c>
      <c r="C245" t="s">
        <v>79</v>
      </c>
      <c r="D245">
        <v>5681940.8200000003</v>
      </c>
      <c r="E245">
        <v>0</v>
      </c>
    </row>
    <row r="246" spans="1:5" x14ac:dyDescent="0.25">
      <c r="A246" t="str">
        <f t="shared" si="3"/>
        <v>MarzoBanesco Seguros</v>
      </c>
      <c r="B246" t="s">
        <v>2</v>
      </c>
      <c r="C246" t="s">
        <v>118</v>
      </c>
      <c r="D246">
        <v>70826722.689999998</v>
      </c>
      <c r="E246">
        <v>1210676.25</v>
      </c>
    </row>
    <row r="247" spans="1:5" x14ac:dyDescent="0.25">
      <c r="A247" t="str">
        <f t="shared" si="3"/>
        <v>MarzoBMI Compañía de Seguros, S. A.</v>
      </c>
      <c r="B247" t="s">
        <v>2</v>
      </c>
      <c r="C247" t="s">
        <v>87</v>
      </c>
      <c r="D247">
        <v>321113.59000000003</v>
      </c>
      <c r="E247">
        <v>33566145.939999998</v>
      </c>
    </row>
    <row r="248" spans="1:5" x14ac:dyDescent="0.25">
      <c r="A248" t="str">
        <f t="shared" si="3"/>
        <v>MarzoBupa Dominicana, S. A.</v>
      </c>
      <c r="B248" t="s">
        <v>2</v>
      </c>
      <c r="C248" t="s">
        <v>123</v>
      </c>
      <c r="D248">
        <v>0</v>
      </c>
      <c r="E248">
        <v>35596591.780000001</v>
      </c>
    </row>
    <row r="249" spans="1:5" x14ac:dyDescent="0.25">
      <c r="A249" t="str">
        <f t="shared" si="3"/>
        <v>MarzoCompañía Dominicana de Seguros, C. por A.</v>
      </c>
      <c r="B249" t="s">
        <v>2</v>
      </c>
      <c r="C249" t="s">
        <v>115</v>
      </c>
      <c r="D249">
        <v>79065442.250000015</v>
      </c>
      <c r="E249">
        <v>3509833.49</v>
      </c>
    </row>
    <row r="250" spans="1:5" x14ac:dyDescent="0.25">
      <c r="A250" t="str">
        <f t="shared" si="3"/>
        <v>MarzoConfederación del Canadá Dominicana, S. A.</v>
      </c>
      <c r="B250" t="s">
        <v>2</v>
      </c>
      <c r="C250" t="s">
        <v>127</v>
      </c>
      <c r="D250">
        <v>8617798.4600000009</v>
      </c>
      <c r="E250">
        <v>0</v>
      </c>
    </row>
    <row r="251" spans="1:5" x14ac:dyDescent="0.25">
      <c r="A251" t="str">
        <f t="shared" si="3"/>
        <v xml:space="preserve">MarzoCooperativa Nacional De Seguros, Inc </v>
      </c>
      <c r="B251" t="s">
        <v>2</v>
      </c>
      <c r="C251" t="s">
        <v>120</v>
      </c>
      <c r="D251">
        <v>48089811.590000004</v>
      </c>
      <c r="E251">
        <v>29053.63</v>
      </c>
    </row>
    <row r="252" spans="1:5" x14ac:dyDescent="0.25">
      <c r="A252" t="str">
        <f t="shared" si="3"/>
        <v>MarzoCuna Mutual Insurance Society Dominicana</v>
      </c>
      <c r="B252" t="s">
        <v>2</v>
      </c>
      <c r="C252" t="s">
        <v>122</v>
      </c>
      <c r="D252">
        <v>34691537.950000003</v>
      </c>
      <c r="E252">
        <v>0</v>
      </c>
    </row>
    <row r="253" spans="1:5" x14ac:dyDescent="0.25">
      <c r="A253" t="str">
        <f t="shared" si="3"/>
        <v>MarzoFuturo Seguros</v>
      </c>
      <c r="B253" t="s">
        <v>2</v>
      </c>
      <c r="C253" t="s">
        <v>109</v>
      </c>
      <c r="D253">
        <v>16380759.469999999</v>
      </c>
      <c r="E253">
        <v>2500000</v>
      </c>
    </row>
    <row r="254" spans="1:5" x14ac:dyDescent="0.25">
      <c r="A254" t="str">
        <f t="shared" si="3"/>
        <v>MarzoGeneral de Seguros, S. A.</v>
      </c>
      <c r="B254" t="s">
        <v>2</v>
      </c>
      <c r="C254" t="s">
        <v>77</v>
      </c>
      <c r="D254">
        <v>55604082.650000006</v>
      </c>
      <c r="E254">
        <v>97802613.159999996</v>
      </c>
    </row>
    <row r="255" spans="1:5" x14ac:dyDescent="0.25">
      <c r="A255" t="str">
        <f t="shared" si="3"/>
        <v>MarzoHumano Seguros, S. A.</v>
      </c>
      <c r="B255" t="s">
        <v>2</v>
      </c>
      <c r="C255" t="s">
        <v>92</v>
      </c>
      <c r="D255">
        <v>164175633.86999995</v>
      </c>
      <c r="E255">
        <v>1206095106.5899999</v>
      </c>
    </row>
    <row r="256" spans="1:5" x14ac:dyDescent="0.25">
      <c r="A256" t="str">
        <f t="shared" si="3"/>
        <v>MarzoHylseg Seguros S.A</v>
      </c>
      <c r="B256" t="s">
        <v>2</v>
      </c>
      <c r="C256" t="s">
        <v>129</v>
      </c>
      <c r="D256">
        <v>2426084.48</v>
      </c>
      <c r="E256">
        <v>0</v>
      </c>
    </row>
    <row r="257" spans="1:5" x14ac:dyDescent="0.25">
      <c r="A257" t="str">
        <f t="shared" si="3"/>
        <v>MarzoLa Colonial, S. A., Compañia De Seguros</v>
      </c>
      <c r="B257" t="s">
        <v>2</v>
      </c>
      <c r="C257" t="s">
        <v>111</v>
      </c>
      <c r="D257">
        <v>647230223.10000002</v>
      </c>
      <c r="E257">
        <v>71601241.209999993</v>
      </c>
    </row>
    <row r="258" spans="1:5" x14ac:dyDescent="0.25">
      <c r="A258" t="str">
        <f t="shared" si="3"/>
        <v>MarzoLa Monumental de Seguros, S. A.</v>
      </c>
      <c r="B258" t="s">
        <v>2</v>
      </c>
      <c r="C258" t="s">
        <v>85</v>
      </c>
      <c r="D258">
        <v>129480115.48</v>
      </c>
      <c r="E258">
        <v>1521333.1199999999</v>
      </c>
    </row>
    <row r="259" spans="1:5" x14ac:dyDescent="0.25">
      <c r="A259" t="str">
        <f t="shared" ref="A259:A322" si="4">B259&amp;C259</f>
        <v>MarzoMapfre BHD Compañía de Seguros</v>
      </c>
      <c r="B259" t="s">
        <v>2</v>
      </c>
      <c r="C259" t="s">
        <v>110</v>
      </c>
      <c r="D259">
        <v>592307730.89999998</v>
      </c>
      <c r="E259">
        <v>203491701.64000002</v>
      </c>
    </row>
    <row r="260" spans="1:5" x14ac:dyDescent="0.25">
      <c r="A260" t="str">
        <f t="shared" si="4"/>
        <v>MarzoMidas Seguros, S.A.</v>
      </c>
      <c r="B260" t="s">
        <v>2</v>
      </c>
      <c r="C260" t="s">
        <v>130</v>
      </c>
      <c r="D260">
        <v>6109.14</v>
      </c>
      <c r="E260">
        <v>0</v>
      </c>
    </row>
    <row r="261" spans="1:5" x14ac:dyDescent="0.25">
      <c r="A261" t="str">
        <f t="shared" si="4"/>
        <v>MarzoMultiseguros Su, S.A.</v>
      </c>
      <c r="B261" t="s">
        <v>2</v>
      </c>
      <c r="C261" t="s">
        <v>125</v>
      </c>
      <c r="D261">
        <v>30527489.690000001</v>
      </c>
      <c r="E261">
        <v>0</v>
      </c>
    </row>
    <row r="262" spans="1:5" x14ac:dyDescent="0.25">
      <c r="A262" t="str">
        <f t="shared" si="4"/>
        <v>MarzoPatria, S. A., Compañía de Seguros</v>
      </c>
      <c r="B262" t="s">
        <v>2</v>
      </c>
      <c r="C262" t="s">
        <v>116</v>
      </c>
      <c r="D262">
        <v>63337704.670000002</v>
      </c>
      <c r="E262">
        <v>0</v>
      </c>
    </row>
    <row r="263" spans="1:5" x14ac:dyDescent="0.25">
      <c r="A263" t="str">
        <f t="shared" si="4"/>
        <v xml:space="preserve">MarzoRehsa Compañia De Seguros Y Reaseguros, </v>
      </c>
      <c r="B263" t="s">
        <v>2</v>
      </c>
      <c r="C263" t="s">
        <v>132</v>
      </c>
      <c r="D263">
        <v>0</v>
      </c>
      <c r="E263">
        <v>0</v>
      </c>
    </row>
    <row r="264" spans="1:5" x14ac:dyDescent="0.25">
      <c r="A264" t="str">
        <f t="shared" si="4"/>
        <v>MarzoSeguros Ademi, S.A.</v>
      </c>
      <c r="B264" t="s">
        <v>2</v>
      </c>
      <c r="C264" t="s">
        <v>126</v>
      </c>
      <c r="D264">
        <v>18770987.949999999</v>
      </c>
      <c r="E264">
        <v>154480.93</v>
      </c>
    </row>
    <row r="265" spans="1:5" x14ac:dyDescent="0.25">
      <c r="A265" t="str">
        <f t="shared" si="4"/>
        <v>MarzoSeguros APS, S.R.L.</v>
      </c>
      <c r="B265" t="s">
        <v>2</v>
      </c>
      <c r="C265" t="s">
        <v>124</v>
      </c>
      <c r="D265">
        <v>25456666.439999998</v>
      </c>
      <c r="E265">
        <v>858370</v>
      </c>
    </row>
    <row r="266" spans="1:5" x14ac:dyDescent="0.25">
      <c r="A266" t="str">
        <f t="shared" si="4"/>
        <v>MarzoSeguros Crecer, S. A.</v>
      </c>
      <c r="B266" t="s">
        <v>2</v>
      </c>
      <c r="C266" t="s">
        <v>94</v>
      </c>
      <c r="D266">
        <v>68931348</v>
      </c>
      <c r="E266">
        <v>202690624.87</v>
      </c>
    </row>
    <row r="267" spans="1:5" x14ac:dyDescent="0.25">
      <c r="A267" t="str">
        <f t="shared" si="4"/>
        <v>MarzoSeguros La Internacional, S. A.</v>
      </c>
      <c r="B267" t="s">
        <v>2</v>
      </c>
      <c r="C267" t="s">
        <v>80</v>
      </c>
      <c r="D267">
        <v>51610063.069999993</v>
      </c>
      <c r="E267">
        <v>0</v>
      </c>
    </row>
    <row r="268" spans="1:5" x14ac:dyDescent="0.25">
      <c r="A268" t="str">
        <f t="shared" si="4"/>
        <v>MarzoSeguros Pepín, S. A.</v>
      </c>
      <c r="B268" t="s">
        <v>2</v>
      </c>
      <c r="C268" t="s">
        <v>114</v>
      </c>
      <c r="D268">
        <v>129084907.91000001</v>
      </c>
      <c r="E268">
        <v>35077.75</v>
      </c>
    </row>
    <row r="269" spans="1:5" x14ac:dyDescent="0.25">
      <c r="A269" t="str">
        <f t="shared" si="4"/>
        <v>MarzoSeguros Reservas, S. A.</v>
      </c>
      <c r="B269" t="s">
        <v>2</v>
      </c>
      <c r="C269" t="s">
        <v>93</v>
      </c>
      <c r="D269">
        <v>1553476313.79</v>
      </c>
      <c r="E269">
        <v>122196189.25</v>
      </c>
    </row>
    <row r="270" spans="1:5" x14ac:dyDescent="0.25">
      <c r="A270" t="str">
        <f t="shared" si="4"/>
        <v>MarzoSeguros Sura, S.A.</v>
      </c>
      <c r="B270" t="s">
        <v>2</v>
      </c>
      <c r="C270" t="s">
        <v>112</v>
      </c>
      <c r="D270">
        <v>651475077.17000008</v>
      </c>
      <c r="E270">
        <v>28989826.310000002</v>
      </c>
    </row>
    <row r="271" spans="1:5" x14ac:dyDescent="0.25">
      <c r="A271" t="str">
        <f t="shared" si="4"/>
        <v>MarzoSeguros Universal, S. A.</v>
      </c>
      <c r="B271" t="s">
        <v>2</v>
      </c>
      <c r="C271" t="s">
        <v>84</v>
      </c>
      <c r="D271">
        <v>2614941888.5900002</v>
      </c>
      <c r="E271">
        <v>637522591.47000003</v>
      </c>
    </row>
    <row r="272" spans="1:5" x14ac:dyDescent="0.25">
      <c r="A272" t="str">
        <f t="shared" si="4"/>
        <v>MarzoSeguros Yunen, S.A.</v>
      </c>
      <c r="B272" t="s">
        <v>2</v>
      </c>
      <c r="C272" t="s">
        <v>128</v>
      </c>
      <c r="D272">
        <v>150980.51999999999</v>
      </c>
      <c r="E272">
        <v>10134032.029999999</v>
      </c>
    </row>
    <row r="273" spans="1:5" x14ac:dyDescent="0.25">
      <c r="A273" t="str">
        <f t="shared" si="4"/>
        <v>MarzoUnit, S.A.</v>
      </c>
      <c r="B273" t="s">
        <v>2</v>
      </c>
      <c r="C273" t="s">
        <v>131</v>
      </c>
      <c r="D273">
        <v>1445862.81</v>
      </c>
      <c r="E273">
        <v>49499</v>
      </c>
    </row>
    <row r="274" spans="1:5" x14ac:dyDescent="0.25">
      <c r="A274" t="str">
        <f t="shared" si="4"/>
        <v>MarzoWorldwide Seguros, S. A.</v>
      </c>
      <c r="B274" t="s">
        <v>2</v>
      </c>
      <c r="C274" t="s">
        <v>113</v>
      </c>
      <c r="D274">
        <v>12111305.959999999</v>
      </c>
      <c r="E274">
        <v>223041098.11000001</v>
      </c>
    </row>
    <row r="275" spans="1:5" x14ac:dyDescent="0.25">
      <c r="A275" t="str">
        <f t="shared" si="4"/>
        <v>MayoAngloamericana de Seguros, S. A.</v>
      </c>
      <c r="B275" t="s">
        <v>4</v>
      </c>
      <c r="C275" t="s">
        <v>78</v>
      </c>
      <c r="D275">
        <v>38348135.25</v>
      </c>
      <c r="E275">
        <v>0</v>
      </c>
    </row>
    <row r="276" spans="1:5" x14ac:dyDescent="0.25">
      <c r="A276" t="str">
        <f t="shared" si="4"/>
        <v>MayoAseguradora Agropecuaria Dominicana, S. A.</v>
      </c>
      <c r="B276" t="s">
        <v>4</v>
      </c>
      <c r="C276" t="s">
        <v>117</v>
      </c>
      <c r="D276">
        <v>2530435.14</v>
      </c>
      <c r="E276">
        <v>49549222.75</v>
      </c>
    </row>
    <row r="277" spans="1:5" x14ac:dyDescent="0.25">
      <c r="A277" t="str">
        <f t="shared" si="4"/>
        <v>MayoAtlántica Seguros, S. A.</v>
      </c>
      <c r="B277" t="s">
        <v>4</v>
      </c>
      <c r="C277" t="s">
        <v>119</v>
      </c>
      <c r="D277">
        <v>59124094.100000001</v>
      </c>
      <c r="E277">
        <v>0</v>
      </c>
    </row>
    <row r="278" spans="1:5" x14ac:dyDescent="0.25">
      <c r="A278" t="str">
        <f t="shared" si="4"/>
        <v>MayoAtrio Seguros S. A.</v>
      </c>
      <c r="B278" t="s">
        <v>4</v>
      </c>
      <c r="C278" t="s">
        <v>121</v>
      </c>
      <c r="D278">
        <v>39986901.740000002</v>
      </c>
      <c r="E278">
        <v>18916717.920000002</v>
      </c>
    </row>
    <row r="279" spans="1:5" x14ac:dyDescent="0.25">
      <c r="A279" t="str">
        <f t="shared" si="4"/>
        <v>MayoAutoseguro, S. A.</v>
      </c>
      <c r="B279" t="s">
        <v>4</v>
      </c>
      <c r="C279" t="s">
        <v>79</v>
      </c>
      <c r="D279">
        <v>4134545.16</v>
      </c>
      <c r="E279">
        <v>0</v>
      </c>
    </row>
    <row r="280" spans="1:5" x14ac:dyDescent="0.25">
      <c r="A280" t="str">
        <f t="shared" si="4"/>
        <v>MayoBanesco Seguros</v>
      </c>
      <c r="B280" t="s">
        <v>4</v>
      </c>
      <c r="C280" t="s">
        <v>118</v>
      </c>
      <c r="D280">
        <v>67222849.089999989</v>
      </c>
      <c r="E280">
        <v>917920.53</v>
      </c>
    </row>
    <row r="281" spans="1:5" x14ac:dyDescent="0.25">
      <c r="A281" t="str">
        <f t="shared" si="4"/>
        <v>MayoBMI Compañía de Seguros, S. A.</v>
      </c>
      <c r="B281" t="s">
        <v>4</v>
      </c>
      <c r="C281" t="s">
        <v>87</v>
      </c>
      <c r="D281">
        <v>468799.04</v>
      </c>
      <c r="E281">
        <v>33307625.129999999</v>
      </c>
    </row>
    <row r="282" spans="1:5" x14ac:dyDescent="0.25">
      <c r="A282" t="str">
        <f t="shared" si="4"/>
        <v>MayoBupa Dominicana, S. A.</v>
      </c>
      <c r="B282" t="s">
        <v>4</v>
      </c>
      <c r="C282" t="s">
        <v>123</v>
      </c>
      <c r="D282">
        <v>0</v>
      </c>
      <c r="E282">
        <v>36647435.789999999</v>
      </c>
    </row>
    <row r="283" spans="1:5" x14ac:dyDescent="0.25">
      <c r="A283" t="str">
        <f t="shared" si="4"/>
        <v>MayoCompañía Dominicana de Seguros, C. por A.</v>
      </c>
      <c r="B283" t="s">
        <v>4</v>
      </c>
      <c r="C283" t="s">
        <v>115</v>
      </c>
      <c r="D283">
        <v>81955425.659999996</v>
      </c>
      <c r="E283">
        <v>1902697.8800000001</v>
      </c>
    </row>
    <row r="284" spans="1:5" x14ac:dyDescent="0.25">
      <c r="A284" t="str">
        <f t="shared" si="4"/>
        <v>MayoConfederación del Canadá Dominicana, S. A.</v>
      </c>
      <c r="B284" t="s">
        <v>4</v>
      </c>
      <c r="C284" t="s">
        <v>127</v>
      </c>
      <c r="D284">
        <v>9986053.2000000011</v>
      </c>
      <c r="E284">
        <v>0</v>
      </c>
    </row>
    <row r="285" spans="1:5" x14ac:dyDescent="0.25">
      <c r="A285" t="str">
        <f t="shared" si="4"/>
        <v xml:space="preserve">MayoCooperativa Nacional De Seguros, Inc </v>
      </c>
      <c r="B285" t="s">
        <v>4</v>
      </c>
      <c r="C285" t="s">
        <v>120</v>
      </c>
      <c r="D285">
        <v>45513834.18</v>
      </c>
      <c r="E285">
        <v>75544.209999999992</v>
      </c>
    </row>
    <row r="286" spans="1:5" x14ac:dyDescent="0.25">
      <c r="A286" t="str">
        <f t="shared" si="4"/>
        <v>MayoCuna Mutual Insurance Society Dominicana</v>
      </c>
      <c r="B286" t="s">
        <v>4</v>
      </c>
      <c r="C286" t="s">
        <v>122</v>
      </c>
      <c r="D286">
        <v>41798497.509999998</v>
      </c>
      <c r="E286">
        <v>0</v>
      </c>
    </row>
    <row r="287" spans="1:5" x14ac:dyDescent="0.25">
      <c r="A287" t="str">
        <f t="shared" si="4"/>
        <v>MayoFuturo Seguros</v>
      </c>
      <c r="B287" t="s">
        <v>4</v>
      </c>
      <c r="C287" t="s">
        <v>109</v>
      </c>
      <c r="D287">
        <v>17772978.150000002</v>
      </c>
      <c r="E287">
        <v>2500000</v>
      </c>
    </row>
    <row r="288" spans="1:5" x14ac:dyDescent="0.25">
      <c r="A288" t="str">
        <f t="shared" si="4"/>
        <v>MayoGeneral de Seguros, S. A.</v>
      </c>
      <c r="B288" t="s">
        <v>4</v>
      </c>
      <c r="C288" t="s">
        <v>77</v>
      </c>
      <c r="D288">
        <v>43725516.530000001</v>
      </c>
      <c r="E288">
        <v>100627853.98999999</v>
      </c>
    </row>
    <row r="289" spans="1:5" x14ac:dyDescent="0.25">
      <c r="A289" t="str">
        <f t="shared" si="4"/>
        <v>MayoHumano Seguros, S. A.</v>
      </c>
      <c r="B289" t="s">
        <v>4</v>
      </c>
      <c r="C289" t="s">
        <v>92</v>
      </c>
      <c r="D289">
        <v>148394070.77000001</v>
      </c>
      <c r="E289">
        <v>1119848869.5300002</v>
      </c>
    </row>
    <row r="290" spans="1:5" x14ac:dyDescent="0.25">
      <c r="A290" t="str">
        <f t="shared" si="4"/>
        <v>MayoHylseg Seguros S.A</v>
      </c>
      <c r="B290" t="s">
        <v>4</v>
      </c>
      <c r="C290" t="s">
        <v>129</v>
      </c>
      <c r="D290">
        <v>599162.68000000005</v>
      </c>
      <c r="E290">
        <v>221970.51</v>
      </c>
    </row>
    <row r="291" spans="1:5" x14ac:dyDescent="0.25">
      <c r="A291" t="str">
        <f t="shared" si="4"/>
        <v>MayoLa Colonial, S. A., Compañia De Seguros</v>
      </c>
      <c r="B291" t="s">
        <v>4</v>
      </c>
      <c r="C291" t="s">
        <v>111</v>
      </c>
      <c r="D291">
        <v>562408928.68000007</v>
      </c>
      <c r="E291">
        <v>98638424.530000001</v>
      </c>
    </row>
    <row r="292" spans="1:5" x14ac:dyDescent="0.25">
      <c r="A292" t="str">
        <f t="shared" si="4"/>
        <v>MayoLa Monumental de Seguros, S. A.</v>
      </c>
      <c r="B292" t="s">
        <v>4</v>
      </c>
      <c r="C292" t="s">
        <v>85</v>
      </c>
      <c r="D292">
        <v>109031405.31</v>
      </c>
      <c r="E292">
        <v>56473.01</v>
      </c>
    </row>
    <row r="293" spans="1:5" x14ac:dyDescent="0.25">
      <c r="A293" t="str">
        <f t="shared" si="4"/>
        <v>MayoMapfre BHD Compañía de Seguros</v>
      </c>
      <c r="B293" t="s">
        <v>4</v>
      </c>
      <c r="C293" t="s">
        <v>110</v>
      </c>
      <c r="D293">
        <v>623686177.3900001</v>
      </c>
      <c r="E293">
        <v>156017338.88999999</v>
      </c>
    </row>
    <row r="294" spans="1:5" x14ac:dyDescent="0.25">
      <c r="A294" t="str">
        <f t="shared" si="4"/>
        <v>MayoMidas Seguros, S.A.</v>
      </c>
      <c r="B294" t="s">
        <v>4</v>
      </c>
      <c r="C294" t="s">
        <v>130</v>
      </c>
      <c r="D294">
        <v>1707671.3900000001</v>
      </c>
      <c r="E294">
        <v>7065183.5800000001</v>
      </c>
    </row>
    <row r="295" spans="1:5" x14ac:dyDescent="0.25">
      <c r="A295" t="str">
        <f t="shared" si="4"/>
        <v>MayoMultiseguros Su, S.A.</v>
      </c>
      <c r="B295" t="s">
        <v>4</v>
      </c>
      <c r="C295" t="s">
        <v>125</v>
      </c>
      <c r="D295">
        <v>31297008.66</v>
      </c>
      <c r="E295">
        <v>27293.1</v>
      </c>
    </row>
    <row r="296" spans="1:5" x14ac:dyDescent="0.25">
      <c r="A296" t="str">
        <f t="shared" si="4"/>
        <v>MayoPatria, S. A., Compañía de Seguros</v>
      </c>
      <c r="B296" t="s">
        <v>4</v>
      </c>
      <c r="C296" t="s">
        <v>116</v>
      </c>
      <c r="D296">
        <v>50368893.350000009</v>
      </c>
      <c r="E296">
        <v>0</v>
      </c>
    </row>
    <row r="297" spans="1:5" x14ac:dyDescent="0.25">
      <c r="A297" t="str">
        <f t="shared" si="4"/>
        <v xml:space="preserve">MayoRehsa Compañia De Seguros Y Reaseguros, </v>
      </c>
      <c r="B297" t="s">
        <v>4</v>
      </c>
      <c r="C297" t="s">
        <v>132</v>
      </c>
      <c r="D297">
        <v>0</v>
      </c>
      <c r="E297">
        <v>0</v>
      </c>
    </row>
    <row r="298" spans="1:5" x14ac:dyDescent="0.25">
      <c r="A298" t="str">
        <f t="shared" si="4"/>
        <v>MayoSeguros Ademi, S.A.</v>
      </c>
      <c r="B298" t="s">
        <v>4</v>
      </c>
      <c r="C298" t="s">
        <v>126</v>
      </c>
      <c r="D298">
        <v>19595575.079999998</v>
      </c>
      <c r="E298">
        <v>256008.5</v>
      </c>
    </row>
    <row r="299" spans="1:5" x14ac:dyDescent="0.25">
      <c r="A299" t="str">
        <f t="shared" si="4"/>
        <v>MayoSeguros APS, S.R.L.</v>
      </c>
      <c r="B299" t="s">
        <v>4</v>
      </c>
      <c r="C299" t="s">
        <v>124</v>
      </c>
      <c r="D299">
        <v>23145985.140000001</v>
      </c>
      <c r="E299">
        <v>343259</v>
      </c>
    </row>
    <row r="300" spans="1:5" x14ac:dyDescent="0.25">
      <c r="A300" t="str">
        <f t="shared" si="4"/>
        <v>MayoSeguros Crecer, S. A.</v>
      </c>
      <c r="B300" t="s">
        <v>4</v>
      </c>
      <c r="C300" t="s">
        <v>94</v>
      </c>
      <c r="D300">
        <v>84237830.700000003</v>
      </c>
      <c r="E300">
        <v>249122377.85999998</v>
      </c>
    </row>
    <row r="301" spans="1:5" x14ac:dyDescent="0.25">
      <c r="A301" t="str">
        <f t="shared" si="4"/>
        <v>MayoSeguros La Internacional, S. A.</v>
      </c>
      <c r="B301" t="s">
        <v>4</v>
      </c>
      <c r="C301" t="s">
        <v>80</v>
      </c>
      <c r="D301">
        <v>45690923.829999998</v>
      </c>
      <c r="E301">
        <v>0</v>
      </c>
    </row>
    <row r="302" spans="1:5" x14ac:dyDescent="0.25">
      <c r="A302" t="str">
        <f t="shared" si="4"/>
        <v>MayoSeguros Pepín, S. A.</v>
      </c>
      <c r="B302" t="s">
        <v>4</v>
      </c>
      <c r="C302" t="s">
        <v>114</v>
      </c>
      <c r="D302">
        <v>113304510.63000001</v>
      </c>
      <c r="E302">
        <v>27643.79</v>
      </c>
    </row>
    <row r="303" spans="1:5" x14ac:dyDescent="0.25">
      <c r="A303" t="str">
        <f t="shared" si="4"/>
        <v>MayoSeguros Reservas, S. A.</v>
      </c>
      <c r="B303" t="s">
        <v>4</v>
      </c>
      <c r="C303" t="s">
        <v>93</v>
      </c>
      <c r="D303">
        <v>867404792.88999987</v>
      </c>
      <c r="E303">
        <v>133569139.21000001</v>
      </c>
    </row>
    <row r="304" spans="1:5" x14ac:dyDescent="0.25">
      <c r="A304" t="str">
        <f t="shared" si="4"/>
        <v>MayoSeguros Sura, S.A.</v>
      </c>
      <c r="B304" t="s">
        <v>4</v>
      </c>
      <c r="C304" t="s">
        <v>112</v>
      </c>
      <c r="D304">
        <v>488110690.09000003</v>
      </c>
      <c r="E304">
        <v>24712813.190000001</v>
      </c>
    </row>
    <row r="305" spans="1:5" x14ac:dyDescent="0.25">
      <c r="A305" t="str">
        <f t="shared" si="4"/>
        <v>MayoSeguros Universal, S. A.</v>
      </c>
      <c r="B305" t="s">
        <v>4</v>
      </c>
      <c r="C305" t="s">
        <v>84</v>
      </c>
      <c r="D305">
        <v>826016793.89999986</v>
      </c>
      <c r="E305">
        <v>719777737.82999992</v>
      </c>
    </row>
    <row r="306" spans="1:5" x14ac:dyDescent="0.25">
      <c r="A306" t="str">
        <f t="shared" si="4"/>
        <v>MayoSeguros Yunen, S.A.</v>
      </c>
      <c r="B306" t="s">
        <v>4</v>
      </c>
      <c r="C306" t="s">
        <v>128</v>
      </c>
      <c r="D306">
        <v>88288.69</v>
      </c>
      <c r="E306">
        <v>10036522.92</v>
      </c>
    </row>
    <row r="307" spans="1:5" x14ac:dyDescent="0.25">
      <c r="A307" t="str">
        <f t="shared" si="4"/>
        <v>MayoUnit, S.A.</v>
      </c>
      <c r="B307" t="s">
        <v>4</v>
      </c>
      <c r="C307" t="s">
        <v>131</v>
      </c>
      <c r="D307">
        <v>2597249.61</v>
      </c>
      <c r="E307">
        <v>40800.94</v>
      </c>
    </row>
    <row r="308" spans="1:5" x14ac:dyDescent="0.25">
      <c r="A308" t="str">
        <f t="shared" si="4"/>
        <v>MayoWorldwide Seguros, S. A.</v>
      </c>
      <c r="B308" t="s">
        <v>4</v>
      </c>
      <c r="C308" t="s">
        <v>113</v>
      </c>
      <c r="D308">
        <v>10553564.460000001</v>
      </c>
      <c r="E308">
        <v>202552149.78999999</v>
      </c>
    </row>
    <row r="309" spans="1:5" x14ac:dyDescent="0.25">
      <c r="A309" t="str">
        <f t="shared" si="4"/>
        <v>NoviembreAngloamericana de Seguros, S. A.</v>
      </c>
      <c r="B309" t="s">
        <v>10</v>
      </c>
      <c r="C309" t="s">
        <v>78</v>
      </c>
      <c r="D309">
        <v>39474787.770000003</v>
      </c>
      <c r="E309">
        <v>0</v>
      </c>
    </row>
    <row r="310" spans="1:5" x14ac:dyDescent="0.25">
      <c r="A310" t="str">
        <f t="shared" si="4"/>
        <v>NoviembreAseguradora Agropecuaria Dominicana, S. A.</v>
      </c>
      <c r="B310" t="s">
        <v>10</v>
      </c>
      <c r="C310" t="s">
        <v>117</v>
      </c>
      <c r="D310">
        <v>2880178.44</v>
      </c>
      <c r="E310">
        <v>39532417.100000001</v>
      </c>
    </row>
    <row r="311" spans="1:5" x14ac:dyDescent="0.25">
      <c r="A311" t="str">
        <f t="shared" si="4"/>
        <v>NoviembreAtlántica Seguros, S. A.</v>
      </c>
      <c r="B311" t="s">
        <v>10</v>
      </c>
      <c r="C311" t="s">
        <v>119</v>
      </c>
      <c r="D311">
        <v>67338361.38000001</v>
      </c>
      <c r="E311">
        <v>0</v>
      </c>
    </row>
    <row r="312" spans="1:5" x14ac:dyDescent="0.25">
      <c r="A312" t="str">
        <f t="shared" si="4"/>
        <v>NoviembreAtrio Seguros S. A.</v>
      </c>
      <c r="B312" t="s">
        <v>10</v>
      </c>
      <c r="C312" t="s">
        <v>121</v>
      </c>
      <c r="D312">
        <v>29734492.23</v>
      </c>
      <c r="E312">
        <v>15360144.239999998</v>
      </c>
    </row>
    <row r="313" spans="1:5" x14ac:dyDescent="0.25">
      <c r="A313" t="str">
        <f t="shared" si="4"/>
        <v>NoviembreAutoseguro, S. A.</v>
      </c>
      <c r="B313" t="s">
        <v>10</v>
      </c>
      <c r="C313" t="s">
        <v>79</v>
      </c>
      <c r="D313">
        <v>5645008.5599999996</v>
      </c>
      <c r="E313">
        <v>0</v>
      </c>
    </row>
    <row r="314" spans="1:5" x14ac:dyDescent="0.25">
      <c r="A314" t="str">
        <f t="shared" si="4"/>
        <v>NoviembreBanesco Seguros</v>
      </c>
      <c r="B314" t="s">
        <v>10</v>
      </c>
      <c r="C314" t="s">
        <v>118</v>
      </c>
      <c r="D314">
        <v>69879468.780000001</v>
      </c>
      <c r="E314">
        <v>189063.42</v>
      </c>
    </row>
    <row r="315" spans="1:5" x14ac:dyDescent="0.25">
      <c r="A315" t="str">
        <f t="shared" si="4"/>
        <v>NoviembreBMI Compañía de Seguros, S. A.</v>
      </c>
      <c r="B315" t="s">
        <v>10</v>
      </c>
      <c r="C315" t="s">
        <v>87</v>
      </c>
      <c r="D315">
        <v>268647.09000000003</v>
      </c>
      <c r="E315">
        <v>32636490.719999999</v>
      </c>
    </row>
    <row r="316" spans="1:5" x14ac:dyDescent="0.25">
      <c r="A316" t="str">
        <f t="shared" si="4"/>
        <v>NoviembreBupa Dominicana, S. A.</v>
      </c>
      <c r="B316" t="s">
        <v>10</v>
      </c>
      <c r="C316" t="s">
        <v>123</v>
      </c>
      <c r="D316">
        <v>0</v>
      </c>
      <c r="E316">
        <v>36309025.920000002</v>
      </c>
    </row>
    <row r="317" spans="1:5" x14ac:dyDescent="0.25">
      <c r="A317" t="str">
        <f t="shared" si="4"/>
        <v>NoviembreCompañía Dominicana de Seguros, C. por A.</v>
      </c>
      <c r="B317" t="s">
        <v>10</v>
      </c>
      <c r="C317" t="s">
        <v>115</v>
      </c>
      <c r="D317">
        <v>95732888.109999985</v>
      </c>
      <c r="E317">
        <v>0</v>
      </c>
    </row>
    <row r="318" spans="1:5" x14ac:dyDescent="0.25">
      <c r="A318" t="str">
        <f t="shared" si="4"/>
        <v>NoviembreConfederación del Canadá Dominicana, S. A.</v>
      </c>
      <c r="B318" t="s">
        <v>10</v>
      </c>
      <c r="C318" t="s">
        <v>127</v>
      </c>
      <c r="D318">
        <v>6202721.8300000001</v>
      </c>
      <c r="E318">
        <v>0</v>
      </c>
    </row>
    <row r="319" spans="1:5" x14ac:dyDescent="0.25">
      <c r="A319" t="str">
        <f t="shared" si="4"/>
        <v xml:space="preserve">NoviembreCooperativa Nacional De Seguros, Inc </v>
      </c>
      <c r="B319" t="s">
        <v>10</v>
      </c>
      <c r="C319" t="s">
        <v>120</v>
      </c>
      <c r="D319">
        <v>59712613.400000006</v>
      </c>
      <c r="E319">
        <v>33956.1</v>
      </c>
    </row>
    <row r="320" spans="1:5" x14ac:dyDescent="0.25">
      <c r="A320" t="str">
        <f t="shared" si="4"/>
        <v>NoviembreCuna Mutual Insurance Society Dominicana</v>
      </c>
      <c r="B320" t="s">
        <v>10</v>
      </c>
      <c r="C320" t="s">
        <v>122</v>
      </c>
      <c r="D320">
        <v>45191890.649999999</v>
      </c>
      <c r="E320">
        <v>0</v>
      </c>
    </row>
    <row r="321" spans="1:5" x14ac:dyDescent="0.25">
      <c r="A321" t="str">
        <f t="shared" si="4"/>
        <v>NoviembreFuturo Seguros</v>
      </c>
      <c r="B321" t="s">
        <v>10</v>
      </c>
      <c r="C321" t="s">
        <v>109</v>
      </c>
      <c r="D321">
        <v>22868352.119999997</v>
      </c>
      <c r="E321">
        <v>2500000</v>
      </c>
    </row>
    <row r="322" spans="1:5" x14ac:dyDescent="0.25">
      <c r="A322" t="str">
        <f t="shared" si="4"/>
        <v>NoviembreGeneral de Seguros, S. A.</v>
      </c>
      <c r="B322" t="s">
        <v>10</v>
      </c>
      <c r="C322" t="s">
        <v>77</v>
      </c>
      <c r="D322">
        <v>56301870.200000003</v>
      </c>
      <c r="E322">
        <v>121334844.89999999</v>
      </c>
    </row>
    <row r="323" spans="1:5" x14ac:dyDescent="0.25">
      <c r="A323" t="str">
        <f t="shared" ref="A323:A386" si="5">B323&amp;C323</f>
        <v>NoviembreHumano Seguros, S. A.</v>
      </c>
      <c r="B323" t="s">
        <v>10</v>
      </c>
      <c r="C323" t="s">
        <v>92</v>
      </c>
      <c r="D323">
        <v>157303456.39000002</v>
      </c>
      <c r="E323">
        <v>1168016392.8199999</v>
      </c>
    </row>
    <row r="324" spans="1:5" x14ac:dyDescent="0.25">
      <c r="A324" t="str">
        <f t="shared" si="5"/>
        <v>NoviembreHylseg Seguros S.A</v>
      </c>
      <c r="B324" t="s">
        <v>10</v>
      </c>
      <c r="C324" t="s">
        <v>129</v>
      </c>
      <c r="D324">
        <v>2959197</v>
      </c>
      <c r="E324">
        <v>0</v>
      </c>
    </row>
    <row r="325" spans="1:5" x14ac:dyDescent="0.25">
      <c r="A325" t="str">
        <f t="shared" si="5"/>
        <v>NoviembreLa Colonial, S. A., Compañia De Seguros</v>
      </c>
      <c r="B325" t="s">
        <v>10</v>
      </c>
      <c r="C325" t="s">
        <v>111</v>
      </c>
      <c r="D325">
        <v>486200920.66000003</v>
      </c>
      <c r="E325">
        <v>239560379.44</v>
      </c>
    </row>
    <row r="326" spans="1:5" x14ac:dyDescent="0.25">
      <c r="A326" t="str">
        <f t="shared" si="5"/>
        <v>NoviembreLa Monumental de Seguros, S. A.</v>
      </c>
      <c r="B326" t="s">
        <v>10</v>
      </c>
      <c r="C326" t="s">
        <v>85</v>
      </c>
      <c r="D326">
        <v>110953950.88</v>
      </c>
      <c r="E326">
        <v>18953.009999999998</v>
      </c>
    </row>
    <row r="327" spans="1:5" x14ac:dyDescent="0.25">
      <c r="A327" t="str">
        <f t="shared" si="5"/>
        <v>NoviembreMapfre BHD Compañía de Seguros</v>
      </c>
      <c r="B327" t="s">
        <v>10</v>
      </c>
      <c r="C327" t="s">
        <v>110</v>
      </c>
      <c r="D327">
        <v>632017084.7700001</v>
      </c>
      <c r="E327">
        <v>177379439.81</v>
      </c>
    </row>
    <row r="328" spans="1:5" x14ac:dyDescent="0.25">
      <c r="A328" t="str">
        <f t="shared" si="5"/>
        <v>NoviembreMidas Seguros, S.A.</v>
      </c>
      <c r="B328" t="s">
        <v>10</v>
      </c>
      <c r="C328" t="s">
        <v>130</v>
      </c>
      <c r="D328">
        <v>4953463.57</v>
      </c>
      <c r="E328">
        <v>3759732.62</v>
      </c>
    </row>
    <row r="329" spans="1:5" x14ac:dyDescent="0.25">
      <c r="A329" t="str">
        <f t="shared" si="5"/>
        <v>NoviembreMultiseguros Su, S.A.</v>
      </c>
      <c r="B329" t="s">
        <v>10</v>
      </c>
      <c r="C329" t="s">
        <v>125</v>
      </c>
      <c r="D329">
        <v>23548746.23</v>
      </c>
      <c r="E329">
        <v>0</v>
      </c>
    </row>
    <row r="330" spans="1:5" x14ac:dyDescent="0.25">
      <c r="A330" t="str">
        <f t="shared" si="5"/>
        <v>NoviembrePatria, S. A., Compañía de Seguros</v>
      </c>
      <c r="B330" t="s">
        <v>10</v>
      </c>
      <c r="C330" t="s">
        <v>116</v>
      </c>
      <c r="D330">
        <v>65711657.299999997</v>
      </c>
      <c r="E330">
        <v>0</v>
      </c>
    </row>
    <row r="331" spans="1:5" x14ac:dyDescent="0.25">
      <c r="A331" t="str">
        <f t="shared" si="5"/>
        <v xml:space="preserve">NoviembreRehsa Compañia De Seguros Y Reaseguros, </v>
      </c>
      <c r="B331" t="s">
        <v>10</v>
      </c>
      <c r="C331" t="s">
        <v>132</v>
      </c>
      <c r="D331">
        <v>0</v>
      </c>
      <c r="E331">
        <v>0</v>
      </c>
    </row>
    <row r="332" spans="1:5" x14ac:dyDescent="0.25">
      <c r="A332" t="str">
        <f t="shared" si="5"/>
        <v>NoviembreSeguros Ademi, S.A.</v>
      </c>
      <c r="B332" t="s">
        <v>10</v>
      </c>
      <c r="C332" t="s">
        <v>126</v>
      </c>
      <c r="D332">
        <v>22647305.670000002</v>
      </c>
      <c r="E332">
        <v>262594.93</v>
      </c>
    </row>
    <row r="333" spans="1:5" x14ac:dyDescent="0.25">
      <c r="A333" t="str">
        <f t="shared" si="5"/>
        <v>NoviembreSeguros APS, S.R.L.</v>
      </c>
      <c r="B333" t="s">
        <v>10</v>
      </c>
      <c r="C333" t="s">
        <v>124</v>
      </c>
      <c r="D333">
        <v>30056315.550000001</v>
      </c>
      <c r="E333">
        <v>482804.05</v>
      </c>
    </row>
    <row r="334" spans="1:5" x14ac:dyDescent="0.25">
      <c r="A334" t="str">
        <f t="shared" si="5"/>
        <v>NoviembreSeguros Crecer, S. A.</v>
      </c>
      <c r="B334" t="s">
        <v>10</v>
      </c>
      <c r="C334" t="s">
        <v>94</v>
      </c>
      <c r="D334">
        <v>69998618.429999992</v>
      </c>
      <c r="E334">
        <v>240064123.74000001</v>
      </c>
    </row>
    <row r="335" spans="1:5" x14ac:dyDescent="0.25">
      <c r="A335" t="str">
        <f t="shared" si="5"/>
        <v>NoviembreSeguros La Internacional, S. A.</v>
      </c>
      <c r="B335" t="s">
        <v>10</v>
      </c>
      <c r="C335" t="s">
        <v>80</v>
      </c>
      <c r="D335">
        <v>53631358.039999999</v>
      </c>
      <c r="E335">
        <v>0</v>
      </c>
    </row>
    <row r="336" spans="1:5" x14ac:dyDescent="0.25">
      <c r="A336" t="str">
        <f t="shared" si="5"/>
        <v>NoviembreSeguros Pepín, S. A.</v>
      </c>
      <c r="B336" t="s">
        <v>10</v>
      </c>
      <c r="C336" t="s">
        <v>114</v>
      </c>
      <c r="D336">
        <v>126999218.05000003</v>
      </c>
      <c r="E336">
        <v>1500</v>
      </c>
    </row>
    <row r="337" spans="1:5" x14ac:dyDescent="0.25">
      <c r="A337" t="str">
        <f t="shared" si="5"/>
        <v>NoviembreSeguros Reservas, S. A.</v>
      </c>
      <c r="B337" t="s">
        <v>10</v>
      </c>
      <c r="C337" t="s">
        <v>93</v>
      </c>
      <c r="D337">
        <v>1089163615.76</v>
      </c>
      <c r="E337">
        <v>210179520.31999999</v>
      </c>
    </row>
    <row r="338" spans="1:5" x14ac:dyDescent="0.25">
      <c r="A338" t="str">
        <f t="shared" si="5"/>
        <v>NoviembreSeguros Sura, S.A.</v>
      </c>
      <c r="B338" t="s">
        <v>10</v>
      </c>
      <c r="C338" t="s">
        <v>112</v>
      </c>
      <c r="D338">
        <v>395912509.99999988</v>
      </c>
      <c r="E338">
        <v>42655802.890000001</v>
      </c>
    </row>
    <row r="339" spans="1:5" x14ac:dyDescent="0.25">
      <c r="A339" t="str">
        <f t="shared" si="5"/>
        <v>NoviembreSeguros Universal, S. A.</v>
      </c>
      <c r="B339" t="s">
        <v>10</v>
      </c>
      <c r="C339" t="s">
        <v>84</v>
      </c>
      <c r="D339">
        <v>842252000.31000006</v>
      </c>
      <c r="E339">
        <v>571645168.66999996</v>
      </c>
    </row>
    <row r="340" spans="1:5" x14ac:dyDescent="0.25">
      <c r="A340" t="str">
        <f t="shared" si="5"/>
        <v>NoviembreSeguros Yunen, S.A.</v>
      </c>
      <c r="B340" t="s">
        <v>10</v>
      </c>
      <c r="C340" t="s">
        <v>128</v>
      </c>
      <c r="D340">
        <v>19479.66</v>
      </c>
      <c r="E340">
        <v>8387917.9400000004</v>
      </c>
    </row>
    <row r="341" spans="1:5" x14ac:dyDescent="0.25">
      <c r="A341" t="str">
        <f t="shared" si="5"/>
        <v>NoviembreUnit, S.A.</v>
      </c>
      <c r="B341" t="s">
        <v>10</v>
      </c>
      <c r="C341" t="s">
        <v>131</v>
      </c>
      <c r="D341">
        <v>3209241.8700000006</v>
      </c>
      <c r="E341">
        <v>42499.66</v>
      </c>
    </row>
    <row r="342" spans="1:5" x14ac:dyDescent="0.25">
      <c r="A342" t="str">
        <f t="shared" si="5"/>
        <v>NoviembreWorldwide Seguros, S. A.</v>
      </c>
      <c r="B342" t="s">
        <v>10</v>
      </c>
      <c r="C342" t="s">
        <v>113</v>
      </c>
      <c r="D342">
        <v>12418765.069999998</v>
      </c>
      <c r="E342">
        <v>187063181.22</v>
      </c>
    </row>
    <row r="343" spans="1:5" x14ac:dyDescent="0.25">
      <c r="A343" t="str">
        <f t="shared" si="5"/>
        <v>OctubreAngloamericana de Seguros, S. A.</v>
      </c>
      <c r="B343" t="s">
        <v>9</v>
      </c>
      <c r="C343" t="s">
        <v>78</v>
      </c>
      <c r="D343">
        <v>39931962.960000008</v>
      </c>
      <c r="E343">
        <v>0</v>
      </c>
    </row>
    <row r="344" spans="1:5" x14ac:dyDescent="0.25">
      <c r="A344" t="str">
        <f t="shared" si="5"/>
        <v>OctubreAseguradora Agropecuaria Dominicana, S. A.</v>
      </c>
      <c r="B344" t="s">
        <v>9</v>
      </c>
      <c r="C344" t="s">
        <v>117</v>
      </c>
      <c r="D344">
        <v>1625225.2999999998</v>
      </c>
      <c r="E344">
        <v>20440141.370000001</v>
      </c>
    </row>
    <row r="345" spans="1:5" x14ac:dyDescent="0.25">
      <c r="A345" t="str">
        <f t="shared" si="5"/>
        <v>OctubreAtlántica Seguros, S. A.</v>
      </c>
      <c r="B345" t="s">
        <v>9</v>
      </c>
      <c r="C345" t="s">
        <v>119</v>
      </c>
      <c r="D345">
        <v>64586563.090000004</v>
      </c>
      <c r="E345">
        <v>0</v>
      </c>
    </row>
    <row r="346" spans="1:5" x14ac:dyDescent="0.25">
      <c r="A346" t="str">
        <f t="shared" si="5"/>
        <v>OctubreAtrio Seguros S. A.</v>
      </c>
      <c r="B346" t="s">
        <v>9</v>
      </c>
      <c r="C346" t="s">
        <v>121</v>
      </c>
      <c r="D346">
        <v>26455652.330000002</v>
      </c>
      <c r="E346">
        <v>19946129.199999999</v>
      </c>
    </row>
    <row r="347" spans="1:5" x14ac:dyDescent="0.25">
      <c r="A347" t="str">
        <f t="shared" si="5"/>
        <v>OctubreAutoseguro, S. A.</v>
      </c>
      <c r="B347" t="s">
        <v>9</v>
      </c>
      <c r="C347" t="s">
        <v>79</v>
      </c>
      <c r="D347">
        <v>3450333.01</v>
      </c>
      <c r="E347">
        <v>0</v>
      </c>
    </row>
    <row r="348" spans="1:5" x14ac:dyDescent="0.25">
      <c r="A348" t="str">
        <f t="shared" si="5"/>
        <v>OctubreBanesco Seguros</v>
      </c>
      <c r="B348" t="s">
        <v>9</v>
      </c>
      <c r="C348" t="s">
        <v>118</v>
      </c>
      <c r="D348">
        <v>62321001.890000001</v>
      </c>
      <c r="E348">
        <v>200826.26</v>
      </c>
    </row>
    <row r="349" spans="1:5" x14ac:dyDescent="0.25">
      <c r="A349" t="str">
        <f t="shared" si="5"/>
        <v>OctubreBMI Compañía de Seguros, S. A.</v>
      </c>
      <c r="B349" t="s">
        <v>9</v>
      </c>
      <c r="C349" t="s">
        <v>87</v>
      </c>
      <c r="D349">
        <v>570597.19999999995</v>
      </c>
      <c r="E349">
        <v>37367449.670000002</v>
      </c>
    </row>
    <row r="350" spans="1:5" x14ac:dyDescent="0.25">
      <c r="A350" t="str">
        <f t="shared" si="5"/>
        <v>OctubreBupa Dominicana, S. A.</v>
      </c>
      <c r="B350" t="s">
        <v>9</v>
      </c>
      <c r="C350" t="s">
        <v>123</v>
      </c>
      <c r="D350">
        <v>0</v>
      </c>
      <c r="E350">
        <v>37391497.020000003</v>
      </c>
    </row>
    <row r="351" spans="1:5" x14ac:dyDescent="0.25">
      <c r="A351" t="str">
        <f t="shared" si="5"/>
        <v>OctubreCompañía Dominicana de Seguros, C. por A.</v>
      </c>
      <c r="B351" t="s">
        <v>9</v>
      </c>
      <c r="C351" t="s">
        <v>115</v>
      </c>
      <c r="D351">
        <v>91053024.359999985</v>
      </c>
      <c r="E351">
        <v>0</v>
      </c>
    </row>
    <row r="352" spans="1:5" x14ac:dyDescent="0.25">
      <c r="A352" t="str">
        <f t="shared" si="5"/>
        <v>OctubreConfederación del Canadá Dominicana, S. A.</v>
      </c>
      <c r="B352" t="s">
        <v>9</v>
      </c>
      <c r="C352" t="s">
        <v>127</v>
      </c>
      <c r="D352">
        <v>7887160.9199999999</v>
      </c>
      <c r="E352">
        <v>0</v>
      </c>
    </row>
    <row r="353" spans="1:5" x14ac:dyDescent="0.25">
      <c r="A353" t="str">
        <f t="shared" si="5"/>
        <v xml:space="preserve">OctubreCooperativa Nacional De Seguros, Inc </v>
      </c>
      <c r="B353" t="s">
        <v>9</v>
      </c>
      <c r="C353" t="s">
        <v>120</v>
      </c>
      <c r="D353">
        <v>52264990.269999996</v>
      </c>
      <c r="E353">
        <v>93694.11</v>
      </c>
    </row>
    <row r="354" spans="1:5" x14ac:dyDescent="0.25">
      <c r="A354" t="str">
        <f t="shared" si="5"/>
        <v>OctubreCuna Mutual Insurance Society Dominicana</v>
      </c>
      <c r="B354" t="s">
        <v>9</v>
      </c>
      <c r="C354" t="s">
        <v>122</v>
      </c>
      <c r="D354">
        <v>38164690.18</v>
      </c>
      <c r="E354">
        <v>0</v>
      </c>
    </row>
    <row r="355" spans="1:5" x14ac:dyDescent="0.25">
      <c r="A355" t="str">
        <f t="shared" si="5"/>
        <v>OctubreFuturo Seguros</v>
      </c>
      <c r="B355" t="s">
        <v>9</v>
      </c>
      <c r="C355" t="s">
        <v>109</v>
      </c>
      <c r="D355">
        <v>22877444.890000001</v>
      </c>
      <c r="E355">
        <v>5000000</v>
      </c>
    </row>
    <row r="356" spans="1:5" x14ac:dyDescent="0.25">
      <c r="A356" t="str">
        <f t="shared" si="5"/>
        <v>OctubreGeneral de Seguros, S. A.</v>
      </c>
      <c r="B356" t="s">
        <v>9</v>
      </c>
      <c r="C356" t="s">
        <v>77</v>
      </c>
      <c r="D356">
        <v>56539872.810000002</v>
      </c>
      <c r="E356">
        <v>120612708.59</v>
      </c>
    </row>
    <row r="357" spans="1:5" x14ac:dyDescent="0.25">
      <c r="A357" t="str">
        <f t="shared" si="5"/>
        <v>OctubreHumano Seguros, S. A.</v>
      </c>
      <c r="B357" t="s">
        <v>9</v>
      </c>
      <c r="C357" t="s">
        <v>92</v>
      </c>
      <c r="D357">
        <v>151408665.77999997</v>
      </c>
      <c r="E357">
        <v>1142934730.4599996</v>
      </c>
    </row>
    <row r="358" spans="1:5" x14ac:dyDescent="0.25">
      <c r="A358" t="str">
        <f t="shared" si="5"/>
        <v>OctubreHylseg Seguros S.A</v>
      </c>
      <c r="B358" t="s">
        <v>9</v>
      </c>
      <c r="C358" t="s">
        <v>129</v>
      </c>
      <c r="D358">
        <v>623543</v>
      </c>
      <c r="E358">
        <v>0</v>
      </c>
    </row>
    <row r="359" spans="1:5" x14ac:dyDescent="0.25">
      <c r="A359" t="str">
        <f t="shared" si="5"/>
        <v>OctubreLa Colonial, S. A., Compañia De Seguros</v>
      </c>
      <c r="B359" t="s">
        <v>9</v>
      </c>
      <c r="C359" t="s">
        <v>111</v>
      </c>
      <c r="D359">
        <v>426022431.16999996</v>
      </c>
      <c r="E359">
        <v>200040725.13</v>
      </c>
    </row>
    <row r="360" spans="1:5" x14ac:dyDescent="0.25">
      <c r="A360" t="str">
        <f t="shared" si="5"/>
        <v>OctubreLa Monumental de Seguros, S. A.</v>
      </c>
      <c r="B360" t="s">
        <v>9</v>
      </c>
      <c r="C360" t="s">
        <v>85</v>
      </c>
      <c r="D360">
        <v>106379587.77</v>
      </c>
      <c r="E360">
        <v>47824.39</v>
      </c>
    </row>
    <row r="361" spans="1:5" x14ac:dyDescent="0.25">
      <c r="A361" t="str">
        <f t="shared" si="5"/>
        <v>OctubreMapfre BHD Compañía de Seguros</v>
      </c>
      <c r="B361" t="s">
        <v>9</v>
      </c>
      <c r="C361" t="s">
        <v>110</v>
      </c>
      <c r="D361">
        <v>675918911.63999999</v>
      </c>
      <c r="E361">
        <v>175835277.09</v>
      </c>
    </row>
    <row r="362" spans="1:5" x14ac:dyDescent="0.25">
      <c r="A362" t="str">
        <f t="shared" si="5"/>
        <v>OctubreMidas Seguros, S.A.</v>
      </c>
      <c r="B362" t="s">
        <v>9</v>
      </c>
      <c r="C362" t="s">
        <v>130</v>
      </c>
      <c r="D362">
        <v>1852812.79</v>
      </c>
      <c r="E362">
        <v>4105875.42</v>
      </c>
    </row>
    <row r="363" spans="1:5" x14ac:dyDescent="0.25">
      <c r="A363" t="str">
        <f t="shared" si="5"/>
        <v>OctubreMultiseguros Su, S.A.</v>
      </c>
      <c r="B363" t="s">
        <v>9</v>
      </c>
      <c r="C363" t="s">
        <v>125</v>
      </c>
      <c r="D363">
        <v>19381581.059999999</v>
      </c>
      <c r="E363">
        <v>0</v>
      </c>
    </row>
    <row r="364" spans="1:5" x14ac:dyDescent="0.25">
      <c r="A364" t="str">
        <f t="shared" si="5"/>
        <v>OctubrePatria, S. A., Compañía de Seguros</v>
      </c>
      <c r="B364" t="s">
        <v>9</v>
      </c>
      <c r="C364" t="s">
        <v>116</v>
      </c>
      <c r="D364">
        <v>44654446.450000003</v>
      </c>
      <c r="E364">
        <v>0</v>
      </c>
    </row>
    <row r="365" spans="1:5" x14ac:dyDescent="0.25">
      <c r="A365" t="str">
        <f t="shared" si="5"/>
        <v xml:space="preserve">OctubreRehsa Compañia De Seguros Y Reaseguros, </v>
      </c>
      <c r="B365" t="s">
        <v>9</v>
      </c>
      <c r="C365" t="s">
        <v>132</v>
      </c>
      <c r="D365">
        <v>0</v>
      </c>
      <c r="E365">
        <v>0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126</v>
      </c>
      <c r="D366">
        <v>21611530.609999999</v>
      </c>
      <c r="E366">
        <v>262095.54</v>
      </c>
    </row>
    <row r="367" spans="1:5" x14ac:dyDescent="0.25">
      <c r="A367" t="str">
        <f t="shared" si="5"/>
        <v>OctubreSeguros APS, S.R.L.</v>
      </c>
      <c r="B367" t="s">
        <v>9</v>
      </c>
      <c r="C367" t="s">
        <v>124</v>
      </c>
      <c r="D367">
        <v>27199669.600000001</v>
      </c>
      <c r="E367">
        <v>522517.36</v>
      </c>
    </row>
    <row r="368" spans="1:5" x14ac:dyDescent="0.25">
      <c r="A368" t="str">
        <f t="shared" si="5"/>
        <v>OctubreSeguros Crecer, S. A.</v>
      </c>
      <c r="B368" t="s">
        <v>9</v>
      </c>
      <c r="C368" t="s">
        <v>94</v>
      </c>
      <c r="D368">
        <v>79260068.74000001</v>
      </c>
      <c r="E368">
        <v>221644071.67000002</v>
      </c>
    </row>
    <row r="369" spans="1:5" x14ac:dyDescent="0.25">
      <c r="A369" t="str">
        <f t="shared" si="5"/>
        <v>OctubreSeguros La Internacional, S. A.</v>
      </c>
      <c r="B369" t="s">
        <v>9</v>
      </c>
      <c r="C369" t="s">
        <v>80</v>
      </c>
      <c r="D369">
        <v>49165348.939999998</v>
      </c>
      <c r="E369">
        <v>0</v>
      </c>
    </row>
    <row r="370" spans="1:5" x14ac:dyDescent="0.25">
      <c r="A370" t="str">
        <f t="shared" si="5"/>
        <v>OctubreSeguros Pepín, S. A.</v>
      </c>
      <c r="B370" t="s">
        <v>9</v>
      </c>
      <c r="C370" t="s">
        <v>114</v>
      </c>
      <c r="D370">
        <v>121224032.93000001</v>
      </c>
      <c r="E370">
        <v>58588.480000000003</v>
      </c>
    </row>
    <row r="371" spans="1:5" x14ac:dyDescent="0.25">
      <c r="A371" t="str">
        <f t="shared" si="5"/>
        <v>OctubreSeguros Reservas, S. A.</v>
      </c>
      <c r="B371" t="s">
        <v>9</v>
      </c>
      <c r="C371" t="s">
        <v>93</v>
      </c>
      <c r="D371">
        <v>986697615.61000001</v>
      </c>
      <c r="E371">
        <v>245318482.94999999</v>
      </c>
    </row>
    <row r="372" spans="1:5" x14ac:dyDescent="0.25">
      <c r="A372" t="str">
        <f t="shared" si="5"/>
        <v>OctubreSeguros Sura, S.A.</v>
      </c>
      <c r="B372" t="s">
        <v>9</v>
      </c>
      <c r="C372" t="s">
        <v>112</v>
      </c>
      <c r="D372">
        <v>423879199.47000003</v>
      </c>
      <c r="E372">
        <v>75447598.979999989</v>
      </c>
    </row>
    <row r="373" spans="1:5" x14ac:dyDescent="0.25">
      <c r="A373" t="str">
        <f t="shared" si="5"/>
        <v>OctubreSeguros Universal, S. A.</v>
      </c>
      <c r="B373" t="s">
        <v>9</v>
      </c>
      <c r="C373" t="s">
        <v>84</v>
      </c>
      <c r="D373">
        <v>676953142.61999989</v>
      </c>
      <c r="E373">
        <v>653285645.09000003</v>
      </c>
    </row>
    <row r="374" spans="1:5" x14ac:dyDescent="0.25">
      <c r="A374" t="str">
        <f t="shared" si="5"/>
        <v>OctubreSeguros Yunen, S.A.</v>
      </c>
      <c r="B374" t="s">
        <v>9</v>
      </c>
      <c r="C374" t="s">
        <v>128</v>
      </c>
      <c r="D374">
        <v>47638.69</v>
      </c>
      <c r="E374">
        <v>7509800.6600000001</v>
      </c>
    </row>
    <row r="375" spans="1:5" x14ac:dyDescent="0.25">
      <c r="A375" t="str">
        <f t="shared" si="5"/>
        <v>OctubreUnit, S.A.</v>
      </c>
      <c r="B375" t="s">
        <v>9</v>
      </c>
      <c r="C375" t="s">
        <v>131</v>
      </c>
      <c r="D375">
        <v>3329475.32</v>
      </c>
      <c r="E375">
        <v>44809.66</v>
      </c>
    </row>
    <row r="376" spans="1:5" x14ac:dyDescent="0.25">
      <c r="A376" t="str">
        <f t="shared" si="5"/>
        <v>OctubreWorldwide Seguros, S. A.</v>
      </c>
      <c r="B376" t="s">
        <v>9</v>
      </c>
      <c r="C376" t="s">
        <v>113</v>
      </c>
      <c r="D376">
        <v>17233786.16</v>
      </c>
      <c r="E376">
        <v>205649988.67000002</v>
      </c>
    </row>
    <row r="377" spans="1:5" x14ac:dyDescent="0.25">
      <c r="A377" t="str">
        <f t="shared" si="5"/>
        <v>SeptiembreAngloamericana de Seguros, S. A.</v>
      </c>
      <c r="B377" t="s">
        <v>8</v>
      </c>
      <c r="C377" t="s">
        <v>78</v>
      </c>
      <c r="D377">
        <v>32417623.18</v>
      </c>
      <c r="E377">
        <v>79425.259999999995</v>
      </c>
    </row>
    <row r="378" spans="1:5" x14ac:dyDescent="0.25">
      <c r="A378" t="str">
        <f t="shared" si="5"/>
        <v>SeptiembreAseguradora Agropecuaria Dominicana, S. A.</v>
      </c>
      <c r="B378" t="s">
        <v>8</v>
      </c>
      <c r="C378" t="s">
        <v>117</v>
      </c>
      <c r="D378">
        <v>2855784.84</v>
      </c>
      <c r="E378">
        <v>44430928.280000001</v>
      </c>
    </row>
    <row r="379" spans="1:5" x14ac:dyDescent="0.25">
      <c r="A379" t="str">
        <f t="shared" si="5"/>
        <v>SeptiembreAtlántica Seguros, S. A.</v>
      </c>
      <c r="B379" t="s">
        <v>8</v>
      </c>
      <c r="C379" t="s">
        <v>119</v>
      </c>
      <c r="D379">
        <v>60534833.530000001</v>
      </c>
      <c r="E379">
        <v>0</v>
      </c>
    </row>
    <row r="380" spans="1:5" x14ac:dyDescent="0.25">
      <c r="A380" t="str">
        <f t="shared" si="5"/>
        <v>SeptiembreAtrio Seguros S. A.</v>
      </c>
      <c r="B380" t="s">
        <v>8</v>
      </c>
      <c r="C380" t="s">
        <v>121</v>
      </c>
      <c r="D380">
        <v>28464800.590000004</v>
      </c>
      <c r="E380">
        <v>24449983.530000001</v>
      </c>
    </row>
    <row r="381" spans="1:5" x14ac:dyDescent="0.25">
      <c r="A381" t="str">
        <f t="shared" si="5"/>
        <v>SeptiembreAutoseguro, S. A.</v>
      </c>
      <c r="B381" t="s">
        <v>8</v>
      </c>
      <c r="C381" t="s">
        <v>79</v>
      </c>
      <c r="D381">
        <v>4179299.25</v>
      </c>
      <c r="E381">
        <v>0</v>
      </c>
    </row>
    <row r="382" spans="1:5" x14ac:dyDescent="0.25">
      <c r="A382" t="str">
        <f t="shared" si="5"/>
        <v>SeptiembreBanesco Seguros</v>
      </c>
      <c r="B382" t="s">
        <v>8</v>
      </c>
      <c r="C382" t="s">
        <v>118</v>
      </c>
      <c r="D382">
        <v>83607787</v>
      </c>
      <c r="E382">
        <v>166028.44999999998</v>
      </c>
    </row>
    <row r="383" spans="1:5" x14ac:dyDescent="0.25">
      <c r="A383" t="str">
        <f t="shared" si="5"/>
        <v>SeptiembreBMI Compañía de Seguros, S. A.</v>
      </c>
      <c r="B383" t="s">
        <v>8</v>
      </c>
      <c r="C383" t="s">
        <v>87</v>
      </c>
      <c r="D383">
        <v>219824.1</v>
      </c>
      <c r="E383">
        <v>34695174.759999998</v>
      </c>
    </row>
    <row r="384" spans="1:5" x14ac:dyDescent="0.25">
      <c r="A384" t="str">
        <f t="shared" si="5"/>
        <v>SeptiembreBupa Dominicana, S. A.</v>
      </c>
      <c r="B384" t="s">
        <v>8</v>
      </c>
      <c r="C384" t="s">
        <v>123</v>
      </c>
      <c r="D384">
        <v>0</v>
      </c>
      <c r="E384">
        <v>38766252.789999999</v>
      </c>
    </row>
    <row r="385" spans="1:5" x14ac:dyDescent="0.25">
      <c r="A385" t="str">
        <f t="shared" si="5"/>
        <v>SeptiembreCompañía Dominicana de Seguros, C. por A.</v>
      </c>
      <c r="B385" t="s">
        <v>8</v>
      </c>
      <c r="C385" t="s">
        <v>115</v>
      </c>
      <c r="D385">
        <v>84206307.190000013</v>
      </c>
      <c r="E385">
        <v>0.02</v>
      </c>
    </row>
    <row r="386" spans="1:5" x14ac:dyDescent="0.25">
      <c r="A386" t="str">
        <f t="shared" si="5"/>
        <v>SeptiembreConfederación del Canadá Dominicana, S. A.</v>
      </c>
      <c r="B386" t="s">
        <v>8</v>
      </c>
      <c r="C386" t="s">
        <v>127</v>
      </c>
      <c r="D386">
        <v>6410886.9500000002</v>
      </c>
      <c r="E386">
        <v>0</v>
      </c>
    </row>
    <row r="387" spans="1:5" x14ac:dyDescent="0.25">
      <c r="A387" t="str">
        <f t="shared" ref="A387:A410" si="6">B387&amp;C387</f>
        <v xml:space="preserve">SeptiembreCooperativa Nacional De Seguros, Inc </v>
      </c>
      <c r="B387" t="s">
        <v>8</v>
      </c>
      <c r="C387" t="s">
        <v>120</v>
      </c>
      <c r="D387">
        <v>53999269.620000005</v>
      </c>
      <c r="E387">
        <v>34071.06</v>
      </c>
    </row>
    <row r="388" spans="1:5" x14ac:dyDescent="0.25">
      <c r="A388" t="str">
        <f t="shared" si="6"/>
        <v>SeptiembreCuna Mutual Insurance Society Dominicana</v>
      </c>
      <c r="B388" t="s">
        <v>8</v>
      </c>
      <c r="C388" t="s">
        <v>122</v>
      </c>
      <c r="D388">
        <v>39857385.230000004</v>
      </c>
      <c r="E388">
        <v>0</v>
      </c>
    </row>
    <row r="389" spans="1:5" x14ac:dyDescent="0.25">
      <c r="A389" t="str">
        <f t="shared" si="6"/>
        <v>SeptiembreFuturo Seguros</v>
      </c>
      <c r="B389" t="s">
        <v>8</v>
      </c>
      <c r="C389" t="s">
        <v>109</v>
      </c>
      <c r="D389">
        <v>16588071.970000003</v>
      </c>
      <c r="E389">
        <v>0</v>
      </c>
    </row>
    <row r="390" spans="1:5" x14ac:dyDescent="0.25">
      <c r="A390" t="str">
        <f t="shared" si="6"/>
        <v>SeptiembreGeneral de Seguros, S. A.</v>
      </c>
      <c r="B390" t="s">
        <v>8</v>
      </c>
      <c r="C390" t="s">
        <v>77</v>
      </c>
      <c r="D390">
        <v>45507185.839999996</v>
      </c>
      <c r="E390">
        <v>123983780.86999999</v>
      </c>
    </row>
    <row r="391" spans="1:5" x14ac:dyDescent="0.25">
      <c r="A391" t="str">
        <f t="shared" si="6"/>
        <v>SeptiembreHumano Seguros, S. A.</v>
      </c>
      <c r="B391" t="s">
        <v>8</v>
      </c>
      <c r="C391" t="s">
        <v>92</v>
      </c>
      <c r="D391">
        <v>157008253.68000001</v>
      </c>
      <c r="E391">
        <v>1132419176.26</v>
      </c>
    </row>
    <row r="392" spans="1:5" x14ac:dyDescent="0.25">
      <c r="A392" t="str">
        <f t="shared" si="6"/>
        <v>SeptiembreHylseg Seguros S.A</v>
      </c>
      <c r="B392" t="s">
        <v>8</v>
      </c>
      <c r="C392" t="s">
        <v>129</v>
      </c>
      <c r="D392">
        <v>2068235.35</v>
      </c>
      <c r="E392">
        <v>0</v>
      </c>
    </row>
    <row r="393" spans="1:5" x14ac:dyDescent="0.25">
      <c r="A393" t="str">
        <f t="shared" si="6"/>
        <v>SeptiembreLa Colonial, S. A., Compañia De Seguros</v>
      </c>
      <c r="B393" t="s">
        <v>8</v>
      </c>
      <c r="C393" t="s">
        <v>111</v>
      </c>
      <c r="D393">
        <v>458940925.11000013</v>
      </c>
      <c r="E393">
        <v>343647647.93000001</v>
      </c>
    </row>
    <row r="394" spans="1:5" x14ac:dyDescent="0.25">
      <c r="A394" t="str">
        <f t="shared" si="6"/>
        <v>SeptiembreLa Monumental de Seguros, S. A.</v>
      </c>
      <c r="B394" t="s">
        <v>8</v>
      </c>
      <c r="C394" t="s">
        <v>85</v>
      </c>
      <c r="D394">
        <v>116649127.96000001</v>
      </c>
      <c r="E394">
        <v>2129973.64</v>
      </c>
    </row>
    <row r="395" spans="1:5" x14ac:dyDescent="0.25">
      <c r="A395" t="str">
        <f t="shared" si="6"/>
        <v>SeptiembreMapfre BHD Compañía de Seguros</v>
      </c>
      <c r="B395" t="s">
        <v>8</v>
      </c>
      <c r="C395" t="s">
        <v>110</v>
      </c>
      <c r="D395">
        <v>829744243.53999996</v>
      </c>
      <c r="E395">
        <v>151962965.57999998</v>
      </c>
    </row>
    <row r="396" spans="1:5" x14ac:dyDescent="0.25">
      <c r="A396" t="str">
        <f t="shared" si="6"/>
        <v>SeptiembreMidas Seguros, S.A.</v>
      </c>
      <c r="B396" t="s">
        <v>8</v>
      </c>
      <c r="C396" t="s">
        <v>130</v>
      </c>
      <c r="D396">
        <v>1426589</v>
      </c>
      <c r="E396">
        <v>5005280.75</v>
      </c>
    </row>
    <row r="397" spans="1:5" x14ac:dyDescent="0.25">
      <c r="A397" t="str">
        <f t="shared" si="6"/>
        <v>SeptiembreMultiseguros Su, S.A.</v>
      </c>
      <c r="B397" t="s">
        <v>8</v>
      </c>
      <c r="C397" t="s">
        <v>125</v>
      </c>
      <c r="D397">
        <v>21611025.34</v>
      </c>
      <c r="E397">
        <v>0</v>
      </c>
    </row>
    <row r="398" spans="1:5" x14ac:dyDescent="0.25">
      <c r="A398" t="str">
        <f t="shared" si="6"/>
        <v>SeptiembrePatria, S. A., Compañía de Seguros</v>
      </c>
      <c r="B398" t="s">
        <v>8</v>
      </c>
      <c r="C398" t="s">
        <v>116</v>
      </c>
      <c r="D398">
        <v>43752664.070000008</v>
      </c>
      <c r="E398">
        <v>0</v>
      </c>
    </row>
    <row r="399" spans="1:5" x14ac:dyDescent="0.25">
      <c r="A399" t="str">
        <f t="shared" si="6"/>
        <v xml:space="preserve">SeptiembreRehsa Compañia De Seguros Y Reaseguros, </v>
      </c>
      <c r="B399" t="s">
        <v>8</v>
      </c>
      <c r="C399" t="s">
        <v>132</v>
      </c>
      <c r="D399">
        <v>0</v>
      </c>
      <c r="E399">
        <v>0</v>
      </c>
    </row>
    <row r="400" spans="1:5" x14ac:dyDescent="0.25">
      <c r="A400" t="str">
        <f t="shared" si="6"/>
        <v>SeptiembreSeguros Ademi, S.A.</v>
      </c>
      <c r="B400" t="s">
        <v>8</v>
      </c>
      <c r="C400" t="s">
        <v>126</v>
      </c>
      <c r="D400">
        <v>20869008.550000001</v>
      </c>
      <c r="E400">
        <v>263230.99</v>
      </c>
    </row>
    <row r="401" spans="1:5" x14ac:dyDescent="0.25">
      <c r="A401" t="str">
        <f t="shared" si="6"/>
        <v>SeptiembreSeguros APS, S.R.L.</v>
      </c>
      <c r="B401" t="s">
        <v>8</v>
      </c>
      <c r="C401" t="s">
        <v>124</v>
      </c>
      <c r="D401">
        <v>22075243.939999998</v>
      </c>
      <c r="E401">
        <v>460146.28</v>
      </c>
    </row>
    <row r="402" spans="1:5" x14ac:dyDescent="0.25">
      <c r="A402" t="str">
        <f t="shared" si="6"/>
        <v>SeptiembreSeguros Crecer, S. A.</v>
      </c>
      <c r="B402" t="s">
        <v>8</v>
      </c>
      <c r="C402" t="s">
        <v>94</v>
      </c>
      <c r="D402">
        <v>74186455.75</v>
      </c>
      <c r="E402">
        <v>249958216.01000002</v>
      </c>
    </row>
    <row r="403" spans="1:5" x14ac:dyDescent="0.25">
      <c r="A403" t="str">
        <f t="shared" si="6"/>
        <v>SeptiembreSeguros La Internacional, S. A.</v>
      </c>
      <c r="B403" t="s">
        <v>8</v>
      </c>
      <c r="C403" t="s">
        <v>80</v>
      </c>
      <c r="D403">
        <v>48040766.290000007</v>
      </c>
      <c r="E403">
        <v>0</v>
      </c>
    </row>
    <row r="404" spans="1:5" x14ac:dyDescent="0.25">
      <c r="A404" t="str">
        <f t="shared" si="6"/>
        <v>SeptiembreSeguros Pepín, S. A.</v>
      </c>
      <c r="B404" t="s">
        <v>8</v>
      </c>
      <c r="C404" t="s">
        <v>114</v>
      </c>
      <c r="D404">
        <v>115647066.62</v>
      </c>
      <c r="E404">
        <v>2000</v>
      </c>
    </row>
    <row r="405" spans="1:5" x14ac:dyDescent="0.25">
      <c r="A405" t="str">
        <f t="shared" si="6"/>
        <v>SeptiembreSeguros Reservas, S. A.</v>
      </c>
      <c r="B405" t="s">
        <v>8</v>
      </c>
      <c r="C405" t="s">
        <v>93</v>
      </c>
      <c r="D405">
        <v>896752833.74999988</v>
      </c>
      <c r="E405">
        <v>244776431.61000001</v>
      </c>
    </row>
    <row r="406" spans="1:5" x14ac:dyDescent="0.25">
      <c r="A406" t="str">
        <f t="shared" si="6"/>
        <v>SeptiembreSeguros Sura, S.A.</v>
      </c>
      <c r="B406" t="s">
        <v>8</v>
      </c>
      <c r="C406" t="s">
        <v>112</v>
      </c>
      <c r="D406">
        <v>430053512.17000008</v>
      </c>
      <c r="E406">
        <v>26964204.629999999</v>
      </c>
    </row>
    <row r="407" spans="1:5" x14ac:dyDescent="0.25">
      <c r="A407" t="str">
        <f t="shared" si="6"/>
        <v>SeptiembreSeguros Universal, S. A.</v>
      </c>
      <c r="B407" t="s">
        <v>8</v>
      </c>
      <c r="C407" t="s">
        <v>84</v>
      </c>
      <c r="D407">
        <v>975626981.84000003</v>
      </c>
      <c r="E407">
        <v>593363664.35000002</v>
      </c>
    </row>
    <row r="408" spans="1:5" x14ac:dyDescent="0.25">
      <c r="A408" t="str">
        <f t="shared" si="6"/>
        <v>SeptiembreSeguros Yunen, S.A.</v>
      </c>
      <c r="B408" t="s">
        <v>8</v>
      </c>
      <c r="C408" t="s">
        <v>128</v>
      </c>
      <c r="D408">
        <v>50676.439999999995</v>
      </c>
      <c r="E408">
        <v>6448040.4500000002</v>
      </c>
    </row>
    <row r="409" spans="1:5" x14ac:dyDescent="0.25">
      <c r="A409" t="str">
        <f t="shared" si="6"/>
        <v>SeptiembreUnit, S.A.</v>
      </c>
      <c r="B409" t="s">
        <v>8</v>
      </c>
      <c r="C409" t="s">
        <v>131</v>
      </c>
      <c r="D409">
        <v>3210191.36</v>
      </c>
      <c r="E409">
        <v>53695.11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" zoomScale="80" zoomScaleNormal="80" workbookViewId="0">
      <selection activeCell="B691" sqref="B691"/>
    </sheetView>
  </sheetViews>
  <sheetFormatPr defaultColWidth="11.44140625" defaultRowHeight="13.2" x14ac:dyDescent="0.25"/>
  <cols>
    <col min="1" max="1" width="6" style="97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7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x14ac:dyDescent="0.25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8" ht="21" x14ac:dyDescent="0.4">
      <c r="B3" s="135" t="str">
        <f>"Enero"&amp;'P.N.C. x Comp. x Ramos'!A1&amp;", 2023"</f>
        <v>Enero - Febrero, 2023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x14ac:dyDescent="0.25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7" t="s">
        <v>33</v>
      </c>
      <c r="C7" s="142" t="s">
        <v>0</v>
      </c>
      <c r="D7" s="142"/>
      <c r="E7" s="142" t="s">
        <v>12</v>
      </c>
      <c r="F7" s="142"/>
      <c r="G7" s="67"/>
      <c r="H7" s="142" t="s">
        <v>13</v>
      </c>
      <c r="I7" s="142"/>
      <c r="J7" s="67"/>
      <c r="K7" s="142" t="s">
        <v>14</v>
      </c>
      <c r="L7" s="142"/>
      <c r="M7" s="67"/>
      <c r="N7" s="142" t="s">
        <v>15</v>
      </c>
      <c r="O7" s="142"/>
      <c r="P7" s="67"/>
      <c r="Q7" s="142" t="s">
        <v>27</v>
      </c>
      <c r="R7" s="142"/>
      <c r="S7" s="67"/>
      <c r="T7" s="142" t="s">
        <v>35</v>
      </c>
      <c r="U7" s="142"/>
      <c r="V7" s="67"/>
      <c r="W7" s="142" t="s">
        <v>16</v>
      </c>
      <c r="X7" s="142"/>
      <c r="Y7" s="67"/>
      <c r="Z7" s="142" t="s">
        <v>67</v>
      </c>
      <c r="AA7" s="142"/>
      <c r="AB7" s="67"/>
      <c r="AC7" s="142" t="s">
        <v>34</v>
      </c>
      <c r="AD7" s="142"/>
      <c r="AE7" s="67"/>
      <c r="AF7" s="142" t="s">
        <v>17</v>
      </c>
      <c r="AG7" s="142"/>
      <c r="AH7" s="67"/>
      <c r="AI7" s="142" t="s">
        <v>18</v>
      </c>
      <c r="AJ7" s="142"/>
      <c r="AK7" s="49"/>
      <c r="AL7" t="s">
        <v>108</v>
      </c>
    </row>
    <row r="8" spans="2:38" ht="23.25" customHeight="1" thickTop="1" thickBot="1" x14ac:dyDescent="0.3">
      <c r="B8" s="146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f t="shared" ref="C9:D28" si="0">SUMIF($E$8:$AJ$8,C$8,$E9:$AJ9)</f>
        <v>2320499183.9000001</v>
      </c>
      <c r="D9" s="50">
        <f t="shared" si="0"/>
        <v>1097043334.2300003</v>
      </c>
      <c r="E9" s="35">
        <f t="shared" ref="E9:F28" si="1">SUMIF($B$63:$B$1436,$B9,E$63:E$1436)</f>
        <v>8872489.5</v>
      </c>
      <c r="F9" s="35">
        <f t="shared" si="1"/>
        <v>15136.810000000001</v>
      </c>
      <c r="G9" s="35">
        <f t="shared" ref="G9:G41" si="2">SUM(E9:F9)</f>
        <v>8887626.3100000005</v>
      </c>
      <c r="H9" s="35">
        <f t="shared" ref="H9:I28" si="3">SUMIF($B$63:$B$1436,$B9,H$63:H$1436)</f>
        <v>195214954.14999998</v>
      </c>
      <c r="I9" s="35">
        <f t="shared" si="3"/>
        <v>367382871.22000003</v>
      </c>
      <c r="J9" s="35">
        <f t="shared" ref="J9:J41" si="4">SUM(H9:I9)</f>
        <v>562597825.37</v>
      </c>
      <c r="K9" s="35">
        <f t="shared" ref="K9:L28" si="5">SUMIF($B$63:$B$1436,$B9,K$63:K$1436)</f>
        <v>219.83</v>
      </c>
      <c r="L9" s="35">
        <f t="shared" si="5"/>
        <v>673654787.13</v>
      </c>
      <c r="M9" s="35">
        <f t="shared" ref="M9:M41" si="6">SUM(K9:L9)</f>
        <v>673655006.96000004</v>
      </c>
      <c r="N9" s="35">
        <f t="shared" ref="N9:O28" si="7">SUMIF($B$63:$B$1436,$B9,N$63:N$1436)</f>
        <v>47494928.390000001</v>
      </c>
      <c r="O9" s="35">
        <f t="shared" si="7"/>
        <v>0</v>
      </c>
      <c r="P9" s="35">
        <f t="shared" ref="P9:P41" si="8">SUM(N9:O9)</f>
        <v>47494928.390000001</v>
      </c>
      <c r="Q9" s="35">
        <f t="shared" ref="Q9:R28" si="9">SUMIF($B$63:$B$1436,$B9,Q$63:Q$1436)</f>
        <v>1308284434.6700001</v>
      </c>
      <c r="R9" s="35">
        <f t="shared" si="9"/>
        <v>29916565.439999998</v>
      </c>
      <c r="S9" s="35">
        <f t="shared" ref="S9:S41" si="10">SUM(Q9:R9)</f>
        <v>1338201000.1100001</v>
      </c>
      <c r="T9" s="35">
        <f t="shared" ref="T9:U28" si="11">SUMIF($B$63:$B$1436,$B9,T$63:T$1436)</f>
        <v>4267737.18</v>
      </c>
      <c r="U9" s="35">
        <f t="shared" si="11"/>
        <v>0</v>
      </c>
      <c r="V9" s="35">
        <f t="shared" ref="V9:V41" si="12">SUM(T9:U9)</f>
        <v>4267737.18</v>
      </c>
      <c r="W9" s="35">
        <f t="shared" ref="W9:X28" si="13">SUMIF($B$63:$B$1436,$B9,W$63:W$1436)</f>
        <v>91511740.920000002</v>
      </c>
      <c r="X9" s="35">
        <f t="shared" si="13"/>
        <v>278931.17</v>
      </c>
      <c r="Y9" s="35">
        <f t="shared" ref="Y9:Y41" si="14">SUM(W9:X9)</f>
        <v>91790672.090000004</v>
      </c>
      <c r="Z9" s="35">
        <f t="shared" ref="Z9:AA28" si="15">SUMIF($B$63:$B$1436,$B9,Z$63:Z$1436)</f>
        <v>450143963.06999999</v>
      </c>
      <c r="AA9" s="35">
        <f t="shared" si="15"/>
        <v>331850.45</v>
      </c>
      <c r="AB9" s="35">
        <f t="shared" ref="AB9:AB41" si="16">SUM(Z9:AA9)</f>
        <v>450475813.51999998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22510775.390000001</v>
      </c>
      <c r="AG9" s="35">
        <f t="shared" si="19"/>
        <v>428728.44</v>
      </c>
      <c r="AH9" s="35">
        <f t="shared" ref="AH9:AH41" si="20">SUM(AF9:AG9)</f>
        <v>22939503.830000002</v>
      </c>
      <c r="AI9" s="35">
        <f t="shared" ref="AI9:AJ28" si="21">SUMIF($B$63:$B$1436,$B9,AI$63:AI$1436)</f>
        <v>192197940.80000001</v>
      </c>
      <c r="AJ9" s="35">
        <f t="shared" si="21"/>
        <v>25034463.57</v>
      </c>
      <c r="AK9" s="68">
        <f t="shared" ref="AK9:AK42" si="22">SUM(AI9:AJ9)</f>
        <v>217232404.37</v>
      </c>
      <c r="AL9" s="2">
        <f t="shared" ref="AL9:AL41" si="23">SUM(C9:D9)</f>
        <v>3417542518.1300001</v>
      </c>
    </row>
    <row r="10" spans="2:38" ht="14.4" thickTop="1" thickBot="1" x14ac:dyDescent="0.3">
      <c r="B10" s="37" t="s">
        <v>92</v>
      </c>
      <c r="C10" s="50">
        <f t="shared" si="0"/>
        <v>324480258.40999997</v>
      </c>
      <c r="D10" s="50">
        <f t="shared" si="0"/>
        <v>2323375603.3200002</v>
      </c>
      <c r="E10" s="35">
        <f t="shared" si="1"/>
        <v>9082623.0899999999</v>
      </c>
      <c r="F10" s="35">
        <f t="shared" si="1"/>
        <v>0.05</v>
      </c>
      <c r="G10" s="35">
        <f t="shared" si="2"/>
        <v>9082623.1400000006</v>
      </c>
      <c r="H10" s="35">
        <f t="shared" si="3"/>
        <v>50616802.170000002</v>
      </c>
      <c r="I10" s="35">
        <f t="shared" si="3"/>
        <v>2521617.7199999997</v>
      </c>
      <c r="J10" s="35">
        <f t="shared" si="4"/>
        <v>53138419.890000001</v>
      </c>
      <c r="K10" s="35">
        <f t="shared" si="5"/>
        <v>0</v>
      </c>
      <c r="L10" s="35">
        <f t="shared" si="5"/>
        <v>2313492715.3400002</v>
      </c>
      <c r="M10" s="35">
        <f t="shared" si="6"/>
        <v>2313492715.3400002</v>
      </c>
      <c r="N10" s="35">
        <f t="shared" si="7"/>
        <v>1197292.95</v>
      </c>
      <c r="O10" s="35">
        <f t="shared" si="7"/>
        <v>0.43</v>
      </c>
      <c r="P10" s="35">
        <f t="shared" si="8"/>
        <v>1197293.3799999999</v>
      </c>
      <c r="Q10" s="35">
        <f t="shared" si="9"/>
        <v>62991272.119999997</v>
      </c>
      <c r="R10" s="35">
        <f t="shared" si="9"/>
        <v>-26114.48</v>
      </c>
      <c r="S10" s="35">
        <f t="shared" si="10"/>
        <v>62965157.640000001</v>
      </c>
      <c r="T10" s="35">
        <f t="shared" si="11"/>
        <v>400147.91000000003</v>
      </c>
      <c r="U10" s="35">
        <f t="shared" si="11"/>
        <v>1.1299999999999999</v>
      </c>
      <c r="V10" s="35">
        <f t="shared" si="12"/>
        <v>400149.04000000004</v>
      </c>
      <c r="W10" s="35">
        <f t="shared" si="13"/>
        <v>2856794.58</v>
      </c>
      <c r="X10" s="35">
        <f t="shared" si="13"/>
        <v>1.1499999999999999</v>
      </c>
      <c r="Y10" s="35">
        <f t="shared" si="14"/>
        <v>2856795.73</v>
      </c>
      <c r="Z10" s="35">
        <f t="shared" si="15"/>
        <v>172911679.22</v>
      </c>
      <c r="AA10" s="35">
        <f t="shared" si="15"/>
        <v>63667.189999999995</v>
      </c>
      <c r="AB10" s="35">
        <f t="shared" si="16"/>
        <v>172975346.41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3127903.7800000003</v>
      </c>
      <c r="AG10" s="35">
        <f t="shared" si="19"/>
        <v>2.86</v>
      </c>
      <c r="AH10" s="35">
        <f t="shared" si="20"/>
        <v>3127906.64</v>
      </c>
      <c r="AI10" s="35">
        <f t="shared" si="21"/>
        <v>21295742.59</v>
      </c>
      <c r="AJ10" s="35">
        <f t="shared" si="21"/>
        <v>7323711.9299999997</v>
      </c>
      <c r="AK10" s="68">
        <f t="shared" si="22"/>
        <v>28619454.52</v>
      </c>
      <c r="AL10" s="2">
        <f t="shared" si="23"/>
        <v>2647855861.73</v>
      </c>
    </row>
    <row r="11" spans="2:38" ht="14.4" thickTop="1" thickBot="1" x14ac:dyDescent="0.3">
      <c r="B11" s="37" t="s">
        <v>93</v>
      </c>
      <c r="C11" s="50">
        <f t="shared" si="0"/>
        <v>1962864494.6200001</v>
      </c>
      <c r="D11" s="50">
        <f t="shared" si="0"/>
        <v>425204188.06999999</v>
      </c>
      <c r="E11" s="35">
        <f t="shared" si="1"/>
        <v>16100435.060000001</v>
      </c>
      <c r="F11" s="35">
        <f t="shared" si="1"/>
        <v>-16762.41</v>
      </c>
      <c r="G11" s="35">
        <f t="shared" si="2"/>
        <v>16083672.65</v>
      </c>
      <c r="H11" s="35">
        <f t="shared" si="3"/>
        <v>240248880.51000002</v>
      </c>
      <c r="I11" s="35">
        <f t="shared" si="3"/>
        <v>162552028.25</v>
      </c>
      <c r="J11" s="35">
        <f t="shared" si="4"/>
        <v>402800908.75999999</v>
      </c>
      <c r="K11" s="35">
        <f t="shared" si="5"/>
        <v>0</v>
      </c>
      <c r="L11" s="35">
        <f t="shared" si="5"/>
        <v>251066950.19</v>
      </c>
      <c r="M11" s="35">
        <f t="shared" si="6"/>
        <v>251066950.19</v>
      </c>
      <c r="N11" s="35">
        <f t="shared" si="7"/>
        <v>9811494.9800000004</v>
      </c>
      <c r="O11" s="35">
        <f t="shared" si="7"/>
        <v>10177.5</v>
      </c>
      <c r="P11" s="35">
        <f t="shared" si="8"/>
        <v>9821672.4800000004</v>
      </c>
      <c r="Q11" s="35">
        <f t="shared" si="9"/>
        <v>680119614.18999994</v>
      </c>
      <c r="R11" s="35">
        <f t="shared" si="9"/>
        <v>8396528.3599999994</v>
      </c>
      <c r="S11" s="35">
        <f t="shared" si="10"/>
        <v>688516142.54999995</v>
      </c>
      <c r="T11" s="35">
        <f t="shared" si="11"/>
        <v>255662385.91</v>
      </c>
      <c r="U11" s="35">
        <f t="shared" si="11"/>
        <v>0</v>
      </c>
      <c r="V11" s="35">
        <f t="shared" si="12"/>
        <v>255662385.91</v>
      </c>
      <c r="W11" s="35">
        <f t="shared" si="13"/>
        <v>21573052</v>
      </c>
      <c r="X11" s="35">
        <f t="shared" si="13"/>
        <v>17564.27</v>
      </c>
      <c r="Y11" s="35">
        <f t="shared" si="14"/>
        <v>21590616.27</v>
      </c>
      <c r="Z11" s="35">
        <f t="shared" si="15"/>
        <v>605693300.75999999</v>
      </c>
      <c r="AA11" s="35">
        <f t="shared" si="15"/>
        <v>2974119.22</v>
      </c>
      <c r="AB11" s="35">
        <f t="shared" si="16"/>
        <v>608667419.98000002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21240710.32</v>
      </c>
      <c r="AG11" s="35">
        <f t="shared" si="19"/>
        <v>0</v>
      </c>
      <c r="AH11" s="35">
        <f t="shared" si="20"/>
        <v>21240710.32</v>
      </c>
      <c r="AI11" s="35">
        <f t="shared" si="21"/>
        <v>112414620.89</v>
      </c>
      <c r="AJ11" s="35">
        <f t="shared" si="21"/>
        <v>203582.69</v>
      </c>
      <c r="AK11" s="68">
        <f t="shared" si="22"/>
        <v>112618203.58</v>
      </c>
      <c r="AL11" s="2">
        <f t="shared" si="23"/>
        <v>2388068682.6900001</v>
      </c>
    </row>
    <row r="12" spans="2:38" ht="14.4" thickTop="1" thickBot="1" x14ac:dyDescent="0.3">
      <c r="B12" s="37" t="s">
        <v>110</v>
      </c>
      <c r="C12" s="50">
        <f t="shared" si="0"/>
        <v>1183720747.3299999</v>
      </c>
      <c r="D12" s="50">
        <f t="shared" si="0"/>
        <v>324487444.42999995</v>
      </c>
      <c r="E12" s="35">
        <f t="shared" si="1"/>
        <v>5796999.3899999997</v>
      </c>
      <c r="F12" s="35">
        <f t="shared" si="1"/>
        <v>-0.56999999999999995</v>
      </c>
      <c r="G12" s="35">
        <f t="shared" si="2"/>
        <v>5796998.8199999994</v>
      </c>
      <c r="H12" s="35">
        <f t="shared" si="3"/>
        <v>186992672.16</v>
      </c>
      <c r="I12" s="35">
        <f t="shared" si="3"/>
        <v>217671699.01999998</v>
      </c>
      <c r="J12" s="35">
        <f t="shared" si="4"/>
        <v>404664371.17999995</v>
      </c>
      <c r="K12" s="35">
        <f t="shared" si="5"/>
        <v>0</v>
      </c>
      <c r="L12" s="35">
        <f t="shared" si="5"/>
        <v>42755967.829999998</v>
      </c>
      <c r="M12" s="35">
        <f t="shared" si="6"/>
        <v>42755967.829999998</v>
      </c>
      <c r="N12" s="35">
        <f t="shared" si="7"/>
        <v>25873242.710000001</v>
      </c>
      <c r="O12" s="35">
        <f t="shared" si="7"/>
        <v>352751.42</v>
      </c>
      <c r="P12" s="35">
        <f t="shared" si="8"/>
        <v>26225994.130000003</v>
      </c>
      <c r="Q12" s="35">
        <f t="shared" si="9"/>
        <v>445205425.38</v>
      </c>
      <c r="R12" s="35">
        <f t="shared" si="9"/>
        <v>55813840.280000001</v>
      </c>
      <c r="S12" s="35">
        <f t="shared" si="10"/>
        <v>501019265.65999997</v>
      </c>
      <c r="T12" s="35">
        <f t="shared" si="11"/>
        <v>860931.24</v>
      </c>
      <c r="U12" s="35">
        <f t="shared" si="11"/>
        <v>0</v>
      </c>
      <c r="V12" s="35">
        <f t="shared" si="12"/>
        <v>860931.24</v>
      </c>
      <c r="W12" s="35">
        <f t="shared" si="13"/>
        <v>19467824.309999999</v>
      </c>
      <c r="X12" s="35">
        <f t="shared" si="13"/>
        <v>790977.36</v>
      </c>
      <c r="Y12" s="35">
        <f t="shared" si="14"/>
        <v>20258801.669999998</v>
      </c>
      <c r="Z12" s="35">
        <f t="shared" si="15"/>
        <v>417943863.68000001</v>
      </c>
      <c r="AA12" s="35">
        <f t="shared" si="15"/>
        <v>1440963.56</v>
      </c>
      <c r="AB12" s="35">
        <f t="shared" si="16"/>
        <v>419384827.24000001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16182685.530000001</v>
      </c>
      <c r="AG12" s="35">
        <f t="shared" si="19"/>
        <v>1144084.5299999998</v>
      </c>
      <c r="AH12" s="35">
        <f t="shared" si="20"/>
        <v>17326770.060000002</v>
      </c>
      <c r="AI12" s="35">
        <f t="shared" si="21"/>
        <v>65397102.929999992</v>
      </c>
      <c r="AJ12" s="35">
        <f t="shared" si="21"/>
        <v>4517161</v>
      </c>
      <c r="AK12" s="68">
        <f t="shared" si="22"/>
        <v>69914263.929999992</v>
      </c>
      <c r="AL12" s="2">
        <f t="shared" si="23"/>
        <v>1508208191.7599998</v>
      </c>
    </row>
    <row r="13" spans="2:38" ht="14.4" thickTop="1" thickBot="1" x14ac:dyDescent="0.3">
      <c r="B13" s="37" t="s">
        <v>111</v>
      </c>
      <c r="C13" s="50">
        <f t="shared" si="0"/>
        <v>983639164.58999991</v>
      </c>
      <c r="D13" s="50">
        <f t="shared" si="0"/>
        <v>170069277.15000001</v>
      </c>
      <c r="E13" s="35">
        <f t="shared" si="1"/>
        <v>406795.81999999995</v>
      </c>
      <c r="F13" s="35">
        <f t="shared" si="1"/>
        <v>0</v>
      </c>
      <c r="G13" s="35">
        <f t="shared" si="2"/>
        <v>406795.81999999995</v>
      </c>
      <c r="H13" s="35">
        <f t="shared" si="3"/>
        <v>41263395.210000001</v>
      </c>
      <c r="I13" s="35">
        <f t="shared" si="3"/>
        <v>0</v>
      </c>
      <c r="J13" s="35">
        <f t="shared" si="4"/>
        <v>41263395.210000001</v>
      </c>
      <c r="K13" s="35">
        <f t="shared" si="5"/>
        <v>3275170.0700000003</v>
      </c>
      <c r="L13" s="35">
        <f t="shared" si="5"/>
        <v>132075895.69</v>
      </c>
      <c r="M13" s="35">
        <f t="shared" si="6"/>
        <v>135351065.75999999</v>
      </c>
      <c r="N13" s="35">
        <f t="shared" si="7"/>
        <v>6941691.3700000001</v>
      </c>
      <c r="O13" s="35">
        <f t="shared" si="7"/>
        <v>0</v>
      </c>
      <c r="P13" s="35">
        <f t="shared" si="8"/>
        <v>6941691.3700000001</v>
      </c>
      <c r="Q13" s="35">
        <f t="shared" si="9"/>
        <v>363793613.32999998</v>
      </c>
      <c r="R13" s="35">
        <f t="shared" si="9"/>
        <v>26914892.600000001</v>
      </c>
      <c r="S13" s="35">
        <f t="shared" si="10"/>
        <v>390708505.93000001</v>
      </c>
      <c r="T13" s="35">
        <f t="shared" si="11"/>
        <v>24163862.030000001</v>
      </c>
      <c r="U13" s="35">
        <f t="shared" si="11"/>
        <v>0</v>
      </c>
      <c r="V13" s="35">
        <f t="shared" si="12"/>
        <v>24163862.030000001</v>
      </c>
      <c r="W13" s="35">
        <f t="shared" si="13"/>
        <v>29591745.539999999</v>
      </c>
      <c r="X13" s="35">
        <f t="shared" si="13"/>
        <v>111158.35</v>
      </c>
      <c r="Y13" s="35">
        <f t="shared" si="14"/>
        <v>29702903.890000001</v>
      </c>
      <c r="Z13" s="35">
        <f t="shared" si="15"/>
        <v>401747293.28999996</v>
      </c>
      <c r="AA13" s="35">
        <f t="shared" si="15"/>
        <v>83864.850000000006</v>
      </c>
      <c r="AB13" s="35">
        <f t="shared" si="16"/>
        <v>401831158.13999999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29797300.440000001</v>
      </c>
      <c r="AG13" s="35">
        <f t="shared" si="19"/>
        <v>478892.33</v>
      </c>
      <c r="AH13" s="35">
        <f t="shared" si="20"/>
        <v>30276192.77</v>
      </c>
      <c r="AI13" s="35">
        <f t="shared" si="21"/>
        <v>82658297.49000001</v>
      </c>
      <c r="AJ13" s="35">
        <f t="shared" si="21"/>
        <v>10404573.33</v>
      </c>
      <c r="AK13" s="68">
        <f t="shared" si="22"/>
        <v>93062870.820000008</v>
      </c>
      <c r="AL13" s="2">
        <f t="shared" si="23"/>
        <v>1153708441.74</v>
      </c>
    </row>
    <row r="14" spans="2:38" ht="14.4" thickTop="1" thickBot="1" x14ac:dyDescent="0.3">
      <c r="B14" s="37" t="s">
        <v>112</v>
      </c>
      <c r="C14" s="50">
        <f t="shared" si="0"/>
        <v>1171738457.3899999</v>
      </c>
      <c r="D14" s="50">
        <f t="shared" si="0"/>
        <v>75082922.049999982</v>
      </c>
      <c r="E14" s="35">
        <f t="shared" si="1"/>
        <v>2272683.85</v>
      </c>
      <c r="F14" s="35">
        <f t="shared" si="1"/>
        <v>0</v>
      </c>
      <c r="G14" s="35">
        <f t="shared" si="2"/>
        <v>2272683.85</v>
      </c>
      <c r="H14" s="35">
        <f t="shared" si="3"/>
        <v>37044666.140000001</v>
      </c>
      <c r="I14" s="35">
        <f t="shared" si="3"/>
        <v>283845.18</v>
      </c>
      <c r="J14" s="35">
        <f t="shared" si="4"/>
        <v>37328511.32</v>
      </c>
      <c r="K14" s="35">
        <f t="shared" si="5"/>
        <v>735005.77</v>
      </c>
      <c r="L14" s="35">
        <f t="shared" si="5"/>
        <v>32128135.460000001</v>
      </c>
      <c r="M14" s="35">
        <f t="shared" si="6"/>
        <v>32863141.23</v>
      </c>
      <c r="N14" s="35">
        <f t="shared" si="7"/>
        <v>7357608.6600000001</v>
      </c>
      <c r="O14" s="35">
        <f t="shared" si="7"/>
        <v>0</v>
      </c>
      <c r="P14" s="35">
        <f t="shared" si="8"/>
        <v>7357608.6600000001</v>
      </c>
      <c r="Q14" s="35">
        <f t="shared" si="9"/>
        <v>494962859.62</v>
      </c>
      <c r="R14" s="35">
        <f t="shared" si="9"/>
        <v>36949594.460000001</v>
      </c>
      <c r="S14" s="35">
        <f t="shared" si="10"/>
        <v>531912454.07999998</v>
      </c>
      <c r="T14" s="35">
        <f t="shared" si="11"/>
        <v>24218651.169999998</v>
      </c>
      <c r="U14" s="35">
        <f t="shared" si="11"/>
        <v>0</v>
      </c>
      <c r="V14" s="35">
        <f t="shared" si="12"/>
        <v>24218651.169999998</v>
      </c>
      <c r="W14" s="35">
        <f t="shared" si="13"/>
        <v>33000430.149999999</v>
      </c>
      <c r="X14" s="35">
        <f t="shared" si="13"/>
        <v>1306199.55</v>
      </c>
      <c r="Y14" s="35">
        <f t="shared" si="14"/>
        <v>34306629.699999996</v>
      </c>
      <c r="Z14" s="35">
        <f t="shared" si="15"/>
        <v>342993007.71000004</v>
      </c>
      <c r="AA14" s="35">
        <f t="shared" si="15"/>
        <v>1195089.8900000001</v>
      </c>
      <c r="AB14" s="35">
        <f t="shared" si="16"/>
        <v>344188097.60000002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26948417.579999998</v>
      </c>
      <c r="AG14" s="35">
        <f t="shared" si="19"/>
        <v>1075566.21</v>
      </c>
      <c r="AH14" s="35">
        <f t="shared" si="20"/>
        <v>28023983.789999999</v>
      </c>
      <c r="AI14" s="35">
        <f t="shared" si="21"/>
        <v>202205126.74000001</v>
      </c>
      <c r="AJ14" s="35">
        <f t="shared" si="21"/>
        <v>2144491.3000000003</v>
      </c>
      <c r="AK14" s="68">
        <f t="shared" si="22"/>
        <v>204349618.04000002</v>
      </c>
      <c r="AL14" s="2">
        <f t="shared" si="23"/>
        <v>1246821379.4399998</v>
      </c>
    </row>
    <row r="15" spans="2:38" ht="14.4" thickTop="1" thickBot="1" x14ac:dyDescent="0.3">
      <c r="B15" s="37" t="s">
        <v>94</v>
      </c>
      <c r="C15" s="50">
        <f t="shared" si="0"/>
        <v>154760412.95999998</v>
      </c>
      <c r="D15" s="50">
        <f t="shared" si="0"/>
        <v>450035344.76999998</v>
      </c>
      <c r="E15" s="35">
        <f t="shared" si="1"/>
        <v>2478.25</v>
      </c>
      <c r="F15" s="35">
        <f t="shared" si="1"/>
        <v>0</v>
      </c>
      <c r="G15" s="35">
        <f t="shared" si="2"/>
        <v>2478.25</v>
      </c>
      <c r="H15" s="35">
        <f t="shared" si="3"/>
        <v>55100490.049999997</v>
      </c>
      <c r="I15" s="35">
        <f t="shared" si="3"/>
        <v>444789771.64999998</v>
      </c>
      <c r="J15" s="35">
        <f t="shared" si="4"/>
        <v>499890261.69999999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8587916.4399999995</v>
      </c>
      <c r="O15" s="35">
        <f t="shared" si="7"/>
        <v>0</v>
      </c>
      <c r="P15" s="35">
        <f t="shared" si="8"/>
        <v>8587916.4399999995</v>
      </c>
      <c r="Q15" s="35">
        <f t="shared" si="9"/>
        <v>44847984.299999997</v>
      </c>
      <c r="R15" s="35">
        <f t="shared" si="9"/>
        <v>0</v>
      </c>
      <c r="S15" s="35">
        <f t="shared" si="10"/>
        <v>44847984.299999997</v>
      </c>
      <c r="T15" s="35">
        <f t="shared" si="11"/>
        <v>44610.8</v>
      </c>
      <c r="U15" s="35">
        <f t="shared" si="11"/>
        <v>0</v>
      </c>
      <c r="V15" s="35">
        <f t="shared" si="12"/>
        <v>44610.8</v>
      </c>
      <c r="W15" s="35">
        <f t="shared" si="13"/>
        <v>582881.29</v>
      </c>
      <c r="X15" s="35">
        <f t="shared" si="13"/>
        <v>0</v>
      </c>
      <c r="Y15" s="35">
        <f t="shared" si="14"/>
        <v>582881.29</v>
      </c>
      <c r="Z15" s="35">
        <f t="shared" si="15"/>
        <v>38937.409999999996</v>
      </c>
      <c r="AA15" s="35">
        <f t="shared" si="15"/>
        <v>0</v>
      </c>
      <c r="AB15" s="35">
        <f t="shared" si="16"/>
        <v>38937.409999999996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972925.83</v>
      </c>
      <c r="AG15" s="35">
        <f t="shared" si="19"/>
        <v>0</v>
      </c>
      <c r="AH15" s="35">
        <f t="shared" si="20"/>
        <v>972925.83</v>
      </c>
      <c r="AI15" s="35">
        <f t="shared" si="21"/>
        <v>44582188.590000004</v>
      </c>
      <c r="AJ15" s="35">
        <f t="shared" si="21"/>
        <v>5245573.1199999992</v>
      </c>
      <c r="AK15" s="68">
        <f t="shared" si="22"/>
        <v>49827761.710000001</v>
      </c>
      <c r="AL15" s="2">
        <f t="shared" si="23"/>
        <v>604795757.73000002</v>
      </c>
    </row>
    <row r="16" spans="2:38" ht="14.4" thickTop="1" thickBot="1" x14ac:dyDescent="0.3">
      <c r="B16" s="37" t="s">
        <v>113</v>
      </c>
      <c r="C16" s="50">
        <f t="shared" si="0"/>
        <v>28037855.16</v>
      </c>
      <c r="D16" s="50">
        <f t="shared" si="0"/>
        <v>548015863.66000009</v>
      </c>
      <c r="E16" s="35">
        <f t="shared" si="1"/>
        <v>23323262.140000001</v>
      </c>
      <c r="F16" s="35">
        <f t="shared" si="1"/>
        <v>0</v>
      </c>
      <c r="G16" s="35">
        <f t="shared" si="2"/>
        <v>23323262.140000001</v>
      </c>
      <c r="H16" s="35">
        <f t="shared" si="3"/>
        <v>4714593.0199999996</v>
      </c>
      <c r="I16" s="35">
        <f t="shared" si="3"/>
        <v>244904.72999999998</v>
      </c>
      <c r="J16" s="35">
        <f t="shared" si="4"/>
        <v>4959497.75</v>
      </c>
      <c r="K16" s="35">
        <f t="shared" si="5"/>
        <v>0</v>
      </c>
      <c r="L16" s="35">
        <f t="shared" si="5"/>
        <v>547770958.93000007</v>
      </c>
      <c r="M16" s="35">
        <f t="shared" si="6"/>
        <v>547770958.93000007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576053718.82000005</v>
      </c>
    </row>
    <row r="17" spans="2:38" ht="14.4" thickTop="1" thickBot="1" x14ac:dyDescent="0.3">
      <c r="B17" s="37" t="s">
        <v>77</v>
      </c>
      <c r="C17" s="50">
        <f t="shared" si="0"/>
        <v>118808045.42000002</v>
      </c>
      <c r="D17" s="50">
        <f t="shared" si="0"/>
        <v>167837120.11999995</v>
      </c>
      <c r="E17" s="35">
        <f t="shared" si="1"/>
        <v>284417.13</v>
      </c>
      <c r="F17" s="35">
        <f t="shared" si="1"/>
        <v>0</v>
      </c>
      <c r="G17" s="35">
        <f t="shared" si="2"/>
        <v>284417.13</v>
      </c>
      <c r="H17" s="35">
        <f t="shared" si="3"/>
        <v>3811914.76</v>
      </c>
      <c r="I17" s="35">
        <f t="shared" si="3"/>
        <v>166810952.5</v>
      </c>
      <c r="J17" s="35">
        <f t="shared" si="4"/>
        <v>170622867.25999999</v>
      </c>
      <c r="K17" s="35">
        <f t="shared" si="5"/>
        <v>0</v>
      </c>
      <c r="L17" s="35">
        <f t="shared" si="5"/>
        <v>179544.72</v>
      </c>
      <c r="M17" s="35">
        <f t="shared" si="6"/>
        <v>179544.72</v>
      </c>
      <c r="N17" s="35">
        <f t="shared" si="7"/>
        <v>11233.45</v>
      </c>
      <c r="O17" s="35">
        <f t="shared" si="7"/>
        <v>285330.32</v>
      </c>
      <c r="P17" s="35">
        <f t="shared" si="8"/>
        <v>296563.77</v>
      </c>
      <c r="Q17" s="35">
        <f t="shared" si="9"/>
        <v>8734637.8100000005</v>
      </c>
      <c r="R17" s="35">
        <f t="shared" si="9"/>
        <v>267886.89</v>
      </c>
      <c r="S17" s="35">
        <f t="shared" si="10"/>
        <v>9002524.7000000011</v>
      </c>
      <c r="T17" s="35">
        <f t="shared" si="11"/>
        <v>11203854.16</v>
      </c>
      <c r="U17" s="35">
        <f t="shared" si="11"/>
        <v>243690.17</v>
      </c>
      <c r="V17" s="35">
        <f t="shared" si="12"/>
        <v>11447544.33</v>
      </c>
      <c r="W17" s="35">
        <f t="shared" si="13"/>
        <v>327238.51</v>
      </c>
      <c r="X17" s="35">
        <f t="shared" si="13"/>
        <v>0</v>
      </c>
      <c r="Y17" s="35">
        <f t="shared" si="14"/>
        <v>327238.51</v>
      </c>
      <c r="Z17" s="35">
        <f t="shared" si="15"/>
        <v>40605152.189999998</v>
      </c>
      <c r="AA17" s="35">
        <f t="shared" si="15"/>
        <v>31449.57</v>
      </c>
      <c r="AB17" s="35">
        <f t="shared" si="16"/>
        <v>40636601.759999998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46261686.620000005</v>
      </c>
      <c r="AG17" s="35">
        <f t="shared" si="19"/>
        <v>4875</v>
      </c>
      <c r="AH17" s="35">
        <f t="shared" si="20"/>
        <v>46266561.620000005</v>
      </c>
      <c r="AI17" s="35">
        <f t="shared" si="21"/>
        <v>7567910.790000001</v>
      </c>
      <c r="AJ17" s="35">
        <f t="shared" si="21"/>
        <v>13390.95</v>
      </c>
      <c r="AK17" s="68">
        <f t="shared" si="22"/>
        <v>7581301.7400000012</v>
      </c>
      <c r="AL17" s="2">
        <f t="shared" si="23"/>
        <v>286645165.53999996</v>
      </c>
    </row>
    <row r="18" spans="2:38" ht="14.4" thickTop="1" thickBot="1" x14ac:dyDescent="0.3">
      <c r="B18" s="37" t="s">
        <v>114</v>
      </c>
      <c r="C18" s="50">
        <f t="shared" si="0"/>
        <v>264725213.85000002</v>
      </c>
      <c r="D18" s="50">
        <f t="shared" si="0"/>
        <v>50206.74</v>
      </c>
      <c r="E18" s="35">
        <f t="shared" si="1"/>
        <v>57034.83</v>
      </c>
      <c r="F18" s="35">
        <f t="shared" si="1"/>
        <v>0</v>
      </c>
      <c r="G18" s="35">
        <f t="shared" si="2"/>
        <v>57034.83</v>
      </c>
      <c r="H18" s="35">
        <f t="shared" si="3"/>
        <v>39197.53</v>
      </c>
      <c r="I18" s="35">
        <f t="shared" si="3"/>
        <v>0</v>
      </c>
      <c r="J18" s="35">
        <f t="shared" si="4"/>
        <v>39197.53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210328.34</v>
      </c>
      <c r="O18" s="35">
        <f t="shared" si="7"/>
        <v>0</v>
      </c>
      <c r="P18" s="35">
        <f t="shared" si="8"/>
        <v>210328.34</v>
      </c>
      <c r="Q18" s="35">
        <f t="shared" si="9"/>
        <v>478133.52</v>
      </c>
      <c r="R18" s="35">
        <f t="shared" si="9"/>
        <v>0</v>
      </c>
      <c r="S18" s="35">
        <f t="shared" si="10"/>
        <v>478133.52</v>
      </c>
      <c r="T18" s="35">
        <f t="shared" si="11"/>
        <v>268064.65000000002</v>
      </c>
      <c r="U18" s="35">
        <f t="shared" si="11"/>
        <v>0</v>
      </c>
      <c r="V18" s="35">
        <f t="shared" si="12"/>
        <v>268064.65000000002</v>
      </c>
      <c r="W18" s="35">
        <f t="shared" si="13"/>
        <v>4675280.96</v>
      </c>
      <c r="X18" s="35">
        <f t="shared" si="13"/>
        <v>0</v>
      </c>
      <c r="Y18" s="35">
        <f t="shared" si="14"/>
        <v>4675280.96</v>
      </c>
      <c r="Z18" s="35">
        <f t="shared" si="15"/>
        <v>257035707.81</v>
      </c>
      <c r="AA18" s="35">
        <f t="shared" si="15"/>
        <v>50206.74</v>
      </c>
      <c r="AB18" s="35">
        <f t="shared" si="16"/>
        <v>257085914.55000001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1662826.2799999998</v>
      </c>
      <c r="AG18" s="35">
        <f t="shared" si="19"/>
        <v>0</v>
      </c>
      <c r="AH18" s="35">
        <f t="shared" si="20"/>
        <v>1662826.2799999998</v>
      </c>
      <c r="AI18" s="35">
        <f t="shared" si="21"/>
        <v>298639.93</v>
      </c>
      <c r="AJ18" s="35">
        <f t="shared" si="21"/>
        <v>0</v>
      </c>
      <c r="AK18" s="68">
        <f t="shared" si="22"/>
        <v>298639.93</v>
      </c>
      <c r="AL18" s="2">
        <f t="shared" si="23"/>
        <v>264775420.59000003</v>
      </c>
    </row>
    <row r="19" spans="2:38" ht="14.4" thickTop="1" thickBot="1" x14ac:dyDescent="0.3">
      <c r="B19" s="37" t="s">
        <v>85</v>
      </c>
      <c r="C19" s="50">
        <f t="shared" si="0"/>
        <v>216003042.33999997</v>
      </c>
      <c r="D19" s="50">
        <f t="shared" si="0"/>
        <v>9106778.7899999991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870444.17999999993</v>
      </c>
      <c r="I19" s="35">
        <f t="shared" si="3"/>
        <v>0</v>
      </c>
      <c r="J19" s="35">
        <f t="shared" si="4"/>
        <v>870444.17999999993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4681.62</v>
      </c>
      <c r="O19" s="35">
        <f t="shared" si="7"/>
        <v>0</v>
      </c>
      <c r="P19" s="35">
        <f t="shared" si="8"/>
        <v>4681.62</v>
      </c>
      <c r="Q19" s="35">
        <f t="shared" si="9"/>
        <v>19970020.669999998</v>
      </c>
      <c r="R19" s="35">
        <f t="shared" si="9"/>
        <v>8976465.4199999999</v>
      </c>
      <c r="S19" s="35">
        <f t="shared" si="10"/>
        <v>28946486.089999996</v>
      </c>
      <c r="T19" s="35">
        <f t="shared" si="11"/>
        <v>401248.43</v>
      </c>
      <c r="U19" s="35">
        <f t="shared" si="11"/>
        <v>0.56999999999999995</v>
      </c>
      <c r="V19" s="35">
        <f t="shared" si="12"/>
        <v>401249</v>
      </c>
      <c r="W19" s="35">
        <f t="shared" si="13"/>
        <v>51222.68</v>
      </c>
      <c r="X19" s="35">
        <f t="shared" si="13"/>
        <v>1.1200000000000001</v>
      </c>
      <c r="Y19" s="35">
        <f t="shared" si="14"/>
        <v>51223.8</v>
      </c>
      <c r="Z19" s="35">
        <f t="shared" si="15"/>
        <v>183337699.31999999</v>
      </c>
      <c r="AA19" s="35">
        <f t="shared" si="15"/>
        <v>2001.69</v>
      </c>
      <c r="AB19" s="35">
        <f t="shared" si="16"/>
        <v>183339701.00999999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4356191.5999999996</v>
      </c>
      <c r="AG19" s="35">
        <f t="shared" si="19"/>
        <v>0.01</v>
      </c>
      <c r="AH19" s="35">
        <f t="shared" si="20"/>
        <v>4356191.6099999994</v>
      </c>
      <c r="AI19" s="35">
        <f t="shared" si="21"/>
        <v>7011533.8399999999</v>
      </c>
      <c r="AJ19" s="35">
        <f t="shared" si="21"/>
        <v>128309.98000000001</v>
      </c>
      <c r="AK19" s="68">
        <f t="shared" si="22"/>
        <v>7139843.8200000003</v>
      </c>
      <c r="AL19" s="2">
        <f t="shared" si="23"/>
        <v>225109821.12999997</v>
      </c>
    </row>
    <row r="20" spans="2:38" ht="14.4" thickTop="1" thickBot="1" x14ac:dyDescent="0.3">
      <c r="B20" s="37" t="s">
        <v>115</v>
      </c>
      <c r="C20" s="50">
        <f t="shared" si="0"/>
        <v>191004683.93000004</v>
      </c>
      <c r="D20" s="50">
        <f t="shared" si="0"/>
        <v>0</v>
      </c>
      <c r="E20" s="35">
        <f t="shared" si="1"/>
        <v>783890.2</v>
      </c>
      <c r="F20" s="35">
        <f t="shared" si="1"/>
        <v>0</v>
      </c>
      <c r="G20" s="35">
        <f t="shared" si="2"/>
        <v>783890.2</v>
      </c>
      <c r="H20" s="35">
        <f t="shared" si="3"/>
        <v>18094.5</v>
      </c>
      <c r="I20" s="35">
        <f t="shared" si="3"/>
        <v>0</v>
      </c>
      <c r="J20" s="35">
        <f t="shared" si="4"/>
        <v>18094.5</v>
      </c>
      <c r="K20" s="35">
        <f t="shared" si="5"/>
        <v>0</v>
      </c>
      <c r="L20" s="35">
        <f t="shared" si="5"/>
        <v>0</v>
      </c>
      <c r="M20" s="35">
        <f t="shared" si="6"/>
        <v>0</v>
      </c>
      <c r="N20" s="35">
        <f t="shared" si="7"/>
        <v>293374.96999999997</v>
      </c>
      <c r="O20" s="35">
        <f t="shared" si="7"/>
        <v>0</v>
      </c>
      <c r="P20" s="35">
        <f t="shared" si="8"/>
        <v>293374.96999999997</v>
      </c>
      <c r="Q20" s="35">
        <f t="shared" si="9"/>
        <v>852531.38</v>
      </c>
      <c r="R20" s="35">
        <f t="shared" si="9"/>
        <v>0</v>
      </c>
      <c r="S20" s="35">
        <f t="shared" si="10"/>
        <v>852531.38</v>
      </c>
      <c r="T20" s="35">
        <f t="shared" si="11"/>
        <v>43969.36</v>
      </c>
      <c r="U20" s="35">
        <f t="shared" si="11"/>
        <v>0</v>
      </c>
      <c r="V20" s="35">
        <f t="shared" si="12"/>
        <v>43969.36</v>
      </c>
      <c r="W20" s="35">
        <f t="shared" si="13"/>
        <v>184738.56</v>
      </c>
      <c r="X20" s="35">
        <f t="shared" si="13"/>
        <v>0</v>
      </c>
      <c r="Y20" s="35">
        <f t="shared" si="14"/>
        <v>184738.56</v>
      </c>
      <c r="Z20" s="35">
        <f t="shared" si="15"/>
        <v>121069124.71000001</v>
      </c>
      <c r="AA20" s="35">
        <f t="shared" si="15"/>
        <v>0</v>
      </c>
      <c r="AB20" s="35">
        <f t="shared" si="16"/>
        <v>121069124.71000001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65109532.540000007</v>
      </c>
      <c r="AG20" s="35">
        <f t="shared" si="19"/>
        <v>0</v>
      </c>
      <c r="AH20" s="35">
        <f t="shared" si="20"/>
        <v>65109532.540000007</v>
      </c>
      <c r="AI20" s="35">
        <f t="shared" si="21"/>
        <v>2649427.71</v>
      </c>
      <c r="AJ20" s="35">
        <f t="shared" si="21"/>
        <v>0</v>
      </c>
      <c r="AK20" s="68">
        <f t="shared" si="22"/>
        <v>2649427.71</v>
      </c>
      <c r="AL20" s="2">
        <f t="shared" si="23"/>
        <v>191004683.93000004</v>
      </c>
    </row>
    <row r="21" spans="2:38" ht="14.4" thickTop="1" thickBot="1" x14ac:dyDescent="0.3">
      <c r="B21" s="37" t="s">
        <v>116</v>
      </c>
      <c r="C21" s="50">
        <f t="shared" si="0"/>
        <v>138560624.22</v>
      </c>
      <c r="D21" s="50">
        <f t="shared" si="0"/>
        <v>0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31486.2</v>
      </c>
      <c r="I21" s="35">
        <f t="shared" si="3"/>
        <v>0</v>
      </c>
      <c r="J21" s="35">
        <f t="shared" si="4"/>
        <v>31486.2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424551.72000000003</v>
      </c>
      <c r="R21" s="35">
        <f t="shared" si="9"/>
        <v>0</v>
      </c>
      <c r="S21" s="35">
        <f t="shared" si="10"/>
        <v>424551.72000000003</v>
      </c>
      <c r="T21" s="35">
        <f t="shared" si="11"/>
        <v>0</v>
      </c>
      <c r="U21" s="35">
        <f t="shared" si="11"/>
        <v>0</v>
      </c>
      <c r="V21" s="35">
        <f t="shared" si="12"/>
        <v>0</v>
      </c>
      <c r="W21" s="35">
        <f t="shared" si="13"/>
        <v>728055.75</v>
      </c>
      <c r="X21" s="35">
        <f t="shared" si="13"/>
        <v>0</v>
      </c>
      <c r="Y21" s="35">
        <f t="shared" si="14"/>
        <v>728055.75</v>
      </c>
      <c r="Z21" s="35">
        <f t="shared" si="15"/>
        <v>131177306.71000001</v>
      </c>
      <c r="AA21" s="35">
        <f t="shared" si="15"/>
        <v>0</v>
      </c>
      <c r="AB21" s="35">
        <f t="shared" si="16"/>
        <v>131177306.71000001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5659031.9199999999</v>
      </c>
      <c r="AG21" s="35">
        <f t="shared" si="19"/>
        <v>0</v>
      </c>
      <c r="AH21" s="35">
        <f t="shared" si="20"/>
        <v>5659031.9199999999</v>
      </c>
      <c r="AI21" s="35">
        <f t="shared" si="21"/>
        <v>540191.92000000004</v>
      </c>
      <c r="AJ21" s="35">
        <f t="shared" si="21"/>
        <v>0</v>
      </c>
      <c r="AK21" s="68">
        <f t="shared" si="22"/>
        <v>540191.92000000004</v>
      </c>
      <c r="AL21" s="2">
        <f t="shared" si="23"/>
        <v>138560624.22</v>
      </c>
    </row>
    <row r="22" spans="2:38" ht="14.4" thickTop="1" thickBot="1" x14ac:dyDescent="0.3">
      <c r="B22" s="37" t="s">
        <v>117</v>
      </c>
      <c r="C22" s="50">
        <f t="shared" si="0"/>
        <v>6570623.3100000005</v>
      </c>
      <c r="D22" s="50">
        <f t="shared" si="0"/>
        <v>153317056.50999999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5946075.5700000003</v>
      </c>
      <c r="I22" s="35">
        <f t="shared" si="3"/>
        <v>0</v>
      </c>
      <c r="J22" s="35">
        <f t="shared" si="4"/>
        <v>5946075.5700000003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0</v>
      </c>
      <c r="AA22" s="35">
        <f t="shared" si="15"/>
        <v>0</v>
      </c>
      <c r="AB22" s="35">
        <f t="shared" si="16"/>
        <v>0</v>
      </c>
      <c r="AC22" s="35">
        <f t="shared" si="17"/>
        <v>0</v>
      </c>
      <c r="AD22" s="35">
        <f t="shared" si="17"/>
        <v>153317056.50999999</v>
      </c>
      <c r="AE22" s="69">
        <f t="shared" si="18"/>
        <v>153317056.50999999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624547.74</v>
      </c>
      <c r="AJ22" s="35">
        <f t="shared" si="21"/>
        <v>0</v>
      </c>
      <c r="AK22" s="68">
        <f t="shared" si="22"/>
        <v>624547.74</v>
      </c>
      <c r="AL22" s="2">
        <f t="shared" si="23"/>
        <v>159887679.81999999</v>
      </c>
    </row>
    <row r="23" spans="2:38" ht="14.4" thickTop="1" thickBot="1" x14ac:dyDescent="0.3">
      <c r="B23" s="37" t="s">
        <v>118</v>
      </c>
      <c r="C23" s="50">
        <f t="shared" si="0"/>
        <v>125183429.34999999</v>
      </c>
      <c r="D23" s="50">
        <f t="shared" si="0"/>
        <v>1260011.57</v>
      </c>
      <c r="E23" s="35">
        <f t="shared" si="1"/>
        <v>183817.01</v>
      </c>
      <c r="F23" s="35">
        <f t="shared" si="1"/>
        <v>0</v>
      </c>
      <c r="G23" s="35">
        <f t="shared" si="2"/>
        <v>183817.01</v>
      </c>
      <c r="H23" s="35">
        <f t="shared" si="3"/>
        <v>5389892.3799999999</v>
      </c>
      <c r="I23" s="35">
        <f t="shared" si="3"/>
        <v>0</v>
      </c>
      <c r="J23" s="35">
        <f t="shared" si="4"/>
        <v>5389892.3799999999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5221457.18</v>
      </c>
      <c r="O23" s="35">
        <f t="shared" si="7"/>
        <v>0</v>
      </c>
      <c r="P23" s="35">
        <f t="shared" si="8"/>
        <v>5221457.18</v>
      </c>
      <c r="Q23" s="35">
        <f t="shared" si="9"/>
        <v>34340136.200000003</v>
      </c>
      <c r="R23" s="35">
        <f t="shared" si="9"/>
        <v>1254450.5900000001</v>
      </c>
      <c r="S23" s="35">
        <f t="shared" si="10"/>
        <v>35594586.790000007</v>
      </c>
      <c r="T23" s="35">
        <f t="shared" si="11"/>
        <v>1564766.5099999998</v>
      </c>
      <c r="U23" s="35">
        <f t="shared" si="11"/>
        <v>0</v>
      </c>
      <c r="V23" s="35">
        <f t="shared" si="12"/>
        <v>1564766.5099999998</v>
      </c>
      <c r="W23" s="35">
        <f t="shared" si="13"/>
        <v>1484399.94</v>
      </c>
      <c r="X23" s="35">
        <f t="shared" si="13"/>
        <v>0</v>
      </c>
      <c r="Y23" s="35">
        <f t="shared" si="14"/>
        <v>1484399.94</v>
      </c>
      <c r="Z23" s="35">
        <f t="shared" si="15"/>
        <v>68795425.120000005</v>
      </c>
      <c r="AA23" s="35">
        <f t="shared" si="15"/>
        <v>5560.9800000000005</v>
      </c>
      <c r="AB23" s="35">
        <f t="shared" si="16"/>
        <v>68800986.100000009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3744054.3200000003</v>
      </c>
      <c r="AG23" s="35">
        <f t="shared" si="19"/>
        <v>0</v>
      </c>
      <c r="AH23" s="35">
        <f t="shared" si="20"/>
        <v>3744054.3200000003</v>
      </c>
      <c r="AI23" s="35">
        <f t="shared" si="21"/>
        <v>4459480.6899999995</v>
      </c>
      <c r="AJ23" s="35">
        <f t="shared" si="21"/>
        <v>0</v>
      </c>
      <c r="AK23" s="68">
        <f t="shared" si="22"/>
        <v>4459480.6899999995</v>
      </c>
      <c r="AL23" s="2">
        <f t="shared" si="23"/>
        <v>126443440.91999999</v>
      </c>
    </row>
    <row r="24" spans="2:38" ht="14.4" thickTop="1" thickBot="1" x14ac:dyDescent="0.3">
      <c r="B24" s="37" t="s">
        <v>119</v>
      </c>
      <c r="C24" s="50">
        <f t="shared" si="0"/>
        <v>137872008.37</v>
      </c>
      <c r="D24" s="50">
        <f t="shared" si="0"/>
        <v>0</v>
      </c>
      <c r="E24" s="35">
        <f t="shared" si="1"/>
        <v>159905.60000000001</v>
      </c>
      <c r="F24" s="35">
        <f t="shared" si="1"/>
        <v>0</v>
      </c>
      <c r="G24" s="35">
        <f t="shared" si="2"/>
        <v>159905.60000000001</v>
      </c>
      <c r="H24" s="35">
        <f t="shared" si="3"/>
        <v>505544.08999999997</v>
      </c>
      <c r="I24" s="35">
        <f t="shared" si="3"/>
        <v>0</v>
      </c>
      <c r="J24" s="35">
        <f t="shared" si="4"/>
        <v>505544.08999999997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1567136.81</v>
      </c>
      <c r="R24" s="35">
        <f t="shared" si="9"/>
        <v>0</v>
      </c>
      <c r="S24" s="35">
        <f t="shared" si="10"/>
        <v>1567136.81</v>
      </c>
      <c r="T24" s="35">
        <f t="shared" si="11"/>
        <v>7031.38</v>
      </c>
      <c r="U24" s="35">
        <f t="shared" si="11"/>
        <v>0</v>
      </c>
      <c r="V24" s="35">
        <f t="shared" si="12"/>
        <v>7031.38</v>
      </c>
      <c r="W24" s="35">
        <f t="shared" si="13"/>
        <v>27342.19</v>
      </c>
      <c r="X24" s="35">
        <f t="shared" si="13"/>
        <v>0</v>
      </c>
      <c r="Y24" s="35">
        <f t="shared" si="14"/>
        <v>27342.19</v>
      </c>
      <c r="Z24" s="35">
        <f t="shared" si="15"/>
        <v>134706331.53</v>
      </c>
      <c r="AA24" s="35">
        <f t="shared" si="15"/>
        <v>0</v>
      </c>
      <c r="AB24" s="35">
        <f t="shared" si="16"/>
        <v>134706331.53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55517.21</v>
      </c>
      <c r="AG24" s="35">
        <f t="shared" si="19"/>
        <v>0</v>
      </c>
      <c r="AH24" s="35">
        <f t="shared" si="20"/>
        <v>55517.21</v>
      </c>
      <c r="AI24" s="35">
        <f t="shared" si="21"/>
        <v>843199.56</v>
      </c>
      <c r="AJ24" s="35">
        <f t="shared" si="21"/>
        <v>0</v>
      </c>
      <c r="AK24" s="68">
        <f t="shared" si="22"/>
        <v>843199.56</v>
      </c>
      <c r="AL24" s="2">
        <f t="shared" si="23"/>
        <v>137872008.37</v>
      </c>
    </row>
    <row r="25" spans="2:38" ht="14.4" thickTop="1" thickBot="1" x14ac:dyDescent="0.3">
      <c r="B25" s="37" t="s">
        <v>80</v>
      </c>
      <c r="C25" s="50">
        <f t="shared" si="0"/>
        <v>104422764.87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0</v>
      </c>
      <c r="O25" s="35">
        <f t="shared" si="7"/>
        <v>0</v>
      </c>
      <c r="P25" s="35">
        <f t="shared" si="8"/>
        <v>0</v>
      </c>
      <c r="Q25" s="35">
        <f t="shared" si="9"/>
        <v>4310.34</v>
      </c>
      <c r="R25" s="35">
        <f t="shared" si="9"/>
        <v>0</v>
      </c>
      <c r="S25" s="35">
        <f t="shared" si="10"/>
        <v>4310.34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104418454.53</v>
      </c>
      <c r="AA25" s="35">
        <f t="shared" si="15"/>
        <v>0</v>
      </c>
      <c r="AB25" s="35">
        <f t="shared" si="16"/>
        <v>104418454.53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0</v>
      </c>
      <c r="AG25" s="35">
        <f t="shared" si="19"/>
        <v>0</v>
      </c>
      <c r="AH25" s="35">
        <f t="shared" si="20"/>
        <v>0</v>
      </c>
      <c r="AI25" s="35">
        <f t="shared" si="21"/>
        <v>0</v>
      </c>
      <c r="AJ25" s="35">
        <f t="shared" si="21"/>
        <v>0</v>
      </c>
      <c r="AK25" s="68">
        <f t="shared" si="22"/>
        <v>0</v>
      </c>
      <c r="AL25" s="2">
        <f t="shared" si="23"/>
        <v>104422764.87</v>
      </c>
    </row>
    <row r="26" spans="2:38" ht="14.4" thickTop="1" thickBot="1" x14ac:dyDescent="0.3">
      <c r="B26" s="37" t="s">
        <v>120</v>
      </c>
      <c r="C26" s="50">
        <f t="shared" si="0"/>
        <v>111012634.59999999</v>
      </c>
      <c r="D26" s="50">
        <f t="shared" si="0"/>
        <v>120192.09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34727642.109999999</v>
      </c>
      <c r="I26" s="35">
        <f t="shared" si="3"/>
        <v>39242.25</v>
      </c>
      <c r="J26" s="35">
        <f t="shared" si="4"/>
        <v>34766884.359999999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14795094.24</v>
      </c>
      <c r="R26" s="35">
        <f t="shared" si="9"/>
        <v>0</v>
      </c>
      <c r="S26" s="35">
        <f t="shared" si="10"/>
        <v>14795094.24</v>
      </c>
      <c r="T26" s="35">
        <f t="shared" si="11"/>
        <v>142000.45000000001</v>
      </c>
      <c r="U26" s="35">
        <f t="shared" si="11"/>
        <v>0</v>
      </c>
      <c r="V26" s="35">
        <f t="shared" si="12"/>
        <v>142000.45000000001</v>
      </c>
      <c r="W26" s="35">
        <f t="shared" si="13"/>
        <v>76240.570000000007</v>
      </c>
      <c r="X26" s="35">
        <f t="shared" si="13"/>
        <v>0</v>
      </c>
      <c r="Y26" s="35">
        <f t="shared" si="14"/>
        <v>76240.570000000007</v>
      </c>
      <c r="Z26" s="35">
        <f t="shared" si="15"/>
        <v>57107836.57</v>
      </c>
      <c r="AA26" s="35">
        <f t="shared" si="15"/>
        <v>80949.84</v>
      </c>
      <c r="AB26" s="35">
        <f t="shared" si="16"/>
        <v>57188786.410000004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1881253.33</v>
      </c>
      <c r="AG26" s="35">
        <f t="shared" si="19"/>
        <v>0</v>
      </c>
      <c r="AH26" s="35">
        <f t="shared" si="20"/>
        <v>1881253.33</v>
      </c>
      <c r="AI26" s="35">
        <f t="shared" si="21"/>
        <v>2282567.33</v>
      </c>
      <c r="AJ26" s="35">
        <f t="shared" si="21"/>
        <v>0</v>
      </c>
      <c r="AK26" s="68">
        <f t="shared" si="22"/>
        <v>2282567.33</v>
      </c>
      <c r="AL26" s="2">
        <f t="shared" si="23"/>
        <v>111132826.69</v>
      </c>
    </row>
    <row r="27" spans="2:38" ht="14.4" thickTop="1" thickBot="1" x14ac:dyDescent="0.3">
      <c r="B27" s="37" t="s">
        <v>78</v>
      </c>
      <c r="C27" s="50">
        <f t="shared" si="0"/>
        <v>89101926.810000002</v>
      </c>
      <c r="D27" s="50">
        <f t="shared" si="0"/>
        <v>0</v>
      </c>
      <c r="E27" s="35">
        <f t="shared" si="1"/>
        <v>821620.33</v>
      </c>
      <c r="F27" s="35">
        <f t="shared" si="1"/>
        <v>0</v>
      </c>
      <c r="G27" s="35">
        <f t="shared" si="2"/>
        <v>821620.33</v>
      </c>
      <c r="H27" s="35">
        <f t="shared" si="3"/>
        <v>4997437.4000000004</v>
      </c>
      <c r="I27" s="35">
        <f t="shared" si="3"/>
        <v>0</v>
      </c>
      <c r="J27" s="35">
        <f t="shared" si="4"/>
        <v>4997437.4000000004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0</v>
      </c>
      <c r="O27" s="35">
        <f t="shared" si="7"/>
        <v>0</v>
      </c>
      <c r="P27" s="35">
        <f t="shared" si="8"/>
        <v>0</v>
      </c>
      <c r="Q27" s="35">
        <f t="shared" si="9"/>
        <v>7125176.2999999998</v>
      </c>
      <c r="R27" s="35">
        <f t="shared" si="9"/>
        <v>0</v>
      </c>
      <c r="S27" s="35">
        <f t="shared" si="10"/>
        <v>7125176.2999999998</v>
      </c>
      <c r="T27" s="35">
        <f t="shared" si="11"/>
        <v>200466.47</v>
      </c>
      <c r="U27" s="35">
        <f t="shared" si="11"/>
        <v>0</v>
      </c>
      <c r="V27" s="35">
        <f t="shared" si="12"/>
        <v>200466.47</v>
      </c>
      <c r="W27" s="35">
        <f t="shared" si="13"/>
        <v>118694.54</v>
      </c>
      <c r="X27" s="35">
        <f t="shared" si="13"/>
        <v>0</v>
      </c>
      <c r="Y27" s="35">
        <f t="shared" si="14"/>
        <v>118694.54</v>
      </c>
      <c r="Z27" s="35">
        <f t="shared" si="15"/>
        <v>64182965.869999997</v>
      </c>
      <c r="AA27" s="35">
        <f t="shared" si="15"/>
        <v>0</v>
      </c>
      <c r="AB27" s="35">
        <f t="shared" si="16"/>
        <v>64182965.869999997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3125557.94</v>
      </c>
      <c r="AG27" s="35">
        <f t="shared" si="19"/>
        <v>0</v>
      </c>
      <c r="AH27" s="35">
        <f t="shared" si="20"/>
        <v>3125557.94</v>
      </c>
      <c r="AI27" s="35">
        <f t="shared" si="21"/>
        <v>8530007.9600000009</v>
      </c>
      <c r="AJ27" s="35">
        <f t="shared" si="21"/>
        <v>0</v>
      </c>
      <c r="AK27" s="68">
        <f t="shared" si="22"/>
        <v>8530007.9600000009</v>
      </c>
      <c r="AL27" s="2">
        <f t="shared" si="23"/>
        <v>89101926.810000002</v>
      </c>
    </row>
    <row r="28" spans="2:38" ht="14.4" thickTop="1" thickBot="1" x14ac:dyDescent="0.3">
      <c r="B28" s="37" t="s">
        <v>121</v>
      </c>
      <c r="C28" s="50">
        <f t="shared" si="0"/>
        <v>64519771.140000008</v>
      </c>
      <c r="D28" s="50">
        <f t="shared" si="0"/>
        <v>38344004.600000001</v>
      </c>
      <c r="E28" s="35">
        <f t="shared" si="1"/>
        <v>5574.37</v>
      </c>
      <c r="F28" s="35">
        <f t="shared" si="1"/>
        <v>0</v>
      </c>
      <c r="G28" s="35">
        <f t="shared" si="2"/>
        <v>5574.37</v>
      </c>
      <c r="H28" s="35">
        <f t="shared" si="3"/>
        <v>494402.32000000007</v>
      </c>
      <c r="I28" s="35">
        <f t="shared" si="3"/>
        <v>30186326.300000001</v>
      </c>
      <c r="J28" s="35">
        <f t="shared" si="4"/>
        <v>30680728.620000001</v>
      </c>
      <c r="K28" s="35">
        <f t="shared" si="5"/>
        <v>0</v>
      </c>
      <c r="L28" s="35">
        <f t="shared" si="5"/>
        <v>8015466.4699999997</v>
      </c>
      <c r="M28" s="35">
        <f t="shared" si="6"/>
        <v>8015466.4699999997</v>
      </c>
      <c r="N28" s="35">
        <f t="shared" si="7"/>
        <v>28434.83</v>
      </c>
      <c r="O28" s="35">
        <f t="shared" si="7"/>
        <v>0</v>
      </c>
      <c r="P28" s="35">
        <f t="shared" si="8"/>
        <v>28434.83</v>
      </c>
      <c r="Q28" s="35">
        <f t="shared" si="9"/>
        <v>4649021.43</v>
      </c>
      <c r="R28" s="35">
        <f t="shared" si="9"/>
        <v>40463.57</v>
      </c>
      <c r="S28" s="35">
        <f t="shared" si="10"/>
        <v>4689485</v>
      </c>
      <c r="T28" s="35">
        <f t="shared" si="11"/>
        <v>7973808.7599999998</v>
      </c>
      <c r="U28" s="35">
        <f t="shared" si="11"/>
        <v>0</v>
      </c>
      <c r="V28" s="35">
        <f t="shared" si="12"/>
        <v>7973808.7599999998</v>
      </c>
      <c r="W28" s="35">
        <f t="shared" si="13"/>
        <v>120444.62999999999</v>
      </c>
      <c r="X28" s="35">
        <f t="shared" si="13"/>
        <v>0</v>
      </c>
      <c r="Y28" s="35">
        <f t="shared" si="14"/>
        <v>120444.62999999999</v>
      </c>
      <c r="Z28" s="35">
        <f t="shared" si="15"/>
        <v>42258917.230000004</v>
      </c>
      <c r="AA28" s="35">
        <f t="shared" si="15"/>
        <v>57100</v>
      </c>
      <c r="AB28" s="35">
        <f t="shared" si="16"/>
        <v>42316017.230000004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5105358.7200000007</v>
      </c>
      <c r="AG28" s="35">
        <f t="shared" si="19"/>
        <v>0</v>
      </c>
      <c r="AH28" s="35">
        <f t="shared" si="20"/>
        <v>5105358.7200000007</v>
      </c>
      <c r="AI28" s="35">
        <f t="shared" si="21"/>
        <v>3883808.85</v>
      </c>
      <c r="AJ28" s="35">
        <f t="shared" si="21"/>
        <v>44648.26</v>
      </c>
      <c r="AK28" s="68">
        <f t="shared" si="22"/>
        <v>3928457.11</v>
      </c>
      <c r="AL28" s="2">
        <f t="shared" si="23"/>
        <v>102863775.74000001</v>
      </c>
    </row>
    <row r="29" spans="2:38" ht="14.4" thickTop="1" thickBot="1" x14ac:dyDescent="0.3">
      <c r="B29" s="37" t="s">
        <v>122</v>
      </c>
      <c r="C29" s="50">
        <f t="shared" ref="C29:D41" si="24">SUMIF($E$8:$AJ$8,C$8,$E29:$AJ29)</f>
        <v>94214150.879999995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88459400.920000002</v>
      </c>
      <c r="I29" s="35">
        <f t="shared" si="26"/>
        <v>0</v>
      </c>
      <c r="J29" s="35">
        <f t="shared" si="4"/>
        <v>88459400.920000002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5754749.96</v>
      </c>
      <c r="AG29" s="35">
        <f t="shared" si="34"/>
        <v>0</v>
      </c>
      <c r="AH29" s="35">
        <f t="shared" si="20"/>
        <v>5754749.96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94214150.879999995</v>
      </c>
    </row>
    <row r="30" spans="2:38" ht="14.4" thickTop="1" thickBot="1" x14ac:dyDescent="0.3">
      <c r="B30" s="37" t="s">
        <v>87</v>
      </c>
      <c r="C30" s="50">
        <f t="shared" si="24"/>
        <v>1619460.7000000002</v>
      </c>
      <c r="D30" s="50">
        <f t="shared" si="24"/>
        <v>80783543.729999989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1619460.7000000002</v>
      </c>
      <c r="I30" s="35">
        <f t="shared" si="26"/>
        <v>0</v>
      </c>
      <c r="J30" s="35">
        <f t="shared" si="4"/>
        <v>1619460.7000000002</v>
      </c>
      <c r="K30" s="35">
        <f t="shared" si="27"/>
        <v>0</v>
      </c>
      <c r="L30" s="35">
        <f t="shared" si="27"/>
        <v>80783543.729999989</v>
      </c>
      <c r="M30" s="35">
        <f t="shared" si="6"/>
        <v>80783543.729999989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82403004.429999992</v>
      </c>
    </row>
    <row r="31" spans="2:38" ht="14.4" thickTop="1" thickBot="1" x14ac:dyDescent="0.3">
      <c r="B31" s="37" t="s">
        <v>123</v>
      </c>
      <c r="C31" s="50">
        <f t="shared" si="24"/>
        <v>0</v>
      </c>
      <c r="D31" s="50">
        <f t="shared" si="24"/>
        <v>68613701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68613701</v>
      </c>
      <c r="M31" s="35">
        <f t="shared" si="6"/>
        <v>68613701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68613701</v>
      </c>
    </row>
    <row r="32" spans="2:38" ht="14.4" thickTop="1" thickBot="1" x14ac:dyDescent="0.3">
      <c r="B32" s="37" t="s">
        <v>124</v>
      </c>
      <c r="C32" s="50">
        <f t="shared" si="24"/>
        <v>31850344.239999998</v>
      </c>
      <c r="D32" s="50">
        <f t="shared" si="24"/>
        <v>860568.31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4290919.0999999996</v>
      </c>
      <c r="I32" s="35">
        <f t="shared" si="26"/>
        <v>0</v>
      </c>
      <c r="J32" s="35">
        <f t="shared" si="4"/>
        <v>4290919.0999999996</v>
      </c>
      <c r="K32" s="35">
        <f t="shared" si="27"/>
        <v>0</v>
      </c>
      <c r="L32" s="35">
        <f t="shared" si="27"/>
        <v>860568.31</v>
      </c>
      <c r="M32" s="35">
        <f t="shared" si="6"/>
        <v>860568.31</v>
      </c>
      <c r="N32" s="35">
        <f t="shared" si="28"/>
        <v>0</v>
      </c>
      <c r="O32" s="35">
        <f t="shared" si="28"/>
        <v>0</v>
      </c>
      <c r="P32" s="35">
        <f t="shared" si="8"/>
        <v>0</v>
      </c>
      <c r="Q32" s="35">
        <f t="shared" si="29"/>
        <v>193522.47999999998</v>
      </c>
      <c r="R32" s="35">
        <f t="shared" si="29"/>
        <v>0</v>
      </c>
      <c r="S32" s="35">
        <f t="shared" si="10"/>
        <v>193522.47999999998</v>
      </c>
      <c r="T32" s="35">
        <f t="shared" si="30"/>
        <v>105147.06</v>
      </c>
      <c r="U32" s="35">
        <f t="shared" si="30"/>
        <v>0</v>
      </c>
      <c r="V32" s="35">
        <f t="shared" si="12"/>
        <v>105147.06</v>
      </c>
      <c r="W32" s="35">
        <f t="shared" si="31"/>
        <v>214432.18</v>
      </c>
      <c r="X32" s="35">
        <f t="shared" si="31"/>
        <v>0</v>
      </c>
      <c r="Y32" s="35">
        <f t="shared" si="14"/>
        <v>214432.18</v>
      </c>
      <c r="Z32" s="35">
        <f t="shared" si="32"/>
        <v>7729280.0499999998</v>
      </c>
      <c r="AA32" s="35">
        <f t="shared" si="32"/>
        <v>0</v>
      </c>
      <c r="AB32" s="35">
        <f t="shared" si="16"/>
        <v>7729280.0499999998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17737091.82</v>
      </c>
      <c r="AG32" s="35">
        <f t="shared" si="34"/>
        <v>0</v>
      </c>
      <c r="AH32" s="35">
        <f t="shared" si="20"/>
        <v>17737091.82</v>
      </c>
      <c r="AI32" s="35">
        <f t="shared" si="35"/>
        <v>1579951.55</v>
      </c>
      <c r="AJ32" s="35">
        <f t="shared" si="35"/>
        <v>0</v>
      </c>
      <c r="AK32" s="68">
        <f t="shared" si="22"/>
        <v>1579951.55</v>
      </c>
      <c r="AL32" s="2">
        <f t="shared" si="23"/>
        <v>32710912.549999997</v>
      </c>
    </row>
    <row r="33" spans="2:38" ht="14.4" thickTop="1" thickBot="1" x14ac:dyDescent="0.3">
      <c r="B33" s="37" t="s">
        <v>125</v>
      </c>
      <c r="C33" s="50">
        <f t="shared" si="24"/>
        <v>41501326.520000003</v>
      </c>
      <c r="D33" s="50">
        <f t="shared" si="24"/>
        <v>0</v>
      </c>
      <c r="E33" s="35">
        <f t="shared" si="25"/>
        <v>0</v>
      </c>
      <c r="F33" s="35">
        <f t="shared" si="25"/>
        <v>0</v>
      </c>
      <c r="G33" s="35">
        <f t="shared" si="2"/>
        <v>0</v>
      </c>
      <c r="H33" s="35">
        <f t="shared" si="26"/>
        <v>244658.05</v>
      </c>
      <c r="I33" s="35">
        <f t="shared" si="26"/>
        <v>0</v>
      </c>
      <c r="J33" s="35">
        <f t="shared" si="4"/>
        <v>244658.05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99839.25</v>
      </c>
      <c r="O33" s="35">
        <f t="shared" si="28"/>
        <v>0</v>
      </c>
      <c r="P33" s="35">
        <f t="shared" si="8"/>
        <v>99839.25</v>
      </c>
      <c r="Q33" s="35">
        <f t="shared" si="29"/>
        <v>887984.65999999992</v>
      </c>
      <c r="R33" s="35">
        <f t="shared" si="29"/>
        <v>0</v>
      </c>
      <c r="S33" s="35">
        <f t="shared" si="10"/>
        <v>887984.65999999992</v>
      </c>
      <c r="T33" s="35">
        <f t="shared" si="30"/>
        <v>45748.34</v>
      </c>
      <c r="U33" s="35">
        <f t="shared" si="30"/>
        <v>0</v>
      </c>
      <c r="V33" s="35">
        <f t="shared" si="12"/>
        <v>45748.34</v>
      </c>
      <c r="W33" s="35">
        <f t="shared" si="31"/>
        <v>51769.55</v>
      </c>
      <c r="X33" s="35">
        <f t="shared" si="31"/>
        <v>0</v>
      </c>
      <c r="Y33" s="35">
        <f t="shared" si="14"/>
        <v>51769.55</v>
      </c>
      <c r="Z33" s="35">
        <f t="shared" si="32"/>
        <v>28511503.920000002</v>
      </c>
      <c r="AA33" s="35">
        <f t="shared" si="32"/>
        <v>0</v>
      </c>
      <c r="AB33" s="35">
        <f t="shared" si="16"/>
        <v>28511503.920000002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10794771.939999999</v>
      </c>
      <c r="AG33" s="35">
        <f t="shared" si="34"/>
        <v>0</v>
      </c>
      <c r="AH33" s="35">
        <f t="shared" si="20"/>
        <v>10794771.939999999</v>
      </c>
      <c r="AI33" s="35">
        <f t="shared" si="35"/>
        <v>865050.80999999994</v>
      </c>
      <c r="AJ33" s="35">
        <f t="shared" si="35"/>
        <v>0</v>
      </c>
      <c r="AK33" s="68">
        <f t="shared" si="22"/>
        <v>865050.80999999994</v>
      </c>
      <c r="AL33" s="2">
        <f t="shared" si="23"/>
        <v>41501326.520000003</v>
      </c>
    </row>
    <row r="34" spans="2:38" ht="14.4" thickTop="1" thickBot="1" x14ac:dyDescent="0.3">
      <c r="B34" s="37" t="s">
        <v>126</v>
      </c>
      <c r="C34" s="50">
        <f t="shared" si="24"/>
        <v>47619422.789999999</v>
      </c>
      <c r="D34" s="50">
        <f t="shared" si="24"/>
        <v>0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39103946.43</v>
      </c>
      <c r="I34" s="35">
        <f t="shared" si="26"/>
        <v>0</v>
      </c>
      <c r="J34" s="35">
        <f t="shared" si="4"/>
        <v>39103946.43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8156862.6899999995</v>
      </c>
      <c r="R34" s="35">
        <f t="shared" si="29"/>
        <v>0</v>
      </c>
      <c r="S34" s="35">
        <f t="shared" si="10"/>
        <v>8156862.6899999995</v>
      </c>
      <c r="T34" s="35">
        <f t="shared" si="30"/>
        <v>0</v>
      </c>
      <c r="U34" s="35">
        <f t="shared" si="30"/>
        <v>0</v>
      </c>
      <c r="V34" s="35">
        <f t="shared" si="12"/>
        <v>0</v>
      </c>
      <c r="W34" s="35">
        <f t="shared" si="31"/>
        <v>0</v>
      </c>
      <c r="X34" s="35">
        <f t="shared" si="31"/>
        <v>0</v>
      </c>
      <c r="Y34" s="35">
        <f t="shared" si="14"/>
        <v>0</v>
      </c>
      <c r="Z34" s="35">
        <f t="shared" si="32"/>
        <v>0</v>
      </c>
      <c r="AA34" s="35">
        <f t="shared" si="32"/>
        <v>0</v>
      </c>
      <c r="AB34" s="35">
        <f t="shared" si="16"/>
        <v>0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38984.9</v>
      </c>
      <c r="AG34" s="35">
        <f t="shared" si="34"/>
        <v>0</v>
      </c>
      <c r="AH34" s="35">
        <f t="shared" si="20"/>
        <v>38984.9</v>
      </c>
      <c r="AI34" s="35">
        <f t="shared" si="35"/>
        <v>319628.77</v>
      </c>
      <c r="AJ34" s="35">
        <f t="shared" si="35"/>
        <v>0</v>
      </c>
      <c r="AK34" s="68">
        <f t="shared" si="22"/>
        <v>319628.77</v>
      </c>
      <c r="AL34" s="2">
        <f t="shared" si="23"/>
        <v>47619422.789999999</v>
      </c>
    </row>
    <row r="35" spans="2:38" ht="14.4" thickTop="1" thickBot="1" x14ac:dyDescent="0.3">
      <c r="B35" s="37" t="s">
        <v>109</v>
      </c>
      <c r="C35" s="50">
        <f t="shared" si="24"/>
        <v>42331111.489999995</v>
      </c>
      <c r="D35" s="50">
        <f t="shared" si="24"/>
        <v>2500000</v>
      </c>
      <c r="E35" s="35">
        <f t="shared" si="25"/>
        <v>176581.72</v>
      </c>
      <c r="F35" s="35">
        <f t="shared" si="25"/>
        <v>0</v>
      </c>
      <c r="G35" s="35">
        <f t="shared" si="2"/>
        <v>176581.72</v>
      </c>
      <c r="H35" s="35">
        <f t="shared" si="26"/>
        <v>454518.51</v>
      </c>
      <c r="I35" s="35">
        <f t="shared" si="26"/>
        <v>0</v>
      </c>
      <c r="J35" s="35">
        <f t="shared" si="4"/>
        <v>454518.51</v>
      </c>
      <c r="K35" s="35">
        <f t="shared" si="27"/>
        <v>0</v>
      </c>
      <c r="L35" s="35">
        <f t="shared" si="27"/>
        <v>2500000</v>
      </c>
      <c r="M35" s="35">
        <f t="shared" si="6"/>
        <v>2500000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424370.76999999996</v>
      </c>
      <c r="R35" s="35">
        <f t="shared" si="29"/>
        <v>0</v>
      </c>
      <c r="S35" s="35">
        <f t="shared" si="10"/>
        <v>424370.76999999996</v>
      </c>
      <c r="T35" s="35">
        <f t="shared" si="30"/>
        <v>173751.33</v>
      </c>
      <c r="U35" s="35">
        <f t="shared" si="30"/>
        <v>0</v>
      </c>
      <c r="V35" s="35">
        <f t="shared" si="12"/>
        <v>173751.33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37881415.519999996</v>
      </c>
      <c r="AA35" s="35">
        <f t="shared" si="32"/>
        <v>0</v>
      </c>
      <c r="AB35" s="35">
        <f t="shared" si="16"/>
        <v>37881415.519999996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2938365.3099999996</v>
      </c>
      <c r="AG35" s="35">
        <f t="shared" si="34"/>
        <v>0</v>
      </c>
      <c r="AH35" s="35">
        <f t="shared" si="20"/>
        <v>2938365.3099999996</v>
      </c>
      <c r="AI35" s="35">
        <f t="shared" si="35"/>
        <v>282108.32999999996</v>
      </c>
      <c r="AJ35" s="35">
        <f t="shared" si="35"/>
        <v>0</v>
      </c>
      <c r="AK35" s="68">
        <f t="shared" si="22"/>
        <v>282108.32999999996</v>
      </c>
      <c r="AL35" s="2">
        <f t="shared" si="23"/>
        <v>44831111.489999995</v>
      </c>
    </row>
    <row r="36" spans="2:38" ht="14.4" thickTop="1" thickBot="1" x14ac:dyDescent="0.3">
      <c r="B36" s="37" t="s">
        <v>127</v>
      </c>
      <c r="C36" s="50">
        <f t="shared" si="24"/>
        <v>12975208.009999998</v>
      </c>
      <c r="D36" s="50">
        <f t="shared" si="24"/>
        <v>0</v>
      </c>
      <c r="E36" s="35">
        <f t="shared" si="25"/>
        <v>40999.199999999997</v>
      </c>
      <c r="F36" s="35">
        <f t="shared" si="25"/>
        <v>0</v>
      </c>
      <c r="G36" s="35">
        <f t="shared" si="2"/>
        <v>40999.199999999997</v>
      </c>
      <c r="H36" s="35">
        <f t="shared" si="26"/>
        <v>283557</v>
      </c>
      <c r="I36" s="35">
        <f t="shared" si="26"/>
        <v>0</v>
      </c>
      <c r="J36" s="35">
        <f t="shared" si="4"/>
        <v>283557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145841.74000000002</v>
      </c>
      <c r="O36" s="35">
        <f t="shared" si="28"/>
        <v>0</v>
      </c>
      <c r="P36" s="35">
        <f t="shared" si="8"/>
        <v>145841.74000000002</v>
      </c>
      <c r="Q36" s="35">
        <f t="shared" si="29"/>
        <v>2775220.3</v>
      </c>
      <c r="R36" s="35">
        <f t="shared" si="29"/>
        <v>0</v>
      </c>
      <c r="S36" s="35">
        <f t="shared" si="10"/>
        <v>2775220.3</v>
      </c>
      <c r="T36" s="35">
        <f t="shared" si="30"/>
        <v>620689.66</v>
      </c>
      <c r="U36" s="35">
        <f t="shared" si="30"/>
        <v>0</v>
      </c>
      <c r="V36" s="35">
        <f t="shared" si="12"/>
        <v>620689.66</v>
      </c>
      <c r="W36" s="35">
        <f t="shared" si="31"/>
        <v>273730.51</v>
      </c>
      <c r="X36" s="35">
        <f t="shared" si="31"/>
        <v>0</v>
      </c>
      <c r="Y36" s="35">
        <f t="shared" si="14"/>
        <v>273730.51</v>
      </c>
      <c r="Z36" s="35">
        <f t="shared" si="32"/>
        <v>7695298.7000000002</v>
      </c>
      <c r="AA36" s="35">
        <f t="shared" si="32"/>
        <v>0</v>
      </c>
      <c r="AB36" s="35">
        <f t="shared" si="16"/>
        <v>7695298.7000000002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222495.95</v>
      </c>
      <c r="AG36" s="35">
        <f t="shared" si="34"/>
        <v>0</v>
      </c>
      <c r="AH36" s="35">
        <f t="shared" si="20"/>
        <v>222495.95</v>
      </c>
      <c r="AI36" s="35">
        <f t="shared" si="35"/>
        <v>917374.95</v>
      </c>
      <c r="AJ36" s="35">
        <f t="shared" si="35"/>
        <v>0</v>
      </c>
      <c r="AK36" s="68">
        <f t="shared" si="22"/>
        <v>917374.95</v>
      </c>
      <c r="AL36" s="2">
        <f t="shared" si="23"/>
        <v>12975208.009999998</v>
      </c>
    </row>
    <row r="37" spans="2:38" ht="14.4" thickTop="1" thickBot="1" x14ac:dyDescent="0.3">
      <c r="B37" s="37" t="s">
        <v>79</v>
      </c>
      <c r="C37" s="50">
        <f t="shared" si="24"/>
        <v>10443176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10443176</v>
      </c>
      <c r="AA37" s="35">
        <f t="shared" si="32"/>
        <v>0</v>
      </c>
      <c r="AB37" s="35">
        <f t="shared" si="16"/>
        <v>10443176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10443176</v>
      </c>
    </row>
    <row r="38" spans="2:38" ht="14.4" thickTop="1" thickBot="1" x14ac:dyDescent="0.3">
      <c r="B38" s="37" t="s">
        <v>128</v>
      </c>
      <c r="C38" s="50">
        <f t="shared" si="24"/>
        <v>68116.42</v>
      </c>
      <c r="D38" s="50">
        <f t="shared" si="24"/>
        <v>13888233.82</v>
      </c>
      <c r="E38" s="35">
        <f t="shared" si="25"/>
        <v>0</v>
      </c>
      <c r="F38" s="35">
        <f t="shared" si="25"/>
        <v>0</v>
      </c>
      <c r="G38" s="35">
        <f t="shared" si="2"/>
        <v>0</v>
      </c>
      <c r="H38" s="35">
        <f t="shared" si="26"/>
        <v>10375.69</v>
      </c>
      <c r="I38" s="35">
        <f t="shared" si="26"/>
        <v>0</v>
      </c>
      <c r="J38" s="35">
        <f t="shared" si="4"/>
        <v>10375.69</v>
      </c>
      <c r="K38" s="35">
        <f t="shared" si="27"/>
        <v>0</v>
      </c>
      <c r="L38" s="35">
        <f t="shared" si="27"/>
        <v>13888233.82</v>
      </c>
      <c r="M38" s="35">
        <f t="shared" si="6"/>
        <v>13888233.82</v>
      </c>
      <c r="N38" s="35">
        <f t="shared" si="28"/>
        <v>45979.69</v>
      </c>
      <c r="O38" s="35">
        <f t="shared" si="28"/>
        <v>0</v>
      </c>
      <c r="P38" s="35">
        <f t="shared" si="8"/>
        <v>45979.69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11761.039999999999</v>
      </c>
      <c r="AJ38" s="35">
        <f t="shared" si="35"/>
        <v>0</v>
      </c>
      <c r="AK38" s="68">
        <f t="shared" si="22"/>
        <v>11761.039999999999</v>
      </c>
      <c r="AL38" s="2">
        <f t="shared" si="23"/>
        <v>13956350.24</v>
      </c>
    </row>
    <row r="39" spans="2:38" ht="14.4" thickTop="1" thickBot="1" x14ac:dyDescent="0.3">
      <c r="B39" s="37" t="s">
        <v>129</v>
      </c>
      <c r="C39" s="50">
        <f t="shared" si="24"/>
        <v>2263565</v>
      </c>
      <c r="D39" s="50">
        <f t="shared" si="24"/>
        <v>0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962755.42</v>
      </c>
      <c r="AA39" s="35">
        <f t="shared" si="32"/>
        <v>0</v>
      </c>
      <c r="AB39" s="35">
        <f t="shared" si="16"/>
        <v>962755.42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1200809.58</v>
      </c>
      <c r="AG39" s="35">
        <f t="shared" si="34"/>
        <v>0</v>
      </c>
      <c r="AH39" s="35">
        <f t="shared" si="20"/>
        <v>1200809.58</v>
      </c>
      <c r="AI39" s="35">
        <f t="shared" si="35"/>
        <v>100000</v>
      </c>
      <c r="AJ39" s="35">
        <f t="shared" si="35"/>
        <v>0</v>
      </c>
      <c r="AK39" s="68">
        <f t="shared" si="22"/>
        <v>100000</v>
      </c>
      <c r="AL39" s="2">
        <f t="shared" si="23"/>
        <v>2263565</v>
      </c>
    </row>
    <row r="40" spans="2:38" ht="14.4" thickTop="1" thickBot="1" x14ac:dyDescent="0.3">
      <c r="B40" s="37" t="s">
        <v>130</v>
      </c>
      <c r="C40" s="50">
        <f t="shared" si="24"/>
        <v>4056948.9099999997</v>
      </c>
      <c r="D40" s="50">
        <f t="shared" si="24"/>
        <v>6166970.3499999996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-7491.59</v>
      </c>
      <c r="I40" s="35">
        <f t="shared" si="26"/>
        <v>6166970.3499999996</v>
      </c>
      <c r="J40" s="35">
        <f t="shared" si="4"/>
        <v>6159478.7599999998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0</v>
      </c>
      <c r="O40" s="35">
        <f t="shared" si="28"/>
        <v>0</v>
      </c>
      <c r="P40" s="35">
        <f t="shared" si="8"/>
        <v>0</v>
      </c>
      <c r="Q40" s="35">
        <f t="shared" si="29"/>
        <v>12606.869999999999</v>
      </c>
      <c r="R40" s="35">
        <f t="shared" si="29"/>
        <v>0</v>
      </c>
      <c r="S40" s="35">
        <f t="shared" si="10"/>
        <v>12606.869999999999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1115567.04</v>
      </c>
      <c r="AA40" s="35">
        <f t="shared" si="32"/>
        <v>0</v>
      </c>
      <c r="AB40" s="35">
        <f t="shared" si="16"/>
        <v>1115567.04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2842456.9</v>
      </c>
      <c r="AG40" s="35">
        <f t="shared" si="34"/>
        <v>0</v>
      </c>
      <c r="AH40" s="35">
        <f t="shared" si="20"/>
        <v>2842456.9</v>
      </c>
      <c r="AI40" s="35">
        <f t="shared" si="35"/>
        <v>93809.69</v>
      </c>
      <c r="AJ40" s="35">
        <f t="shared" si="35"/>
        <v>0</v>
      </c>
      <c r="AK40" s="68">
        <f t="shared" si="22"/>
        <v>93809.69</v>
      </c>
      <c r="AL40" s="2">
        <f t="shared" si="23"/>
        <v>10223919.26</v>
      </c>
    </row>
    <row r="41" spans="2:38" ht="14.4" thickTop="1" thickBot="1" x14ac:dyDescent="0.3">
      <c r="B41" s="37" t="s">
        <v>131</v>
      </c>
      <c r="C41" s="50">
        <f t="shared" si="24"/>
        <v>7297325.3600000003</v>
      </c>
      <c r="D41" s="50">
        <f t="shared" si="24"/>
        <v>90211.14</v>
      </c>
      <c r="E41" s="35">
        <f t="shared" si="25"/>
        <v>125828.43</v>
      </c>
      <c r="F41" s="35">
        <f t="shared" si="25"/>
        <v>1806.04</v>
      </c>
      <c r="G41" s="35">
        <f t="shared" si="2"/>
        <v>127634.46999999999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82956</v>
      </c>
      <c r="M41" s="35">
        <f t="shared" si="6"/>
        <v>82956</v>
      </c>
      <c r="N41" s="35">
        <f t="shared" si="28"/>
        <v>6762.04</v>
      </c>
      <c r="O41" s="35">
        <f t="shared" si="28"/>
        <v>0</v>
      </c>
      <c r="P41" s="35">
        <f t="shared" si="8"/>
        <v>6762.04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2846488.89</v>
      </c>
      <c r="AA41" s="35">
        <f t="shared" si="32"/>
        <v>0</v>
      </c>
      <c r="AB41" s="35">
        <f t="shared" si="16"/>
        <v>2846488.89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4318246</v>
      </c>
      <c r="AJ41" s="35">
        <f t="shared" si="35"/>
        <v>5449.1</v>
      </c>
      <c r="AK41" s="68">
        <f t="shared" si="22"/>
        <v>4323695.0999999996</v>
      </c>
      <c r="AL41" s="2">
        <f t="shared" si="23"/>
        <v>7387536.5</v>
      </c>
    </row>
    <row r="42" spans="2:38" ht="13.8" thickTop="1" x14ac:dyDescent="0.25">
      <c r="B42" s="39" t="s">
        <v>21</v>
      </c>
      <c r="C42" s="46">
        <f t="shared" ref="C42:AJ42" si="36">SUM(C9:C41)</f>
        <v>9993765498.8900013</v>
      </c>
      <c r="D42" s="46">
        <f t="shared" si="36"/>
        <v>5956252576.4500008</v>
      </c>
      <c r="E42" s="46">
        <f t="shared" si="36"/>
        <v>68497435.920000017</v>
      </c>
      <c r="F42" s="46">
        <f t="shared" si="36"/>
        <v>179.92000000000075</v>
      </c>
      <c r="G42" s="46">
        <f t="shared" si="36"/>
        <v>68497615.840000004</v>
      </c>
      <c r="H42" s="46">
        <f t="shared" si="36"/>
        <v>1002487929.26</v>
      </c>
      <c r="I42" s="46">
        <f t="shared" si="36"/>
        <v>1398650229.1699998</v>
      </c>
      <c r="J42" s="46">
        <f t="shared" si="36"/>
        <v>2401138158.4300003</v>
      </c>
      <c r="K42" s="46">
        <f t="shared" si="36"/>
        <v>4010395.6700000004</v>
      </c>
      <c r="L42" s="46">
        <f t="shared" si="36"/>
        <v>4167869424.6200004</v>
      </c>
      <c r="M42" s="46">
        <f t="shared" si="36"/>
        <v>4171879820.2899995</v>
      </c>
      <c r="N42" s="46">
        <f t="shared" si="36"/>
        <v>113332108.61</v>
      </c>
      <c r="O42" s="46">
        <f t="shared" si="36"/>
        <v>648259.66999999993</v>
      </c>
      <c r="P42" s="46">
        <f t="shared" si="36"/>
        <v>113980368.27999999</v>
      </c>
      <c r="Q42" s="46">
        <f t="shared" si="36"/>
        <v>3505596521.7999997</v>
      </c>
      <c r="R42" s="46">
        <f t="shared" si="36"/>
        <v>168504573.12999997</v>
      </c>
      <c r="S42" s="46">
        <f t="shared" si="36"/>
        <v>3674101094.9299998</v>
      </c>
      <c r="T42" s="46">
        <f t="shared" si="36"/>
        <v>332368872.80000001</v>
      </c>
      <c r="U42" s="46">
        <f t="shared" si="36"/>
        <v>243691.87000000002</v>
      </c>
      <c r="V42" s="46">
        <f t="shared" si="36"/>
        <v>332612564.66999996</v>
      </c>
      <c r="W42" s="46">
        <f t="shared" si="36"/>
        <v>206918059.35999998</v>
      </c>
      <c r="X42" s="46">
        <f t="shared" si="36"/>
        <v>2504832.9700000002</v>
      </c>
      <c r="Y42" s="46">
        <f t="shared" si="36"/>
        <v>209422892.32999995</v>
      </c>
      <c r="Z42" s="46">
        <f t="shared" si="36"/>
        <v>3693352452.2700005</v>
      </c>
      <c r="AA42" s="46">
        <f t="shared" si="36"/>
        <v>6316823.9800000014</v>
      </c>
      <c r="AB42" s="46">
        <f t="shared" si="36"/>
        <v>3699669276.25</v>
      </c>
      <c r="AC42" s="46">
        <f t="shared" si="36"/>
        <v>0</v>
      </c>
      <c r="AD42" s="46">
        <f t="shared" si="36"/>
        <v>153317056.50999999</v>
      </c>
      <c r="AE42" s="46">
        <f t="shared" si="36"/>
        <v>153317056.50999999</v>
      </c>
      <c r="AF42" s="46">
        <f t="shared" si="36"/>
        <v>299271455.70999998</v>
      </c>
      <c r="AG42" s="46">
        <f t="shared" si="36"/>
        <v>3132149.38</v>
      </c>
      <c r="AH42" s="46">
        <f t="shared" si="36"/>
        <v>302403605.08999997</v>
      </c>
      <c r="AI42" s="46">
        <f t="shared" si="36"/>
        <v>767930267.49000013</v>
      </c>
      <c r="AJ42" s="46">
        <f t="shared" si="36"/>
        <v>55065355.229999989</v>
      </c>
      <c r="AK42" s="68">
        <f t="shared" si="22"/>
        <v>822995622.72000015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5">
        <f>(D42/C45*100)</f>
        <v>37.343234022153503</v>
      </c>
      <c r="D44" s="145"/>
      <c r="E44" s="145">
        <f>(F42/E45*100)</f>
        <v>2.6266607646646629E-4</v>
      </c>
      <c r="F44" s="145"/>
      <c r="G44" s="28"/>
      <c r="H44" s="145">
        <f>(I42/H45*100)</f>
        <v>58.249469080301338</v>
      </c>
      <c r="I44" s="145"/>
      <c r="J44" s="28"/>
      <c r="K44" s="145">
        <f>(L42/K45*100)</f>
        <v>99.903870776658152</v>
      </c>
      <c r="L44" s="145"/>
      <c r="M44" s="28"/>
      <c r="N44" s="145">
        <f>(O42/N45*100)</f>
        <v>0.56874677611806701</v>
      </c>
      <c r="O44" s="145"/>
      <c r="P44" s="28"/>
      <c r="Q44" s="145">
        <f>(R42/Q45*100)</f>
        <v>4.5862802567551659</v>
      </c>
      <c r="R44" s="145"/>
      <c r="S44" s="28"/>
      <c r="T44" s="145">
        <f>(U42/T45*100)</f>
        <v>7.3265984477098076E-2</v>
      </c>
      <c r="U44" s="145"/>
      <c r="V44" s="28"/>
      <c r="W44" s="145">
        <f>(X42/W45*100)</f>
        <v>1.1960645477348233</v>
      </c>
      <c r="X44" s="145"/>
      <c r="Y44" s="28"/>
      <c r="Z44" s="145">
        <f>(AA42/Z45*100)</f>
        <v>0.17074023401364025</v>
      </c>
      <c r="AA44" s="145"/>
      <c r="AB44" s="28"/>
      <c r="AC44" s="145">
        <f>(AD42/AC45*100)</f>
        <v>100</v>
      </c>
      <c r="AD44" s="145"/>
      <c r="AE44" s="28"/>
      <c r="AF44" s="145">
        <f>(AG42/AF45*100)</f>
        <v>1.0357513360556081</v>
      </c>
      <c r="AG44" s="145"/>
      <c r="AH44" s="28"/>
      <c r="AI44" s="145">
        <f>(AJ42/AI45*100)</f>
        <v>6.690844241432174</v>
      </c>
      <c r="AJ44" s="145"/>
      <c r="AK44" s="28"/>
    </row>
    <row r="45" spans="2:38" x14ac:dyDescent="0.25">
      <c r="B45" s="4" t="s">
        <v>39</v>
      </c>
      <c r="C45" s="143">
        <f>(C42+D42)</f>
        <v>15950018075.340002</v>
      </c>
      <c r="D45" s="144"/>
      <c r="E45" s="143">
        <f>(E42+F42)</f>
        <v>68497615.840000018</v>
      </c>
      <c r="F45" s="144"/>
      <c r="G45" s="29"/>
      <c r="H45" s="143">
        <f>(H42+I42)</f>
        <v>2401138158.4299998</v>
      </c>
      <c r="I45" s="144"/>
      <c r="J45" s="29"/>
      <c r="K45" s="143">
        <f>(K42+L42)</f>
        <v>4171879820.2900004</v>
      </c>
      <c r="L45" s="144"/>
      <c r="M45" s="29"/>
      <c r="N45" s="143">
        <f>(N42+O42)</f>
        <v>113980368.28</v>
      </c>
      <c r="O45" s="144"/>
      <c r="P45" s="29"/>
      <c r="Q45" s="143">
        <f>(Q42+R42)</f>
        <v>3674101094.9299998</v>
      </c>
      <c r="R45" s="144"/>
      <c r="S45" s="29"/>
      <c r="T45" s="143">
        <f>(T42+U42)</f>
        <v>332612564.67000002</v>
      </c>
      <c r="U45" s="144"/>
      <c r="V45" s="29"/>
      <c r="W45" s="143">
        <f>(W42+X42)</f>
        <v>209422892.32999998</v>
      </c>
      <c r="X45" s="144"/>
      <c r="Y45" s="29"/>
      <c r="Z45" s="143">
        <f>(Z42+AA42)</f>
        <v>3699669276.2500005</v>
      </c>
      <c r="AA45" s="144"/>
      <c r="AB45" s="29"/>
      <c r="AC45" s="143">
        <f>(AC42+AD42)</f>
        <v>153317056.50999999</v>
      </c>
      <c r="AD45" s="144"/>
      <c r="AE45" s="29"/>
      <c r="AF45" s="143">
        <f>(AF42+AG42)</f>
        <v>302403605.08999997</v>
      </c>
      <c r="AG45" s="144"/>
      <c r="AH45" s="29"/>
      <c r="AI45" s="143">
        <f>(AI42+AJ42)</f>
        <v>822995622.72000015</v>
      </c>
      <c r="AJ45" s="144"/>
      <c r="AK45" s="29"/>
    </row>
    <row r="46" spans="2:38" x14ac:dyDescent="0.25">
      <c r="B46" s="4" t="s">
        <v>40</v>
      </c>
      <c r="C46" s="145">
        <f>SUM(E46:AJ46)</f>
        <v>100</v>
      </c>
      <c r="D46" s="144"/>
      <c r="E46" s="145">
        <f>(E45/C45*100)</f>
        <v>0.42945165025174981</v>
      </c>
      <c r="F46" s="145"/>
      <c r="G46" s="28"/>
      <c r="H46" s="145">
        <f>(H45/C45*100)</f>
        <v>15.054140672996169</v>
      </c>
      <c r="I46" s="145"/>
      <c r="J46" s="28"/>
      <c r="K46" s="145">
        <f>(K45/C45*100)</f>
        <v>26.155956692864564</v>
      </c>
      <c r="L46" s="145"/>
      <c r="M46" s="28"/>
      <c r="N46" s="145">
        <f>(N45/C45*100)</f>
        <v>0.71460964960423912</v>
      </c>
      <c r="O46" s="145"/>
      <c r="P46" s="28"/>
      <c r="Q46" s="145">
        <f>(Q45/C45*100)</f>
        <v>23.035090478113329</v>
      </c>
      <c r="R46" s="145"/>
      <c r="S46" s="28"/>
      <c r="T46" s="145">
        <f>(T45/C45*100)</f>
        <v>2.0853428698256185</v>
      </c>
      <c r="U46" s="145"/>
      <c r="V46" s="28"/>
      <c r="W46" s="145">
        <f>(W45/C45*100)</f>
        <v>1.3129947022052875</v>
      </c>
      <c r="X46" s="145"/>
      <c r="Y46" s="28"/>
      <c r="Z46" s="145">
        <f>(Z45/C45*100)</f>
        <v>23.195392373692563</v>
      </c>
      <c r="AA46" s="145"/>
      <c r="AB46" s="28"/>
      <c r="AC46" s="145">
        <f>(AC45/C45*100)</f>
        <v>0.96123437469353323</v>
      </c>
      <c r="AD46" s="145"/>
      <c r="AE46" s="28"/>
      <c r="AF46" s="145">
        <f>(AF45/C45*100)</f>
        <v>1.8959452187552066</v>
      </c>
      <c r="AG46" s="145"/>
      <c r="AH46" s="28"/>
      <c r="AI46" s="145">
        <f>(AI45/C45*100)</f>
        <v>5.159841316997734</v>
      </c>
      <c r="AJ46" s="145"/>
      <c r="AK46" s="28"/>
    </row>
    <row r="47" spans="2:38" x14ac:dyDescent="0.25">
      <c r="B47" s="52" t="s">
        <v>173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52" t="s">
        <v>174</v>
      </c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25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9" ht="12.75" customHeight="1" x14ac:dyDescent="0.25">
      <c r="B57" s="136" t="s">
        <v>160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9" ht="12.75" customHeight="1" x14ac:dyDescent="0.25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7" t="str">
        <f>E61&amp;E62</f>
        <v>Vida IndividualNo Exoneradas</v>
      </c>
      <c r="F60" s="97" t="str">
        <f>E61&amp;F62</f>
        <v>Vida IndividualExoneradas</v>
      </c>
      <c r="H60" s="97" t="str">
        <f>H61&amp;H62</f>
        <v>Vida ColectivoNo Exoneradas</v>
      </c>
      <c r="I60" s="97" t="str">
        <f>H61&amp;I62</f>
        <v>Vida ColectivoExoneradas</v>
      </c>
      <c r="K60" s="97" t="str">
        <f>K61&amp;K62</f>
        <v>SaludNo Exoneradas</v>
      </c>
      <c r="L60" s="97" t="str">
        <f>K61&amp;L62</f>
        <v>SaludExoneradas</v>
      </c>
      <c r="N60" s="97" t="str">
        <f>N61&amp;N62</f>
        <v>Accidentes PersonalesNo Exoneradas</v>
      </c>
      <c r="O60" s="97" t="str">
        <f>N61&amp;O62</f>
        <v>Accidentes PersonalesExoneradas</v>
      </c>
      <c r="Q60" s="97" t="str">
        <f>Q61&amp;Q62</f>
        <v>Incendio y AliadosNo Exoneradas</v>
      </c>
      <c r="R60" s="97" t="str">
        <f>Q61&amp;R62</f>
        <v>Incendio y AliadosExoneradas</v>
      </c>
      <c r="T60" s="97" t="str">
        <f>T61&amp;T62</f>
        <v>Naves Maritimas y AéreasNo Exoneradas</v>
      </c>
      <c r="U60" s="97" t="str">
        <f>T61&amp;U62</f>
        <v>Naves Maritimas y AéreasExoneradas</v>
      </c>
      <c r="W60" s="97" t="str">
        <f>W61&amp;W62</f>
        <v>Transporte de CargaNo Exoneradas</v>
      </c>
      <c r="X60" s="97" t="str">
        <f>W61&amp;X62</f>
        <v>Transporte de CargaExoneradas</v>
      </c>
      <c r="Z60" s="97" t="str">
        <f>Z61&amp;Z62</f>
        <v>Vehículos de MotorNo Exoneradas</v>
      </c>
      <c r="AA60" s="97" t="str">
        <f>Z61&amp;AA62</f>
        <v>Vehículos de MotorExoneradas</v>
      </c>
      <c r="AC60" s="97" t="str">
        <f>AC61&amp;AC62</f>
        <v>Agrícola y PecuarioNo Exoneradas</v>
      </c>
      <c r="AD60" s="97" t="str">
        <f>AC61&amp;AD62</f>
        <v>Agrícola y PecuarioExoneradas</v>
      </c>
      <c r="AF60" s="97" t="str">
        <f>AF61&amp;AF62</f>
        <v>FianzasNo Exoneradas</v>
      </c>
      <c r="AG60" s="97" t="str">
        <f>AF61&amp;AG62</f>
        <v>FianzasExoneradas</v>
      </c>
      <c r="AI60" s="97" t="str">
        <f>AI61&amp;AI62</f>
        <v>Otros SegurosNo Exoneradas</v>
      </c>
      <c r="AJ60" s="97" t="str">
        <f>AI61&amp;AJ62</f>
        <v>Otros SegurosExoneradas</v>
      </c>
    </row>
    <row r="61" spans="1:39" ht="14.4" thickTop="1" thickBot="1" x14ac:dyDescent="0.3">
      <c r="B61" s="137" t="s">
        <v>33</v>
      </c>
      <c r="C61" s="142" t="s">
        <v>0</v>
      </c>
      <c r="D61" s="142"/>
      <c r="E61" s="142" t="s">
        <v>12</v>
      </c>
      <c r="F61" s="142"/>
      <c r="G61" s="67"/>
      <c r="H61" s="142" t="s">
        <v>13</v>
      </c>
      <c r="I61" s="142"/>
      <c r="J61" s="67"/>
      <c r="K61" s="142" t="s">
        <v>14</v>
      </c>
      <c r="L61" s="142"/>
      <c r="M61" s="67"/>
      <c r="N61" s="142" t="s">
        <v>15</v>
      </c>
      <c r="O61" s="142"/>
      <c r="P61" s="67"/>
      <c r="Q61" s="142" t="s">
        <v>27</v>
      </c>
      <c r="R61" s="142"/>
      <c r="S61" s="67"/>
      <c r="T61" s="142" t="s">
        <v>35</v>
      </c>
      <c r="U61" s="142"/>
      <c r="V61" s="67"/>
      <c r="W61" s="142" t="s">
        <v>16</v>
      </c>
      <c r="X61" s="142"/>
      <c r="Y61" s="67"/>
      <c r="Z61" s="142" t="s">
        <v>67</v>
      </c>
      <c r="AA61" s="142"/>
      <c r="AB61" s="67"/>
      <c r="AC61" s="142" t="s">
        <v>34</v>
      </c>
      <c r="AD61" s="142"/>
      <c r="AE61" s="67"/>
      <c r="AF61" s="142" t="s">
        <v>17</v>
      </c>
      <c r="AG61" s="142"/>
      <c r="AH61" s="67"/>
      <c r="AI61" s="142" t="s">
        <v>18</v>
      </c>
      <c r="AJ61" s="142"/>
      <c r="AK61" s="49"/>
      <c r="AL61" t="s">
        <v>108</v>
      </c>
    </row>
    <row r="62" spans="1:39" ht="14.4" thickTop="1" thickBot="1" x14ac:dyDescent="0.3">
      <c r="B62" s="146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7" t="str">
        <f>AM63&amp;B63</f>
        <v>EneroSeguros Universal, S. A.</v>
      </c>
      <c r="B63" s="35" t="s">
        <v>84</v>
      </c>
      <c r="C63" s="44">
        <f t="shared" ref="C63:C95" si="37">SUMIF($E$62:$AJ$62,$C$62,$E63:$AJ63)</f>
        <v>1025911104.55</v>
      </c>
      <c r="D63" s="44">
        <f t="shared" ref="D63:D95" si="38">SUMIF($E$62:$AJ$62,$D$62,$E63:$AJ63)</f>
        <v>536980176.71999991</v>
      </c>
      <c r="E63" s="35">
        <f>IFERROR(IF(INDEX('[1]PNC 2020'!$A$3:$AA$434,MATCH($A63,'[1]PNC 2020'!$A$7:$A$434,0)+4,MATCH(E$60,'[1]PNC 2020'!$A$3:$AA$3,0))=0,"",INDEX('[1]PNC 2020'!$A$3:$AA$434,MATCH($A63,'[1]PNC 2020'!$A$7:$A$434,0)+4,MATCH(E$60,'[1]PNC 2020'!$A$3:$AA$3,0))),"")</f>
        <v>4539293.5199999996</v>
      </c>
      <c r="F63" s="35">
        <f>IFERROR(IF(INDEX('[1]PNC 2020'!$A$3:$AA$434,MATCH($A63,'[1]PNC 2020'!$A$7:$A$434,0)+4,MATCH(F$60,'[1]PNC 2020'!$A$3:$AA$3,0))=0,"",INDEX('[1]PNC 2020'!$A$3:$AA$434,MATCH($A63,'[1]PNC 2020'!$A$7:$A$434,0)+4,MATCH(F$60,'[1]PNC 2020'!$A$3:$AA$3,0))),"")</f>
        <v>4960.8</v>
      </c>
      <c r="G63" s="35">
        <f t="shared" ref="G63:G95" si="39">SUBTOTAL(109,E63:F63)</f>
        <v>4544254.3199999994</v>
      </c>
      <c r="H63" s="35">
        <f>IFERROR(IF(INDEX('[1]PNC 2020'!$A$3:$AA$434,MATCH($A63,'[1]PNC 2020'!$A$7:$A$434,0)+4,MATCH(H$60,'[1]PNC 2020'!$A$3:$AA$3,0))=0,"",INDEX('[1]PNC 2020'!$A$3:$AA$434,MATCH($A63,'[1]PNC 2020'!$A$7:$A$434,0)+4,MATCH(H$60,'[1]PNC 2020'!$A$3:$AA$3,0))),"")</f>
        <v>98361318.189999998</v>
      </c>
      <c r="I63" s="35">
        <f>IFERROR(IF(INDEX('[1]PNC 2020'!$A$3:$AA$434,MATCH($A63,'[1]PNC 2020'!$A$7:$A$434,0)+4,MATCH(I$60,'[1]PNC 2020'!$A$3:$AA$3,0))=0,"",INDEX('[1]PNC 2020'!$A$3:$AA$434,MATCH($A63,'[1]PNC 2020'!$A$7:$A$434,0)+4,MATCH(I$60,'[1]PNC 2020'!$A$3:$AA$3,0))),"")</f>
        <v>183708111.71000001</v>
      </c>
      <c r="J63" s="35">
        <f t="shared" ref="J63:J95" si="40">SUBTOTAL(109,H63:I63)</f>
        <v>282069429.89999998</v>
      </c>
      <c r="K63" s="35">
        <f>IFERROR(IF(INDEX('[1]PNC 2020'!$A$3:$AA$434,MATCH($A63,'[1]PNC 2020'!$A$7:$A$434,0)+4,MATCH(K$60,'[1]PNC 2020'!$A$3:$AA$3,0))=0,"",INDEX('[1]PNC 2020'!$A$3:$AA$434,MATCH($A63,'[1]PNC 2020'!$A$7:$A$434,0)+4,MATCH(K$60,'[1]PNC 2020'!$A$3:$AA$3,0))),"")</f>
        <v>219.83</v>
      </c>
      <c r="L63" s="35">
        <f>IFERROR(IF(INDEX('[1]PNC 2020'!$A$3:$AA$434,MATCH($A63,'[1]PNC 2020'!$A$7:$A$434,0)+4,MATCH(L$60,'[1]PNC 2020'!$A$3:$AA$3,0))=0,"",INDEX('[1]PNC 2020'!$A$3:$AA$434,MATCH($A63,'[1]PNC 2020'!$A$7:$A$434,0)+4,MATCH(L$60,'[1]PNC 2020'!$A$3:$AA$3,0))),"")</f>
        <v>325711934.89999998</v>
      </c>
      <c r="M63" s="35">
        <f t="shared" ref="M63:M95" si="41">SUBTOTAL(109,K63:L63)</f>
        <v>325712154.72999996</v>
      </c>
      <c r="N63" s="35">
        <f>IFERROR(IF(INDEX('[1]PNC 2020'!$A$3:$AA$434,MATCH($A63,'[1]PNC 2020'!$A$7:$A$434,0)+4,MATCH(N$60,'[1]PNC 2020'!$A$3:$AA$3,0))=0,"",INDEX('[1]PNC 2020'!$A$3:$AA$434,MATCH($A63,'[1]PNC 2020'!$A$7:$A$434,0)+4,MATCH(N$60,'[1]PNC 2020'!$A$3:$AA$3,0))),"")</f>
        <v>22726390.800000001</v>
      </c>
      <c r="O63" s="35" t="str">
        <f>IFERROR(IF(INDEX('[1]PNC 2020'!$A$3:$AA$434,MATCH($A63,'[1]PNC 2020'!$A$7:$A$434,0)+4,MATCH(O$60,'[1]PNC 2020'!$A$3:$AA$3,0))=0,"",INDEX('[1]PNC 2020'!$A$3:$AA$434,MATCH($A63,'[1]PNC 2020'!$A$7:$A$434,0)+4,MATCH(O$60,'[1]PNC 2020'!$A$3:$AA$3,0))),"")</f>
        <v/>
      </c>
      <c r="P63" s="35">
        <f t="shared" ref="P63:P95" si="42">SUBTOTAL(109,N63:O63)</f>
        <v>22726390.800000001</v>
      </c>
      <c r="Q63" s="35">
        <f>IFERROR(IF(INDEX('[1]PNC 2020'!$A$3:$AA$434,MATCH($A63,'[1]PNC 2020'!$A$7:$A$434,0)+4,MATCH(Q$60,'[1]PNC 2020'!$A$3:$AA$3,0))=0,"",INDEX('[1]PNC 2020'!$A$3:$AA$434,MATCH($A63,'[1]PNC 2020'!$A$7:$A$434,0)+4,MATCH(Q$60,'[1]PNC 2020'!$A$3:$AA$3,0))),"")</f>
        <v>592367965.24000001</v>
      </c>
      <c r="R63" s="35">
        <f>IFERROR(IF(INDEX('[1]PNC 2020'!$A$3:$AA$434,MATCH($A63,'[1]PNC 2020'!$A$7:$A$434,0)+4,MATCH(R$60,'[1]PNC 2020'!$A$3:$AA$3,0))=0,"",INDEX('[1]PNC 2020'!$A$3:$AA$434,MATCH($A63,'[1]PNC 2020'!$A$7:$A$434,0)+4,MATCH(R$60,'[1]PNC 2020'!$A$3:$AA$3,0))),"")</f>
        <v>5599264.6500000004</v>
      </c>
      <c r="S63" s="35">
        <f t="shared" ref="S63:S95" si="43">SUBTOTAL(109,Q63:R63)</f>
        <v>597967229.88999999</v>
      </c>
      <c r="T63" s="35">
        <f>IFERROR(IF(INDEX('[1]PNC 2020'!$A$3:$AA$434,MATCH($A63,'[1]PNC 2020'!$A$7:$A$434,0)+4,MATCH(T$60,'[1]PNC 2020'!$A$3:$AA$3,0))=0,"",INDEX('[1]PNC 2020'!$A$3:$AA$434,MATCH($A63,'[1]PNC 2020'!$A$7:$A$434,0)+4,MATCH(T$60,'[1]PNC 2020'!$A$3:$AA$3,0))),"")</f>
        <v>1160699.05</v>
      </c>
      <c r="U63" s="35" t="str">
        <f>IFERROR(IF(INDEX('[1]PNC 2020'!$A$3:$AA$434,MATCH($A63,'[1]PNC 2020'!$A$7:$A$434,0)+4,MATCH(U$60,'[1]PNC 2020'!$A$3:$AA$3,0))=0,"",INDEX('[1]PNC 2020'!$A$3:$AA$434,MATCH($A63,'[1]PNC 2020'!$A$7:$A$434,0)+4,MATCH(U$60,'[1]PNC 2020'!$A$3:$AA$3,0))),"")</f>
        <v/>
      </c>
      <c r="V63" s="35">
        <f t="shared" ref="V63:V95" si="44">SUBTOTAL(109,T63:U63)</f>
        <v>1160699.05</v>
      </c>
      <c r="W63" s="35">
        <f>IFERROR(IF(INDEX('[1]PNC 2020'!$A$3:$AA$434,MATCH($A63,'[1]PNC 2020'!$A$7:$A$434,0)+4,MATCH(W$60,'[1]PNC 2020'!$A$3:$AA$3,0))=0,"",INDEX('[1]PNC 2020'!$A$3:$AA$434,MATCH($A63,'[1]PNC 2020'!$A$7:$A$434,0)+4,MATCH(W$60,'[1]PNC 2020'!$A$3:$AA$3,0))),"")</f>
        <v>20674017.27</v>
      </c>
      <c r="X63" s="35">
        <f>IFERROR(IF(INDEX('[1]PNC 2020'!$A$3:$AA$434,MATCH($A63,'[1]PNC 2020'!$A$7:$A$434,0)+4,MATCH(X$60,'[1]PNC 2020'!$A$3:$AA$3,0))=0,"",INDEX('[1]PNC 2020'!$A$3:$AA$434,MATCH($A63,'[1]PNC 2020'!$A$7:$A$434,0)+4,MATCH(X$60,'[1]PNC 2020'!$A$3:$AA$3,0))),"")</f>
        <v>28912.01</v>
      </c>
      <c r="Y63" s="35">
        <f t="shared" ref="Y63:Y95" si="45">SUBTOTAL(109,W63:X63)</f>
        <v>20702929.280000001</v>
      </c>
      <c r="Z63" s="35">
        <f>IFERROR(IF(INDEX('[1]PNC 2020'!$A$3:$AA$434,MATCH($A63,'[1]PNC 2020'!$A$7:$A$434,0)+4,MATCH(Z$60,'[1]PNC 2020'!$A$3:$AA$3,0))=0,"",INDEX('[1]PNC 2020'!$A$3:$AA$434,MATCH($A63,'[1]PNC 2020'!$A$7:$A$434,0)+4,MATCH(Z$60,'[1]PNC 2020'!$A$3:$AA$3,0))),"")</f>
        <v>221499696.88999999</v>
      </c>
      <c r="AA63" s="35">
        <f>IFERROR(IF(INDEX('[1]PNC 2020'!$A$3:$AA$434,MATCH($A63,'[1]PNC 2020'!$A$7:$A$434,0)+4,MATCH(AA$60,'[1]PNC 2020'!$A$3:$AA$3,0))=0,"",INDEX('[1]PNC 2020'!$A$3:$AA$434,MATCH($A63,'[1]PNC 2020'!$A$7:$A$434,0)+4,MATCH(AA$60,'[1]PNC 2020'!$A$3:$AA$3,0))),"")</f>
        <v>39374.449999999997</v>
      </c>
      <c r="AB63" s="35">
        <f t="shared" ref="AB63:AB95" si="46">SUBTOTAL(109,Z63:AA63)</f>
        <v>221539071.33999997</v>
      </c>
      <c r="AC63" s="35" t="str">
        <f>IFERROR(IF(INDEX('[1]PNC 2020'!$A$3:$AA$434,MATCH($A63,'[1]PNC 2020'!$A$7:$A$434,0)+4,MATCH(AC$60,'[1]PNC 2020'!$A$3:$AA$3,0))=0,"",INDEX('[1]PNC 2020'!$A$3:$AA$434,MATCH($A63,'[1]PNC 2020'!$A$7:$A$434,0)+4,MATCH(AC$60,'[1]PNC 2020'!$A$3:$AA$3,0))),"")</f>
        <v/>
      </c>
      <c r="AD63" s="35" t="str">
        <f>IFERROR(IF(INDEX('[1]PNC 2020'!$A$3:$AA$434,MATCH($A63,'[1]PNC 2020'!$A$7:$A$434,0)+4,MATCH(AD$60,'[1]PNC 2020'!$A$3:$AA$3,0))=0,"",INDEX('[1]PNC 2020'!$A$3:$AA$434,MATCH($A63,'[1]PNC 2020'!$A$7:$A$434,0)+4,MATCH(AD$60,'[1]PNC 2020'!$A$3:$AA$3,0))),"")</f>
        <v/>
      </c>
      <c r="AE63" s="35">
        <f t="shared" ref="AE63:AE95" si="47">SUBTOTAL(109,AC63:AD63)</f>
        <v>0</v>
      </c>
      <c r="AF63" s="35">
        <f>IFERROR(IF(INDEX('[1]PNC 2020'!$A$3:$AA$434,MATCH($A63,'[1]PNC 2020'!$A$7:$A$434,0)+4,MATCH(AF$60,'[1]PNC 2020'!$A$3:$AA$3,0))=0,"",INDEX('[1]PNC 2020'!$A$3:$AA$434,MATCH($A63,'[1]PNC 2020'!$A$7:$A$434,0)+4,MATCH(AF$60,'[1]PNC 2020'!$A$3:$AA$3,0))),"")</f>
        <v>10856990.449999999</v>
      </c>
      <c r="AG63" s="35">
        <f>IFERROR(IF(INDEX('[1]PNC 2020'!$A$3:$AA$434,MATCH($A63,'[1]PNC 2020'!$A$7:$A$434,0)+4,MATCH(AG$60,'[1]PNC 2020'!$A$3:$AA$3,0))=0,"",INDEX('[1]PNC 2020'!$A$3:$AA$434,MATCH($A63,'[1]PNC 2020'!$A$7:$A$434,0)+4,MATCH(AG$60,'[1]PNC 2020'!$A$3:$AA$3,0))),"")</f>
        <v>259167.55</v>
      </c>
      <c r="AH63" s="35">
        <f t="shared" ref="AH63:AH95" si="48">SUBTOTAL(109,AF63:AG63)</f>
        <v>11116158</v>
      </c>
      <c r="AI63" s="35">
        <f>IFERROR(IF(INDEX('[1]PNC 2020'!$A$3:$AA$434,MATCH($A63,'[1]PNC 2020'!$A$7:$A$434,0)+4,MATCH(AI$60,'[1]PNC 2020'!$A$3:$AA$3,0))=0,"",INDEX('[1]PNC 2020'!$A$3:$AA$434,MATCH($A63,'[1]PNC 2020'!$A$7:$A$434,0)+4,MATCH(AI$60,'[1]PNC 2020'!$A$3:$AA$3,0))),"")</f>
        <v>53724513.310000002</v>
      </c>
      <c r="AJ63" s="35">
        <f>IFERROR(IF(INDEX('[1]PNC 2020'!$A$3:$AA$434,MATCH($A63,'[1]PNC 2020'!$A$7:$A$434,0)+4,MATCH(AJ$60,'[1]PNC 2020'!$A$3:$AA$3,0))=0,"",INDEX('[1]PNC 2020'!$A$3:$AA$434,MATCH($A63,'[1]PNC 2020'!$A$7:$A$434,0)+4,MATCH(AJ$60,'[1]PNC 2020'!$A$3:$AA$3,0))),"")</f>
        <v>21628450.649999999</v>
      </c>
      <c r="AK63" s="35">
        <f t="shared" ref="AK63:AK95" si="49">SUBTOTAL(109,AI63:AJ63)</f>
        <v>75352963.960000008</v>
      </c>
      <c r="AL63" s="2">
        <f t="shared" ref="AL63:AL95" si="50">SUM(C63:D63)</f>
        <v>1562891281.27</v>
      </c>
      <c r="AM63" s="97" t="s">
        <v>23</v>
      </c>
    </row>
    <row r="64" spans="1:39" x14ac:dyDescent="0.25">
      <c r="A64" s="97" t="str">
        <f t="shared" ref="A64:A123" si="51">AM64&amp;B64</f>
        <v>EneroHumano Seguros, S. A.</v>
      </c>
      <c r="B64" s="37" t="s">
        <v>92</v>
      </c>
      <c r="C64" s="44">
        <f t="shared" si="37"/>
        <v>164184589.20999998</v>
      </c>
      <c r="D64" s="44">
        <f t="shared" si="38"/>
        <v>1142710203.46</v>
      </c>
      <c r="E64" s="35">
        <f>IFERROR(IF(INDEX('[1]PNC 2020'!$A$3:$AA$434,MATCH($A64,'[1]PNC 2020'!$A$7:$A$434,0)+4,MATCH(E$60,'[1]PNC 2020'!$A$3:$AA$3,0))=0,"",INDEX('[1]PNC 2020'!$A$3:$AA$434,MATCH($A64,'[1]PNC 2020'!$A$7:$A$434,0)+4,MATCH(E$60,'[1]PNC 2020'!$A$3:$AA$3,0))),"")</f>
        <v>4848310.9800000004</v>
      </c>
      <c r="F64" s="35">
        <f>IFERROR(IF(INDEX('[1]PNC 2020'!$A$3:$AA$434,MATCH($A64,'[1]PNC 2020'!$A$7:$A$434,0)+4,MATCH(F$60,'[1]PNC 2020'!$A$3:$AA$3,0))=0,"",INDEX('[1]PNC 2020'!$A$3:$AA$434,MATCH($A64,'[1]PNC 2020'!$A$7:$A$434,0)+4,MATCH(F$60,'[1]PNC 2020'!$A$3:$AA$3,0))),"")</f>
        <v>0.01</v>
      </c>
      <c r="G64" s="35">
        <f t="shared" si="39"/>
        <v>4848310.99</v>
      </c>
      <c r="H64" s="35">
        <f>IFERROR(IF(INDEX('[1]PNC 2020'!$A$3:$AA$434,MATCH($A64,'[1]PNC 2020'!$A$7:$A$434,0)+4,MATCH(H$60,'[1]PNC 2020'!$A$3:$AA$3,0))=0,"",INDEX('[1]PNC 2020'!$A$3:$AA$434,MATCH($A64,'[1]PNC 2020'!$A$7:$A$434,0)+4,MATCH(H$60,'[1]PNC 2020'!$A$3:$AA$3,0))),"")</f>
        <v>22640609.690000001</v>
      </c>
      <c r="I64" s="35">
        <f>IFERROR(IF(INDEX('[1]PNC 2020'!$A$3:$AA$434,MATCH($A64,'[1]PNC 2020'!$A$7:$A$434,0)+4,MATCH(I$60,'[1]PNC 2020'!$A$3:$AA$3,0))=0,"",INDEX('[1]PNC 2020'!$A$3:$AA$434,MATCH($A64,'[1]PNC 2020'!$A$7:$A$434,0)+4,MATCH(I$60,'[1]PNC 2020'!$A$3:$AA$3,0))),"")</f>
        <v>1253660.52</v>
      </c>
      <c r="J64" s="35">
        <f t="shared" si="40"/>
        <v>23894270.210000001</v>
      </c>
      <c r="K64" s="35" t="str">
        <f>IFERROR(IF(INDEX('[1]PNC 2020'!$A$3:$AA$434,MATCH($A64,'[1]PNC 2020'!$A$7:$A$434,0)+4,MATCH(K$60,'[1]PNC 2020'!$A$3:$AA$3,0))=0,"",INDEX('[1]PNC 2020'!$A$3:$AA$434,MATCH($A64,'[1]PNC 2020'!$A$7:$A$434,0)+4,MATCH(K$60,'[1]PNC 2020'!$A$3:$AA$3,0))),"")</f>
        <v/>
      </c>
      <c r="L64" s="35">
        <f>IFERROR(IF(INDEX('[1]PNC 2020'!$A$3:$AA$434,MATCH($A64,'[1]PNC 2020'!$A$7:$A$434,0)+4,MATCH(L$60,'[1]PNC 2020'!$A$3:$AA$3,0))=0,"",INDEX('[1]PNC 2020'!$A$3:$AA$434,MATCH($A64,'[1]PNC 2020'!$A$7:$A$434,0)+4,MATCH(L$60,'[1]PNC 2020'!$A$3:$AA$3,0))),"")</f>
        <v>1137783638.8399999</v>
      </c>
      <c r="M64" s="35">
        <f t="shared" si="41"/>
        <v>1137783638.8399999</v>
      </c>
      <c r="N64" s="35">
        <f>IFERROR(IF(INDEX('[1]PNC 2020'!$A$3:$AA$434,MATCH($A64,'[1]PNC 2020'!$A$7:$A$434,0)+4,MATCH(N$60,'[1]PNC 2020'!$A$3:$AA$3,0))=0,"",INDEX('[1]PNC 2020'!$A$3:$AA$434,MATCH($A64,'[1]PNC 2020'!$A$7:$A$434,0)+4,MATCH(N$60,'[1]PNC 2020'!$A$3:$AA$3,0))),"")</f>
        <v>537388.18999999994</v>
      </c>
      <c r="O64" s="35">
        <f>IFERROR(IF(INDEX('[1]PNC 2020'!$A$3:$AA$434,MATCH($A64,'[1]PNC 2020'!$A$7:$A$434,0)+4,MATCH(O$60,'[1]PNC 2020'!$A$3:$AA$3,0))=0,"",INDEX('[1]PNC 2020'!$A$3:$AA$434,MATCH($A64,'[1]PNC 2020'!$A$7:$A$434,0)+4,MATCH(O$60,'[1]PNC 2020'!$A$3:$AA$3,0))),"")</f>
        <v>0.12</v>
      </c>
      <c r="P64" s="35">
        <f t="shared" si="42"/>
        <v>537388.30999999994</v>
      </c>
      <c r="Q64" s="35">
        <f>IFERROR(IF(INDEX('[1]PNC 2020'!$A$3:$AA$434,MATCH($A64,'[1]PNC 2020'!$A$7:$A$434,0)+4,MATCH(Q$60,'[1]PNC 2020'!$A$3:$AA$3,0))=0,"",INDEX('[1]PNC 2020'!$A$3:$AA$434,MATCH($A64,'[1]PNC 2020'!$A$7:$A$434,0)+4,MATCH(Q$60,'[1]PNC 2020'!$A$3:$AA$3,0))),"")</f>
        <v>34160913.799999997</v>
      </c>
      <c r="R64" s="35">
        <f>IFERROR(IF(INDEX('[1]PNC 2020'!$A$3:$AA$434,MATCH($A64,'[1]PNC 2020'!$A$7:$A$434,0)+4,MATCH(R$60,'[1]PNC 2020'!$A$3:$AA$3,0))=0,"",INDEX('[1]PNC 2020'!$A$3:$AA$434,MATCH($A64,'[1]PNC 2020'!$A$7:$A$434,0)+4,MATCH(R$60,'[1]PNC 2020'!$A$3:$AA$3,0))),"")</f>
        <v>2.41</v>
      </c>
      <c r="S64" s="35">
        <f t="shared" si="43"/>
        <v>34160916.209999993</v>
      </c>
      <c r="T64" s="35">
        <f>IFERROR(IF(INDEX('[1]PNC 2020'!$A$3:$AA$434,MATCH($A64,'[1]PNC 2020'!$A$7:$A$434,0)+4,MATCH(T$60,'[1]PNC 2020'!$A$3:$AA$3,0))=0,"",INDEX('[1]PNC 2020'!$A$3:$AA$434,MATCH($A64,'[1]PNC 2020'!$A$7:$A$434,0)+4,MATCH(T$60,'[1]PNC 2020'!$A$3:$AA$3,0))),"")</f>
        <v>296425.44</v>
      </c>
      <c r="U64" s="35">
        <f>IFERROR(IF(INDEX('[1]PNC 2020'!$A$3:$AA$434,MATCH($A64,'[1]PNC 2020'!$A$7:$A$434,0)+4,MATCH(U$60,'[1]PNC 2020'!$A$3:$AA$3,0))=0,"",INDEX('[1]PNC 2020'!$A$3:$AA$434,MATCH($A64,'[1]PNC 2020'!$A$7:$A$434,0)+4,MATCH(U$60,'[1]PNC 2020'!$A$3:$AA$3,0))),"")</f>
        <v>0.56999999999999995</v>
      </c>
      <c r="V64" s="35">
        <f t="shared" si="44"/>
        <v>296426.01</v>
      </c>
      <c r="W64" s="35">
        <f>IFERROR(IF(INDEX('[1]PNC 2020'!$A$3:$AA$434,MATCH($A64,'[1]PNC 2020'!$A$7:$A$434,0)+4,MATCH(W$60,'[1]PNC 2020'!$A$3:$AA$3,0))=0,"",INDEX('[1]PNC 2020'!$A$3:$AA$434,MATCH($A64,'[1]PNC 2020'!$A$7:$A$434,0)+4,MATCH(W$60,'[1]PNC 2020'!$A$3:$AA$3,0))),"")</f>
        <v>2111996.7000000002</v>
      </c>
      <c r="X64" s="35">
        <f>IFERROR(IF(INDEX('[1]PNC 2020'!$A$3:$AA$434,MATCH($A64,'[1]PNC 2020'!$A$7:$A$434,0)+4,MATCH(X$60,'[1]PNC 2020'!$A$3:$AA$3,0))=0,"",INDEX('[1]PNC 2020'!$A$3:$AA$434,MATCH($A64,'[1]PNC 2020'!$A$7:$A$434,0)+4,MATCH(X$60,'[1]PNC 2020'!$A$3:$AA$3,0))),"")</f>
        <v>1.1399999999999999</v>
      </c>
      <c r="Y64" s="35">
        <f t="shared" si="45"/>
        <v>2111997.8400000003</v>
      </c>
      <c r="Z64" s="35">
        <f>IFERROR(IF(INDEX('[1]PNC 2020'!$A$3:$AA$434,MATCH($A64,'[1]PNC 2020'!$A$7:$A$434,0)+4,MATCH(Z$60,'[1]PNC 2020'!$A$3:$AA$3,0))=0,"",INDEX('[1]PNC 2020'!$A$3:$AA$434,MATCH($A64,'[1]PNC 2020'!$A$7:$A$434,0)+4,MATCH(Z$60,'[1]PNC 2020'!$A$3:$AA$3,0))),"")</f>
        <v>86657305.840000004</v>
      </c>
      <c r="AA64" s="35">
        <f>IFERROR(IF(INDEX('[1]PNC 2020'!$A$3:$AA$434,MATCH($A64,'[1]PNC 2020'!$A$7:$A$434,0)+4,MATCH(AA$60,'[1]PNC 2020'!$A$3:$AA$3,0))=0,"",INDEX('[1]PNC 2020'!$A$3:$AA$434,MATCH($A64,'[1]PNC 2020'!$A$7:$A$434,0)+4,MATCH(AA$60,'[1]PNC 2020'!$A$3:$AA$3,0))),"")</f>
        <v>-893.37</v>
      </c>
      <c r="AB64" s="35">
        <f t="shared" si="46"/>
        <v>86656412.469999999</v>
      </c>
      <c r="AC64" s="35" t="str">
        <f>IFERROR(IF(INDEX('[1]PNC 2020'!$A$3:$AA$434,MATCH($A64,'[1]PNC 2020'!$A$7:$A$434,0)+4,MATCH(AC$60,'[1]PNC 2020'!$A$3:$AA$3,0))=0,"",INDEX('[1]PNC 2020'!$A$3:$AA$434,MATCH($A64,'[1]PNC 2020'!$A$7:$A$434,0)+4,MATCH(AC$60,'[1]PNC 2020'!$A$3:$AA$3,0))),"")</f>
        <v/>
      </c>
      <c r="AD64" s="35" t="str">
        <f>IFERROR(IF(INDEX('[1]PNC 2020'!$A$3:$AA$434,MATCH($A64,'[1]PNC 2020'!$A$7:$A$434,0)+4,MATCH(AD$60,'[1]PNC 2020'!$A$3:$AA$3,0))=0,"",INDEX('[1]PNC 2020'!$A$3:$AA$434,MATCH($A64,'[1]PNC 2020'!$A$7:$A$434,0)+4,MATCH(AD$60,'[1]PNC 2020'!$A$3:$AA$3,0))),"")</f>
        <v/>
      </c>
      <c r="AE64" s="35">
        <f t="shared" si="47"/>
        <v>0</v>
      </c>
      <c r="AF64" s="35">
        <f>IFERROR(IF(INDEX('[1]PNC 2020'!$A$3:$AA$434,MATCH($A64,'[1]PNC 2020'!$A$7:$A$434,0)+4,MATCH(AF$60,'[1]PNC 2020'!$A$3:$AA$3,0))=0,"",INDEX('[1]PNC 2020'!$A$3:$AA$434,MATCH($A64,'[1]PNC 2020'!$A$7:$A$434,0)+4,MATCH(AF$60,'[1]PNC 2020'!$A$3:$AA$3,0))),"")</f>
        <v>1923028.21</v>
      </c>
      <c r="AG64" s="35">
        <f>IFERROR(IF(INDEX('[1]PNC 2020'!$A$3:$AA$434,MATCH($A64,'[1]PNC 2020'!$A$7:$A$434,0)+4,MATCH(AG$60,'[1]PNC 2020'!$A$3:$AA$3,0))=0,"",INDEX('[1]PNC 2020'!$A$3:$AA$434,MATCH($A64,'[1]PNC 2020'!$A$7:$A$434,0)+4,MATCH(AG$60,'[1]PNC 2020'!$A$3:$AA$3,0))),"")</f>
        <v>1.17</v>
      </c>
      <c r="AH64" s="35">
        <f t="shared" si="48"/>
        <v>1923029.38</v>
      </c>
      <c r="AI64" s="35">
        <f>IFERROR(IF(INDEX('[1]PNC 2020'!$A$3:$AA$434,MATCH($A64,'[1]PNC 2020'!$A$7:$A$434,0)+4,MATCH(AI$60,'[1]PNC 2020'!$A$3:$AA$3,0))=0,"",INDEX('[1]PNC 2020'!$A$3:$AA$434,MATCH($A64,'[1]PNC 2020'!$A$7:$A$434,0)+4,MATCH(AI$60,'[1]PNC 2020'!$A$3:$AA$3,0))),"")</f>
        <v>11008610.359999999</v>
      </c>
      <c r="AJ64" s="35">
        <f>IFERROR(IF(INDEX('[1]PNC 2020'!$A$3:$AA$434,MATCH($A64,'[1]PNC 2020'!$A$7:$A$434,0)+4,MATCH(AJ$60,'[1]PNC 2020'!$A$3:$AA$3,0))=0,"",INDEX('[1]PNC 2020'!$A$3:$AA$434,MATCH($A64,'[1]PNC 2020'!$A$7:$A$434,0)+4,MATCH(AJ$60,'[1]PNC 2020'!$A$3:$AA$3,0))),"")</f>
        <v>3673792.05</v>
      </c>
      <c r="AK64" s="35">
        <f t="shared" si="49"/>
        <v>14682402.41</v>
      </c>
      <c r="AL64" s="2">
        <f t="shared" si="50"/>
        <v>1306894792.6700001</v>
      </c>
      <c r="AM64" s="97" t="s">
        <v>23</v>
      </c>
    </row>
    <row r="65" spans="1:39" x14ac:dyDescent="0.25">
      <c r="A65" s="97" t="str">
        <f t="shared" si="51"/>
        <v>EneroSeguros Reservas, S. A.</v>
      </c>
      <c r="B65" s="37" t="s">
        <v>93</v>
      </c>
      <c r="C65" s="44">
        <f t="shared" si="37"/>
        <v>682329026.80999994</v>
      </c>
      <c r="D65" s="44">
        <f t="shared" si="38"/>
        <v>214246569.91999999</v>
      </c>
      <c r="E65" s="35">
        <f>IFERROR(IF(INDEX('[1]PNC 2020'!$A$3:$AA$434,MATCH($A65,'[1]PNC 2020'!$A$7:$A$434,0)+4,MATCH(E$60,'[1]PNC 2020'!$A$3:$AA$3,0))=0,"",INDEX('[1]PNC 2020'!$A$3:$AA$434,MATCH($A65,'[1]PNC 2020'!$A$7:$A$434,0)+4,MATCH(E$60,'[1]PNC 2020'!$A$3:$AA$3,0))),"")</f>
        <v>5371227.75</v>
      </c>
      <c r="F65" s="35">
        <f>IFERROR(IF(INDEX('[1]PNC 2020'!$A$3:$AA$434,MATCH($A65,'[1]PNC 2020'!$A$7:$A$434,0)+4,MATCH(F$60,'[1]PNC 2020'!$A$3:$AA$3,0))=0,"",INDEX('[1]PNC 2020'!$A$3:$AA$434,MATCH($A65,'[1]PNC 2020'!$A$7:$A$434,0)+4,MATCH(F$60,'[1]PNC 2020'!$A$3:$AA$3,0))),"")</f>
        <v>-16762.41</v>
      </c>
      <c r="G65" s="35">
        <f t="shared" si="39"/>
        <v>5354465.34</v>
      </c>
      <c r="H65" s="35">
        <f>IFERROR(IF(INDEX('[1]PNC 2020'!$A$3:$AA$434,MATCH($A65,'[1]PNC 2020'!$A$7:$A$434,0)+4,MATCH(H$60,'[1]PNC 2020'!$A$3:$AA$3,0))=0,"",INDEX('[1]PNC 2020'!$A$3:$AA$434,MATCH($A65,'[1]PNC 2020'!$A$7:$A$434,0)+4,MATCH(H$60,'[1]PNC 2020'!$A$3:$AA$3,0))),"")</f>
        <v>62835474.020000003</v>
      </c>
      <c r="I65" s="35">
        <f>IFERROR(IF(INDEX('[1]PNC 2020'!$A$3:$AA$434,MATCH($A65,'[1]PNC 2020'!$A$7:$A$434,0)+4,MATCH(I$60,'[1]PNC 2020'!$A$3:$AA$3,0))=0,"",INDEX('[1]PNC 2020'!$A$3:$AA$434,MATCH($A65,'[1]PNC 2020'!$A$7:$A$434,0)+4,MATCH(I$60,'[1]PNC 2020'!$A$3:$AA$3,0))),"")</f>
        <v>80689214.760000005</v>
      </c>
      <c r="J65" s="35">
        <f t="shared" si="40"/>
        <v>143524688.78</v>
      </c>
      <c r="K65" s="35" t="str">
        <f>IFERROR(IF(INDEX('[1]PNC 2020'!$A$3:$AA$434,MATCH($A65,'[1]PNC 2020'!$A$7:$A$434,0)+4,MATCH(K$60,'[1]PNC 2020'!$A$3:$AA$3,0))=0,"",INDEX('[1]PNC 2020'!$A$3:$AA$434,MATCH($A65,'[1]PNC 2020'!$A$7:$A$434,0)+4,MATCH(K$60,'[1]PNC 2020'!$A$3:$AA$3,0))),"")</f>
        <v/>
      </c>
      <c r="L65" s="35">
        <f>IFERROR(IF(INDEX('[1]PNC 2020'!$A$3:$AA$434,MATCH($A65,'[1]PNC 2020'!$A$7:$A$434,0)+4,MATCH(L$60,'[1]PNC 2020'!$A$3:$AA$3,0))=0,"",INDEX('[1]PNC 2020'!$A$3:$AA$434,MATCH($A65,'[1]PNC 2020'!$A$7:$A$434,0)+4,MATCH(L$60,'[1]PNC 2020'!$A$3:$AA$3,0))),"")</f>
        <v>125607776.66</v>
      </c>
      <c r="M65" s="35">
        <f t="shared" si="41"/>
        <v>125607776.66</v>
      </c>
      <c r="N65" s="35">
        <f>IFERROR(IF(INDEX('[1]PNC 2020'!$A$3:$AA$434,MATCH($A65,'[1]PNC 2020'!$A$7:$A$434,0)+4,MATCH(N$60,'[1]PNC 2020'!$A$3:$AA$3,0))=0,"",INDEX('[1]PNC 2020'!$A$3:$AA$434,MATCH($A65,'[1]PNC 2020'!$A$7:$A$434,0)+4,MATCH(N$60,'[1]PNC 2020'!$A$3:$AA$3,0))),"")</f>
        <v>5486227.2300000004</v>
      </c>
      <c r="O65" s="35" t="str">
        <f>IFERROR(IF(INDEX('[1]PNC 2020'!$A$3:$AA$434,MATCH($A65,'[1]PNC 2020'!$A$7:$A$434,0)+4,MATCH(O$60,'[1]PNC 2020'!$A$3:$AA$3,0))=0,"",INDEX('[1]PNC 2020'!$A$3:$AA$434,MATCH($A65,'[1]PNC 2020'!$A$7:$A$434,0)+4,MATCH(O$60,'[1]PNC 2020'!$A$3:$AA$3,0))),"")</f>
        <v/>
      </c>
      <c r="P65" s="35">
        <f t="shared" si="42"/>
        <v>5486227.2300000004</v>
      </c>
      <c r="Q65" s="35">
        <f>IFERROR(IF(INDEX('[1]PNC 2020'!$A$3:$AA$434,MATCH($A65,'[1]PNC 2020'!$A$7:$A$434,0)+4,MATCH(Q$60,'[1]PNC 2020'!$A$3:$AA$3,0))=0,"",INDEX('[1]PNC 2020'!$A$3:$AA$434,MATCH($A65,'[1]PNC 2020'!$A$7:$A$434,0)+4,MATCH(Q$60,'[1]PNC 2020'!$A$3:$AA$3,0))),"")</f>
        <v>254512810.16</v>
      </c>
      <c r="R65" s="35">
        <f>IFERROR(IF(INDEX('[1]PNC 2020'!$A$3:$AA$434,MATCH($A65,'[1]PNC 2020'!$A$7:$A$434,0)+4,MATCH(R$60,'[1]PNC 2020'!$A$3:$AA$3,0))=0,"",INDEX('[1]PNC 2020'!$A$3:$AA$434,MATCH($A65,'[1]PNC 2020'!$A$7:$A$434,0)+4,MATCH(R$60,'[1]PNC 2020'!$A$3:$AA$3,0))),"")</f>
        <v>5135313.76</v>
      </c>
      <c r="S65" s="35">
        <f t="shared" si="43"/>
        <v>259648123.91999999</v>
      </c>
      <c r="T65" s="35">
        <f>IFERROR(IF(INDEX('[1]PNC 2020'!$A$3:$AA$434,MATCH($A65,'[1]PNC 2020'!$A$7:$A$434,0)+4,MATCH(T$60,'[1]PNC 2020'!$A$3:$AA$3,0))=0,"",INDEX('[1]PNC 2020'!$A$3:$AA$434,MATCH($A65,'[1]PNC 2020'!$A$7:$A$434,0)+4,MATCH(T$60,'[1]PNC 2020'!$A$3:$AA$3,0))),"")</f>
        <v>6390576.6299999999</v>
      </c>
      <c r="U65" s="35" t="str">
        <f>IFERROR(IF(INDEX('[1]PNC 2020'!$A$3:$AA$434,MATCH($A65,'[1]PNC 2020'!$A$7:$A$434,0)+4,MATCH(U$60,'[1]PNC 2020'!$A$3:$AA$3,0))=0,"",INDEX('[1]PNC 2020'!$A$3:$AA$434,MATCH($A65,'[1]PNC 2020'!$A$7:$A$434,0)+4,MATCH(U$60,'[1]PNC 2020'!$A$3:$AA$3,0))),"")</f>
        <v/>
      </c>
      <c r="V65" s="35">
        <f t="shared" si="44"/>
        <v>6390576.6299999999</v>
      </c>
      <c r="W65" s="35">
        <f>IFERROR(IF(INDEX('[1]PNC 2020'!$A$3:$AA$434,MATCH($A65,'[1]PNC 2020'!$A$7:$A$434,0)+4,MATCH(W$60,'[1]PNC 2020'!$A$3:$AA$3,0))=0,"",INDEX('[1]PNC 2020'!$A$3:$AA$434,MATCH($A65,'[1]PNC 2020'!$A$7:$A$434,0)+4,MATCH(W$60,'[1]PNC 2020'!$A$3:$AA$3,0))),"")</f>
        <v>8764145.8900000006</v>
      </c>
      <c r="X65" s="35">
        <f>IFERROR(IF(INDEX('[1]PNC 2020'!$A$3:$AA$434,MATCH($A65,'[1]PNC 2020'!$A$7:$A$434,0)+4,MATCH(X$60,'[1]PNC 2020'!$A$3:$AA$3,0))=0,"",INDEX('[1]PNC 2020'!$A$3:$AA$434,MATCH($A65,'[1]PNC 2020'!$A$7:$A$434,0)+4,MATCH(X$60,'[1]PNC 2020'!$A$3:$AA$3,0))),"")</f>
        <v>9052.92</v>
      </c>
      <c r="Y65" s="35">
        <f t="shared" si="45"/>
        <v>8773198.8100000005</v>
      </c>
      <c r="Z65" s="35">
        <f>IFERROR(IF(INDEX('[1]PNC 2020'!$A$3:$AA$434,MATCH($A65,'[1]PNC 2020'!$A$7:$A$434,0)+4,MATCH(Z$60,'[1]PNC 2020'!$A$3:$AA$3,0))=0,"",INDEX('[1]PNC 2020'!$A$3:$AA$434,MATCH($A65,'[1]PNC 2020'!$A$7:$A$434,0)+4,MATCH(Z$60,'[1]PNC 2020'!$A$3:$AA$3,0))),"")</f>
        <v>279352539.89999998</v>
      </c>
      <c r="AA65" s="35">
        <f>IFERROR(IF(INDEX('[1]PNC 2020'!$A$3:$AA$434,MATCH($A65,'[1]PNC 2020'!$A$7:$A$434,0)+4,MATCH(AA$60,'[1]PNC 2020'!$A$3:$AA$3,0))=0,"",INDEX('[1]PNC 2020'!$A$3:$AA$434,MATCH($A65,'[1]PNC 2020'!$A$7:$A$434,0)+4,MATCH(AA$60,'[1]PNC 2020'!$A$3:$AA$3,0))),"")</f>
        <v>2596043.9300000002</v>
      </c>
      <c r="AB65" s="35">
        <f t="shared" si="46"/>
        <v>281948583.82999998</v>
      </c>
      <c r="AC65" s="35" t="str">
        <f>IFERROR(IF(INDEX('[1]PNC 2020'!$A$3:$AA$434,MATCH($A65,'[1]PNC 2020'!$A$7:$A$434,0)+4,MATCH(AC$60,'[1]PNC 2020'!$A$3:$AA$3,0))=0,"",INDEX('[1]PNC 2020'!$A$3:$AA$434,MATCH($A65,'[1]PNC 2020'!$A$7:$A$434,0)+4,MATCH(AC$60,'[1]PNC 2020'!$A$3:$AA$3,0))),"")</f>
        <v/>
      </c>
      <c r="AD65" s="35" t="str">
        <f>IFERROR(IF(INDEX('[1]PNC 2020'!$A$3:$AA$434,MATCH($A65,'[1]PNC 2020'!$A$7:$A$434,0)+4,MATCH(AD$60,'[1]PNC 2020'!$A$3:$AA$3,0))=0,"",INDEX('[1]PNC 2020'!$A$3:$AA$434,MATCH($A65,'[1]PNC 2020'!$A$7:$A$434,0)+4,MATCH(AD$60,'[1]PNC 2020'!$A$3:$AA$3,0))),"")</f>
        <v/>
      </c>
      <c r="AE65" s="35">
        <f t="shared" si="47"/>
        <v>0</v>
      </c>
      <c r="AF65" s="35">
        <f>IFERROR(IF(INDEX('[1]PNC 2020'!$A$3:$AA$434,MATCH($A65,'[1]PNC 2020'!$A$7:$A$434,0)+4,MATCH(AF$60,'[1]PNC 2020'!$A$3:$AA$3,0))=0,"",INDEX('[1]PNC 2020'!$A$3:$AA$434,MATCH($A65,'[1]PNC 2020'!$A$7:$A$434,0)+4,MATCH(AF$60,'[1]PNC 2020'!$A$3:$AA$3,0))),"")</f>
        <v>12247696.41</v>
      </c>
      <c r="AG65" s="35" t="str">
        <f>IFERROR(IF(INDEX('[1]PNC 2020'!$A$3:$AA$434,MATCH($A65,'[1]PNC 2020'!$A$7:$A$434,0)+4,MATCH(AG$60,'[1]PNC 2020'!$A$3:$AA$3,0))=0,"",INDEX('[1]PNC 2020'!$A$3:$AA$434,MATCH($A65,'[1]PNC 2020'!$A$7:$A$434,0)+4,MATCH(AG$60,'[1]PNC 2020'!$A$3:$AA$3,0))),"")</f>
        <v/>
      </c>
      <c r="AH65" s="35">
        <f t="shared" si="48"/>
        <v>12247696.41</v>
      </c>
      <c r="AI65" s="35">
        <f>IFERROR(IF(INDEX('[1]PNC 2020'!$A$3:$AA$434,MATCH($A65,'[1]PNC 2020'!$A$7:$A$434,0)+4,MATCH(AI$60,'[1]PNC 2020'!$A$3:$AA$3,0))=0,"",INDEX('[1]PNC 2020'!$A$3:$AA$434,MATCH($A65,'[1]PNC 2020'!$A$7:$A$434,0)+4,MATCH(AI$60,'[1]PNC 2020'!$A$3:$AA$3,0))),"")</f>
        <v>47368328.82</v>
      </c>
      <c r="AJ65" s="35">
        <f>IFERROR(IF(INDEX('[1]PNC 2020'!$A$3:$AA$434,MATCH($A65,'[1]PNC 2020'!$A$7:$A$434,0)+4,MATCH(AJ$60,'[1]PNC 2020'!$A$3:$AA$3,0))=0,"",INDEX('[1]PNC 2020'!$A$3:$AA$434,MATCH($A65,'[1]PNC 2020'!$A$7:$A$434,0)+4,MATCH(AJ$60,'[1]PNC 2020'!$A$3:$AA$3,0))),"")</f>
        <v>225930.3</v>
      </c>
      <c r="AK65" s="35">
        <f t="shared" si="49"/>
        <v>47594259.119999997</v>
      </c>
      <c r="AL65" s="2">
        <f t="shared" si="50"/>
        <v>896575596.7299999</v>
      </c>
      <c r="AM65" s="97" t="s">
        <v>23</v>
      </c>
    </row>
    <row r="66" spans="1:39" x14ac:dyDescent="0.25">
      <c r="A66" s="97" t="str">
        <f t="shared" si="51"/>
        <v>EneroMapfre BHD Compañía de Seguros</v>
      </c>
      <c r="B66" s="37" t="s">
        <v>110</v>
      </c>
      <c r="C66" s="44">
        <f t="shared" si="37"/>
        <v>656855798.4799999</v>
      </c>
      <c r="D66" s="44">
        <f t="shared" si="38"/>
        <v>177294200.70000002</v>
      </c>
      <c r="E66" s="35">
        <f>IFERROR(IF(INDEX('[1]PNC 2020'!$A$3:$AA$434,MATCH($A66,'[1]PNC 2020'!$A$7:$A$434,0)+4,MATCH(E$60,'[1]PNC 2020'!$A$3:$AA$3,0))=0,"",INDEX('[1]PNC 2020'!$A$3:$AA$434,MATCH($A66,'[1]PNC 2020'!$A$7:$A$434,0)+4,MATCH(E$60,'[1]PNC 2020'!$A$3:$AA$3,0))),"")</f>
        <v>1913464.53</v>
      </c>
      <c r="F66" s="35">
        <f>IFERROR(IF(INDEX('[1]PNC 2020'!$A$3:$AA$434,MATCH($A66,'[1]PNC 2020'!$A$7:$A$434,0)+4,MATCH(F$60,'[1]PNC 2020'!$A$3:$AA$3,0))=0,"",INDEX('[1]PNC 2020'!$A$3:$AA$434,MATCH($A66,'[1]PNC 2020'!$A$7:$A$434,0)+4,MATCH(F$60,'[1]PNC 2020'!$A$3:$AA$3,0))),"")</f>
        <v>-0.56999999999999995</v>
      </c>
      <c r="G66" s="35">
        <f t="shared" si="39"/>
        <v>1913463.96</v>
      </c>
      <c r="H66" s="35">
        <f>IFERROR(IF(INDEX('[1]PNC 2020'!$A$3:$AA$434,MATCH($A66,'[1]PNC 2020'!$A$7:$A$434,0)+4,MATCH(H$60,'[1]PNC 2020'!$A$3:$AA$3,0))=0,"",INDEX('[1]PNC 2020'!$A$3:$AA$434,MATCH($A66,'[1]PNC 2020'!$A$7:$A$434,0)+4,MATCH(H$60,'[1]PNC 2020'!$A$3:$AA$3,0))),"")</f>
        <v>98309574.849999994</v>
      </c>
      <c r="I66" s="35">
        <f>IFERROR(IF(INDEX('[1]PNC 2020'!$A$3:$AA$434,MATCH($A66,'[1]PNC 2020'!$A$7:$A$434,0)+4,MATCH(I$60,'[1]PNC 2020'!$A$3:$AA$3,0))=0,"",INDEX('[1]PNC 2020'!$A$3:$AA$434,MATCH($A66,'[1]PNC 2020'!$A$7:$A$434,0)+4,MATCH(I$60,'[1]PNC 2020'!$A$3:$AA$3,0))),"")</f>
        <v>107696536.84999999</v>
      </c>
      <c r="J66" s="35">
        <f t="shared" si="40"/>
        <v>206006111.69999999</v>
      </c>
      <c r="K66" s="35" t="str">
        <f>IFERROR(IF(INDEX('[1]PNC 2020'!$A$3:$AA$434,MATCH($A66,'[1]PNC 2020'!$A$7:$A$434,0)+4,MATCH(K$60,'[1]PNC 2020'!$A$3:$AA$3,0))=0,"",INDEX('[1]PNC 2020'!$A$3:$AA$434,MATCH($A66,'[1]PNC 2020'!$A$7:$A$434,0)+4,MATCH(K$60,'[1]PNC 2020'!$A$3:$AA$3,0))),"")</f>
        <v/>
      </c>
      <c r="L66" s="35">
        <f>IFERROR(IF(INDEX('[1]PNC 2020'!$A$3:$AA$434,MATCH($A66,'[1]PNC 2020'!$A$7:$A$434,0)+4,MATCH(L$60,'[1]PNC 2020'!$A$3:$AA$3,0))=0,"",INDEX('[1]PNC 2020'!$A$3:$AA$434,MATCH($A66,'[1]PNC 2020'!$A$7:$A$434,0)+4,MATCH(L$60,'[1]PNC 2020'!$A$3:$AA$3,0))),"")</f>
        <v>24785533.670000002</v>
      </c>
      <c r="M66" s="35">
        <f t="shared" si="41"/>
        <v>24785533.670000002</v>
      </c>
      <c r="N66" s="35">
        <f>IFERROR(IF(INDEX('[1]PNC 2020'!$A$3:$AA$434,MATCH($A66,'[1]PNC 2020'!$A$7:$A$434,0)+4,MATCH(N$60,'[1]PNC 2020'!$A$3:$AA$3,0))=0,"",INDEX('[1]PNC 2020'!$A$3:$AA$434,MATCH($A66,'[1]PNC 2020'!$A$7:$A$434,0)+4,MATCH(N$60,'[1]PNC 2020'!$A$3:$AA$3,0))),"")</f>
        <v>13314942.869999999</v>
      </c>
      <c r="O66" s="35" t="str">
        <f>IFERROR(IF(INDEX('[1]PNC 2020'!$A$3:$AA$434,MATCH($A66,'[1]PNC 2020'!$A$7:$A$434,0)+4,MATCH(O$60,'[1]PNC 2020'!$A$3:$AA$3,0))=0,"",INDEX('[1]PNC 2020'!$A$3:$AA$434,MATCH($A66,'[1]PNC 2020'!$A$7:$A$434,0)+4,MATCH(O$60,'[1]PNC 2020'!$A$3:$AA$3,0))),"")</f>
        <v/>
      </c>
      <c r="P66" s="35">
        <f t="shared" si="42"/>
        <v>13314942.869999999</v>
      </c>
      <c r="Q66" s="35">
        <f>IFERROR(IF(INDEX('[1]PNC 2020'!$A$3:$AA$434,MATCH($A66,'[1]PNC 2020'!$A$7:$A$434,0)+4,MATCH(Q$60,'[1]PNC 2020'!$A$3:$AA$3,0))=0,"",INDEX('[1]PNC 2020'!$A$3:$AA$434,MATCH($A66,'[1]PNC 2020'!$A$7:$A$434,0)+4,MATCH(Q$60,'[1]PNC 2020'!$A$3:$AA$3,0))),"")</f>
        <v>273154398.62</v>
      </c>
      <c r="R66" s="35">
        <f>IFERROR(IF(INDEX('[1]PNC 2020'!$A$3:$AA$434,MATCH($A66,'[1]PNC 2020'!$A$7:$A$434,0)+4,MATCH(R$60,'[1]PNC 2020'!$A$3:$AA$3,0))=0,"",INDEX('[1]PNC 2020'!$A$3:$AA$434,MATCH($A66,'[1]PNC 2020'!$A$7:$A$434,0)+4,MATCH(R$60,'[1]PNC 2020'!$A$3:$AA$3,0))),"")</f>
        <v>39173280.039999999</v>
      </c>
      <c r="S66" s="35">
        <f t="shared" si="43"/>
        <v>312327678.66000003</v>
      </c>
      <c r="T66" s="35">
        <f>IFERROR(IF(INDEX('[1]PNC 2020'!$A$3:$AA$434,MATCH($A66,'[1]PNC 2020'!$A$7:$A$434,0)+4,MATCH(T$60,'[1]PNC 2020'!$A$3:$AA$3,0))=0,"",INDEX('[1]PNC 2020'!$A$3:$AA$434,MATCH($A66,'[1]PNC 2020'!$A$7:$A$434,0)+4,MATCH(T$60,'[1]PNC 2020'!$A$3:$AA$3,0))),"")</f>
        <v>326075.5</v>
      </c>
      <c r="U66" s="35" t="str">
        <f>IFERROR(IF(INDEX('[1]PNC 2020'!$A$3:$AA$434,MATCH($A66,'[1]PNC 2020'!$A$7:$A$434,0)+4,MATCH(U$60,'[1]PNC 2020'!$A$3:$AA$3,0))=0,"",INDEX('[1]PNC 2020'!$A$3:$AA$434,MATCH($A66,'[1]PNC 2020'!$A$7:$A$434,0)+4,MATCH(U$60,'[1]PNC 2020'!$A$3:$AA$3,0))),"")</f>
        <v/>
      </c>
      <c r="V66" s="35">
        <f t="shared" si="44"/>
        <v>326075.5</v>
      </c>
      <c r="W66" s="35">
        <f>IFERROR(IF(INDEX('[1]PNC 2020'!$A$3:$AA$434,MATCH($A66,'[1]PNC 2020'!$A$7:$A$434,0)+4,MATCH(W$60,'[1]PNC 2020'!$A$3:$AA$3,0))=0,"",INDEX('[1]PNC 2020'!$A$3:$AA$434,MATCH($A66,'[1]PNC 2020'!$A$7:$A$434,0)+4,MATCH(W$60,'[1]PNC 2020'!$A$3:$AA$3,0))),"")</f>
        <v>13525795.02</v>
      </c>
      <c r="X66" s="35">
        <f>IFERROR(IF(INDEX('[1]PNC 2020'!$A$3:$AA$434,MATCH($A66,'[1]PNC 2020'!$A$7:$A$434,0)+4,MATCH(X$60,'[1]PNC 2020'!$A$3:$AA$3,0))=0,"",INDEX('[1]PNC 2020'!$A$3:$AA$434,MATCH($A66,'[1]PNC 2020'!$A$7:$A$434,0)+4,MATCH(X$60,'[1]PNC 2020'!$A$3:$AA$3,0))),"")</f>
        <v>658680.09</v>
      </c>
      <c r="Y66" s="35">
        <f t="shared" si="45"/>
        <v>14184475.109999999</v>
      </c>
      <c r="Z66" s="35">
        <f>IFERROR(IF(INDEX('[1]PNC 2020'!$A$3:$AA$434,MATCH($A66,'[1]PNC 2020'!$A$7:$A$434,0)+4,MATCH(Z$60,'[1]PNC 2020'!$A$3:$AA$3,0))=0,"",INDEX('[1]PNC 2020'!$A$3:$AA$434,MATCH($A66,'[1]PNC 2020'!$A$7:$A$434,0)+4,MATCH(Z$60,'[1]PNC 2020'!$A$3:$AA$3,0))),"")</f>
        <v>211476592.24000001</v>
      </c>
      <c r="AA66" s="35">
        <f>IFERROR(IF(INDEX('[1]PNC 2020'!$A$3:$AA$434,MATCH($A66,'[1]PNC 2020'!$A$7:$A$434,0)+4,MATCH(AA$60,'[1]PNC 2020'!$A$3:$AA$3,0))=0,"",INDEX('[1]PNC 2020'!$A$3:$AA$434,MATCH($A66,'[1]PNC 2020'!$A$7:$A$434,0)+4,MATCH(AA$60,'[1]PNC 2020'!$A$3:$AA$3,0))),"")</f>
        <v>647293.53</v>
      </c>
      <c r="AB66" s="35">
        <f t="shared" si="46"/>
        <v>212123885.77000001</v>
      </c>
      <c r="AC66" s="35" t="str">
        <f>IFERROR(IF(INDEX('[1]PNC 2020'!$A$3:$AA$434,MATCH($A66,'[1]PNC 2020'!$A$7:$A$434,0)+4,MATCH(AC$60,'[1]PNC 2020'!$A$3:$AA$3,0))=0,"",INDEX('[1]PNC 2020'!$A$3:$AA$434,MATCH($A66,'[1]PNC 2020'!$A$7:$A$434,0)+4,MATCH(AC$60,'[1]PNC 2020'!$A$3:$AA$3,0))),"")</f>
        <v/>
      </c>
      <c r="AD66" s="35" t="str">
        <f>IFERROR(IF(INDEX('[1]PNC 2020'!$A$3:$AA$434,MATCH($A66,'[1]PNC 2020'!$A$7:$A$434,0)+4,MATCH(AD$60,'[1]PNC 2020'!$A$3:$AA$3,0))=0,"",INDEX('[1]PNC 2020'!$A$3:$AA$434,MATCH($A66,'[1]PNC 2020'!$A$7:$A$434,0)+4,MATCH(AD$60,'[1]PNC 2020'!$A$3:$AA$3,0))),"")</f>
        <v/>
      </c>
      <c r="AE66" s="35">
        <f t="shared" si="47"/>
        <v>0</v>
      </c>
      <c r="AF66" s="35">
        <f>IFERROR(IF(INDEX('[1]PNC 2020'!$A$3:$AA$434,MATCH($A66,'[1]PNC 2020'!$A$7:$A$434,0)+4,MATCH(AF$60,'[1]PNC 2020'!$A$3:$AA$3,0))=0,"",INDEX('[1]PNC 2020'!$A$3:$AA$434,MATCH($A66,'[1]PNC 2020'!$A$7:$A$434,0)+4,MATCH(AF$60,'[1]PNC 2020'!$A$3:$AA$3,0))),"")</f>
        <v>8665824.5500000007</v>
      </c>
      <c r="AG66" s="35">
        <f>IFERROR(IF(INDEX('[1]PNC 2020'!$A$3:$AA$434,MATCH($A66,'[1]PNC 2020'!$A$7:$A$434,0)+4,MATCH(AG$60,'[1]PNC 2020'!$A$3:$AA$3,0))=0,"",INDEX('[1]PNC 2020'!$A$3:$AA$434,MATCH($A66,'[1]PNC 2020'!$A$7:$A$434,0)+4,MATCH(AG$60,'[1]PNC 2020'!$A$3:$AA$3,0))),"")</f>
        <v>577922.31999999995</v>
      </c>
      <c r="AH66" s="35">
        <f t="shared" si="48"/>
        <v>9243746.870000001</v>
      </c>
      <c r="AI66" s="35">
        <f>IFERROR(IF(INDEX('[1]PNC 2020'!$A$3:$AA$434,MATCH($A66,'[1]PNC 2020'!$A$7:$A$434,0)+4,MATCH(AI$60,'[1]PNC 2020'!$A$3:$AA$3,0))=0,"",INDEX('[1]PNC 2020'!$A$3:$AA$434,MATCH($A66,'[1]PNC 2020'!$A$7:$A$434,0)+4,MATCH(AI$60,'[1]PNC 2020'!$A$3:$AA$3,0))),"")</f>
        <v>36169130.299999997</v>
      </c>
      <c r="AJ66" s="35">
        <f>IFERROR(IF(INDEX('[1]PNC 2020'!$A$3:$AA$434,MATCH($A66,'[1]PNC 2020'!$A$7:$A$434,0)+4,MATCH(AJ$60,'[1]PNC 2020'!$A$3:$AA$3,0))=0,"",INDEX('[1]PNC 2020'!$A$3:$AA$434,MATCH($A66,'[1]PNC 2020'!$A$7:$A$434,0)+4,MATCH(AJ$60,'[1]PNC 2020'!$A$3:$AA$3,0))),"")</f>
        <v>3754954.77</v>
      </c>
      <c r="AK66" s="35">
        <f t="shared" si="49"/>
        <v>39924085.07</v>
      </c>
      <c r="AL66" s="2">
        <f t="shared" si="50"/>
        <v>834149999.17999995</v>
      </c>
      <c r="AM66" s="97" t="s">
        <v>23</v>
      </c>
    </row>
    <row r="67" spans="1:39" x14ac:dyDescent="0.25">
      <c r="A67" s="97" t="str">
        <f t="shared" si="51"/>
        <v>EneroLa Colonial, S. A., Compañia De Seguros</v>
      </c>
      <c r="B67" s="37" t="s">
        <v>111</v>
      </c>
      <c r="C67" s="44">
        <f t="shared" si="37"/>
        <v>475202455.76999998</v>
      </c>
      <c r="D67" s="44">
        <f t="shared" si="38"/>
        <v>97908093.340000004</v>
      </c>
      <c r="E67" s="35">
        <f>IFERROR(IF(INDEX('[1]PNC 2020'!$A$3:$AA$434,MATCH($A67,'[1]PNC 2020'!$A$7:$A$434,0)+4,MATCH(E$60,'[1]PNC 2020'!$A$3:$AA$3,0))=0,"",INDEX('[1]PNC 2020'!$A$3:$AA$434,MATCH($A67,'[1]PNC 2020'!$A$7:$A$434,0)+4,MATCH(E$60,'[1]PNC 2020'!$A$3:$AA$3,0))),"")</f>
        <v>84394.84</v>
      </c>
      <c r="F67" s="35" t="str">
        <f>IFERROR(IF(INDEX('[1]PNC 2020'!$A$3:$AA$434,MATCH($A67,'[1]PNC 2020'!$A$7:$A$434,0)+4,MATCH(F$60,'[1]PNC 2020'!$A$3:$AA$3,0))=0,"",INDEX('[1]PNC 2020'!$A$3:$AA$434,MATCH($A67,'[1]PNC 2020'!$A$7:$A$434,0)+4,MATCH(F$60,'[1]PNC 2020'!$A$3:$AA$3,0))),"")</f>
        <v/>
      </c>
      <c r="G67" s="35">
        <f t="shared" si="39"/>
        <v>84394.84</v>
      </c>
      <c r="H67" s="35">
        <f>IFERROR(IF(INDEX('[1]PNC 2020'!$A$3:$AA$434,MATCH($A67,'[1]PNC 2020'!$A$7:$A$434,0)+4,MATCH(H$60,'[1]PNC 2020'!$A$3:$AA$3,0))=0,"",INDEX('[1]PNC 2020'!$A$3:$AA$434,MATCH($A67,'[1]PNC 2020'!$A$7:$A$434,0)+4,MATCH(H$60,'[1]PNC 2020'!$A$3:$AA$3,0))),"")</f>
        <v>20946856.850000001</v>
      </c>
      <c r="I67" s="35" t="str">
        <f>IFERROR(IF(INDEX('[1]PNC 2020'!$A$3:$AA$434,MATCH($A67,'[1]PNC 2020'!$A$7:$A$434,0)+4,MATCH(I$60,'[1]PNC 2020'!$A$3:$AA$3,0))=0,"",INDEX('[1]PNC 2020'!$A$3:$AA$434,MATCH($A67,'[1]PNC 2020'!$A$7:$A$434,0)+4,MATCH(I$60,'[1]PNC 2020'!$A$3:$AA$3,0))),"")</f>
        <v/>
      </c>
      <c r="J67" s="35">
        <f t="shared" si="40"/>
        <v>20946856.850000001</v>
      </c>
      <c r="K67" s="35">
        <f>IFERROR(IF(INDEX('[1]PNC 2020'!$A$3:$AA$434,MATCH($A67,'[1]PNC 2020'!$A$7:$A$434,0)+4,MATCH(K$60,'[1]PNC 2020'!$A$3:$AA$3,0))=0,"",INDEX('[1]PNC 2020'!$A$3:$AA$434,MATCH($A67,'[1]PNC 2020'!$A$7:$A$434,0)+4,MATCH(K$60,'[1]PNC 2020'!$A$3:$AA$3,0))),"")</f>
        <v>2030462.52</v>
      </c>
      <c r="L67" s="35">
        <f>IFERROR(IF(INDEX('[1]PNC 2020'!$A$3:$AA$434,MATCH($A67,'[1]PNC 2020'!$A$7:$A$434,0)+4,MATCH(L$60,'[1]PNC 2020'!$A$3:$AA$3,0))=0,"",INDEX('[1]PNC 2020'!$A$3:$AA$434,MATCH($A67,'[1]PNC 2020'!$A$7:$A$434,0)+4,MATCH(L$60,'[1]PNC 2020'!$A$3:$AA$3,0))),"")</f>
        <v>75318022.829999998</v>
      </c>
      <c r="M67" s="35">
        <f t="shared" si="41"/>
        <v>77348485.349999994</v>
      </c>
      <c r="N67" s="35">
        <f>IFERROR(IF(INDEX('[1]PNC 2020'!$A$3:$AA$434,MATCH($A67,'[1]PNC 2020'!$A$7:$A$434,0)+4,MATCH(N$60,'[1]PNC 2020'!$A$3:$AA$3,0))=0,"",INDEX('[1]PNC 2020'!$A$3:$AA$434,MATCH($A67,'[1]PNC 2020'!$A$7:$A$434,0)+4,MATCH(N$60,'[1]PNC 2020'!$A$3:$AA$3,0))),"")</f>
        <v>3142744.49</v>
      </c>
      <c r="O67" s="35" t="str">
        <f>IFERROR(IF(INDEX('[1]PNC 2020'!$A$3:$AA$434,MATCH($A67,'[1]PNC 2020'!$A$7:$A$434,0)+4,MATCH(O$60,'[1]PNC 2020'!$A$3:$AA$3,0))=0,"",INDEX('[1]PNC 2020'!$A$3:$AA$434,MATCH($A67,'[1]PNC 2020'!$A$7:$A$434,0)+4,MATCH(O$60,'[1]PNC 2020'!$A$3:$AA$3,0))),"")</f>
        <v/>
      </c>
      <c r="P67" s="35">
        <f t="shared" si="42"/>
        <v>3142744.49</v>
      </c>
      <c r="Q67" s="35">
        <f>IFERROR(IF(INDEX('[1]PNC 2020'!$A$3:$AA$434,MATCH($A67,'[1]PNC 2020'!$A$7:$A$434,0)+4,MATCH(Q$60,'[1]PNC 2020'!$A$3:$AA$3,0))=0,"",INDEX('[1]PNC 2020'!$A$3:$AA$434,MATCH($A67,'[1]PNC 2020'!$A$7:$A$434,0)+4,MATCH(Q$60,'[1]PNC 2020'!$A$3:$AA$3,0))),"")</f>
        <v>158007881.19</v>
      </c>
      <c r="R67" s="35">
        <f>IFERROR(IF(INDEX('[1]PNC 2020'!$A$3:$AA$434,MATCH($A67,'[1]PNC 2020'!$A$7:$A$434,0)+4,MATCH(R$60,'[1]PNC 2020'!$A$3:$AA$3,0))=0,"",INDEX('[1]PNC 2020'!$A$3:$AA$434,MATCH($A67,'[1]PNC 2020'!$A$7:$A$434,0)+4,MATCH(R$60,'[1]PNC 2020'!$A$3:$AA$3,0))),"")</f>
        <v>18306567.48</v>
      </c>
      <c r="S67" s="35">
        <f t="shared" si="43"/>
        <v>176314448.66999999</v>
      </c>
      <c r="T67" s="35">
        <f>IFERROR(IF(INDEX('[1]PNC 2020'!$A$3:$AA$434,MATCH($A67,'[1]PNC 2020'!$A$7:$A$434,0)+4,MATCH(T$60,'[1]PNC 2020'!$A$3:$AA$3,0))=0,"",INDEX('[1]PNC 2020'!$A$3:$AA$434,MATCH($A67,'[1]PNC 2020'!$A$7:$A$434,0)+4,MATCH(T$60,'[1]PNC 2020'!$A$3:$AA$3,0))),"")</f>
        <v>7751874.5800000001</v>
      </c>
      <c r="U67" s="35" t="str">
        <f>IFERROR(IF(INDEX('[1]PNC 2020'!$A$3:$AA$434,MATCH($A67,'[1]PNC 2020'!$A$7:$A$434,0)+4,MATCH(U$60,'[1]PNC 2020'!$A$3:$AA$3,0))=0,"",INDEX('[1]PNC 2020'!$A$3:$AA$434,MATCH($A67,'[1]PNC 2020'!$A$7:$A$434,0)+4,MATCH(U$60,'[1]PNC 2020'!$A$3:$AA$3,0))),"")</f>
        <v/>
      </c>
      <c r="V67" s="35">
        <f t="shared" si="44"/>
        <v>7751874.5800000001</v>
      </c>
      <c r="W67" s="35">
        <f>IFERROR(IF(INDEX('[1]PNC 2020'!$A$3:$AA$434,MATCH($A67,'[1]PNC 2020'!$A$7:$A$434,0)+4,MATCH(W$60,'[1]PNC 2020'!$A$3:$AA$3,0))=0,"",INDEX('[1]PNC 2020'!$A$3:$AA$434,MATCH($A67,'[1]PNC 2020'!$A$7:$A$434,0)+4,MATCH(W$60,'[1]PNC 2020'!$A$3:$AA$3,0))),"")</f>
        <v>21339560.73</v>
      </c>
      <c r="X67" s="35">
        <f>IFERROR(IF(INDEX('[1]PNC 2020'!$A$3:$AA$434,MATCH($A67,'[1]PNC 2020'!$A$7:$A$434,0)+4,MATCH(X$60,'[1]PNC 2020'!$A$3:$AA$3,0))=0,"",INDEX('[1]PNC 2020'!$A$3:$AA$434,MATCH($A67,'[1]PNC 2020'!$A$7:$A$434,0)+4,MATCH(X$60,'[1]PNC 2020'!$A$3:$AA$3,0))),"")</f>
        <v>59042.42</v>
      </c>
      <c r="Y67" s="35">
        <f t="shared" si="45"/>
        <v>21398603.150000002</v>
      </c>
      <c r="Z67" s="35">
        <f>IFERROR(IF(INDEX('[1]PNC 2020'!$A$3:$AA$434,MATCH($A67,'[1]PNC 2020'!$A$7:$A$434,0)+4,MATCH(Z$60,'[1]PNC 2020'!$A$3:$AA$3,0))=0,"",INDEX('[1]PNC 2020'!$A$3:$AA$434,MATCH($A67,'[1]PNC 2020'!$A$7:$A$434,0)+4,MATCH(Z$60,'[1]PNC 2020'!$A$3:$AA$3,0))),"")</f>
        <v>204532037.63</v>
      </c>
      <c r="AA67" s="35">
        <f>IFERROR(IF(INDEX('[1]PNC 2020'!$A$3:$AA$434,MATCH($A67,'[1]PNC 2020'!$A$7:$A$434,0)+4,MATCH(AA$60,'[1]PNC 2020'!$A$3:$AA$3,0))=0,"",INDEX('[1]PNC 2020'!$A$3:$AA$434,MATCH($A67,'[1]PNC 2020'!$A$7:$A$434,0)+4,MATCH(AA$60,'[1]PNC 2020'!$A$3:$AA$3,0))),"")</f>
        <v>49550.18</v>
      </c>
      <c r="AB67" s="35">
        <f t="shared" si="46"/>
        <v>204581587.81</v>
      </c>
      <c r="AC67" s="35" t="str">
        <f>IFERROR(IF(INDEX('[1]PNC 2020'!$A$3:$AA$434,MATCH($A67,'[1]PNC 2020'!$A$7:$A$434,0)+4,MATCH(AC$60,'[1]PNC 2020'!$A$3:$AA$3,0))=0,"",INDEX('[1]PNC 2020'!$A$3:$AA$434,MATCH($A67,'[1]PNC 2020'!$A$7:$A$434,0)+4,MATCH(AC$60,'[1]PNC 2020'!$A$3:$AA$3,0))),"")</f>
        <v/>
      </c>
      <c r="AD67" s="35" t="str">
        <f>IFERROR(IF(INDEX('[1]PNC 2020'!$A$3:$AA$434,MATCH($A67,'[1]PNC 2020'!$A$7:$A$434,0)+4,MATCH(AD$60,'[1]PNC 2020'!$A$3:$AA$3,0))=0,"",INDEX('[1]PNC 2020'!$A$3:$AA$434,MATCH($A67,'[1]PNC 2020'!$A$7:$A$434,0)+4,MATCH(AD$60,'[1]PNC 2020'!$A$3:$AA$3,0))),"")</f>
        <v/>
      </c>
      <c r="AE67" s="35">
        <f t="shared" si="47"/>
        <v>0</v>
      </c>
      <c r="AF67" s="35">
        <f>IFERROR(IF(INDEX('[1]PNC 2020'!$A$3:$AA$434,MATCH($A67,'[1]PNC 2020'!$A$7:$A$434,0)+4,MATCH(AF$60,'[1]PNC 2020'!$A$3:$AA$3,0))=0,"",INDEX('[1]PNC 2020'!$A$3:$AA$434,MATCH($A67,'[1]PNC 2020'!$A$7:$A$434,0)+4,MATCH(AF$60,'[1]PNC 2020'!$A$3:$AA$3,0))),"")</f>
        <v>18007290.510000002</v>
      </c>
      <c r="AG67" s="35">
        <f>IFERROR(IF(INDEX('[1]PNC 2020'!$A$3:$AA$434,MATCH($A67,'[1]PNC 2020'!$A$7:$A$434,0)+4,MATCH(AG$60,'[1]PNC 2020'!$A$3:$AA$3,0))=0,"",INDEX('[1]PNC 2020'!$A$3:$AA$434,MATCH($A67,'[1]PNC 2020'!$A$7:$A$434,0)+4,MATCH(AG$60,'[1]PNC 2020'!$A$3:$AA$3,0))),"")</f>
        <v>200934.99</v>
      </c>
      <c r="AH67" s="35">
        <f t="shared" si="48"/>
        <v>18208225.5</v>
      </c>
      <c r="AI67" s="35">
        <f>IFERROR(IF(INDEX('[1]PNC 2020'!$A$3:$AA$434,MATCH($A67,'[1]PNC 2020'!$A$7:$A$434,0)+4,MATCH(AI$60,'[1]PNC 2020'!$A$3:$AA$3,0))=0,"",INDEX('[1]PNC 2020'!$A$3:$AA$434,MATCH($A67,'[1]PNC 2020'!$A$7:$A$434,0)+4,MATCH(AI$60,'[1]PNC 2020'!$A$3:$AA$3,0))),"")</f>
        <v>39359352.43</v>
      </c>
      <c r="AJ67" s="35">
        <f>IFERROR(IF(INDEX('[1]PNC 2020'!$A$3:$AA$434,MATCH($A67,'[1]PNC 2020'!$A$7:$A$434,0)+4,MATCH(AJ$60,'[1]PNC 2020'!$A$3:$AA$3,0))=0,"",INDEX('[1]PNC 2020'!$A$3:$AA$434,MATCH($A67,'[1]PNC 2020'!$A$7:$A$434,0)+4,MATCH(AJ$60,'[1]PNC 2020'!$A$3:$AA$3,0))),"")</f>
        <v>3973975.44</v>
      </c>
      <c r="AK67" s="35">
        <f t="shared" si="49"/>
        <v>43333327.869999997</v>
      </c>
      <c r="AL67" s="2">
        <f t="shared" si="50"/>
        <v>573110549.11000001</v>
      </c>
      <c r="AM67" s="97" t="s">
        <v>23</v>
      </c>
    </row>
    <row r="68" spans="1:39" x14ac:dyDescent="0.25">
      <c r="A68" s="97" t="str">
        <f t="shared" si="51"/>
        <v>EneroSeguros Sura, S.A.</v>
      </c>
      <c r="B68" s="37" t="s">
        <v>112</v>
      </c>
      <c r="C68" s="44">
        <f t="shared" si="37"/>
        <v>497656442.60000002</v>
      </c>
      <c r="D68" s="44">
        <f t="shared" si="38"/>
        <v>27062707.329999998</v>
      </c>
      <c r="E68" s="35">
        <f>IFERROR(IF(INDEX('[1]PNC 2020'!$A$3:$AA$434,MATCH($A68,'[1]PNC 2020'!$A$7:$A$434,0)+4,MATCH(E$60,'[1]PNC 2020'!$A$3:$AA$3,0))=0,"",INDEX('[1]PNC 2020'!$A$3:$AA$434,MATCH($A68,'[1]PNC 2020'!$A$7:$A$434,0)+4,MATCH(E$60,'[1]PNC 2020'!$A$3:$AA$3,0))),"")</f>
        <v>1136958.05</v>
      </c>
      <c r="F68" s="35" t="str">
        <f>IFERROR(IF(INDEX('[1]PNC 2020'!$A$3:$AA$434,MATCH($A68,'[1]PNC 2020'!$A$7:$A$434,0)+4,MATCH(F$60,'[1]PNC 2020'!$A$3:$AA$3,0))=0,"",INDEX('[1]PNC 2020'!$A$3:$AA$434,MATCH($A68,'[1]PNC 2020'!$A$7:$A$434,0)+4,MATCH(F$60,'[1]PNC 2020'!$A$3:$AA$3,0))),"")</f>
        <v/>
      </c>
      <c r="G68" s="35">
        <f t="shared" si="39"/>
        <v>1136958.05</v>
      </c>
      <c r="H68" s="35">
        <f>IFERROR(IF(INDEX('[1]PNC 2020'!$A$3:$AA$434,MATCH($A68,'[1]PNC 2020'!$A$7:$A$434,0)+4,MATCH(H$60,'[1]PNC 2020'!$A$3:$AA$3,0))=0,"",INDEX('[1]PNC 2020'!$A$3:$AA$434,MATCH($A68,'[1]PNC 2020'!$A$7:$A$434,0)+4,MATCH(H$60,'[1]PNC 2020'!$A$3:$AA$3,0))),"")</f>
        <v>19292809.920000002</v>
      </c>
      <c r="I68" s="35">
        <f>IFERROR(IF(INDEX('[1]PNC 2020'!$A$3:$AA$434,MATCH($A68,'[1]PNC 2020'!$A$7:$A$434,0)+4,MATCH(I$60,'[1]PNC 2020'!$A$3:$AA$3,0))=0,"",INDEX('[1]PNC 2020'!$A$3:$AA$434,MATCH($A68,'[1]PNC 2020'!$A$7:$A$434,0)+4,MATCH(I$60,'[1]PNC 2020'!$A$3:$AA$3,0))),"")</f>
        <v>130483.47</v>
      </c>
      <c r="J68" s="35">
        <f t="shared" si="40"/>
        <v>19423293.390000001</v>
      </c>
      <c r="K68" s="35">
        <f>IFERROR(IF(INDEX('[1]PNC 2020'!$A$3:$AA$434,MATCH($A68,'[1]PNC 2020'!$A$7:$A$434,0)+4,MATCH(K$60,'[1]PNC 2020'!$A$3:$AA$3,0))=0,"",INDEX('[1]PNC 2020'!$A$3:$AA$434,MATCH($A68,'[1]PNC 2020'!$A$7:$A$434,0)+4,MATCH(K$60,'[1]PNC 2020'!$A$3:$AA$3,0))),"")</f>
        <v>333861.33</v>
      </c>
      <c r="L68" s="35">
        <f>IFERROR(IF(INDEX('[1]PNC 2020'!$A$3:$AA$434,MATCH($A68,'[1]PNC 2020'!$A$7:$A$434,0)+4,MATCH(L$60,'[1]PNC 2020'!$A$3:$AA$3,0))=0,"",INDEX('[1]PNC 2020'!$A$3:$AA$434,MATCH($A68,'[1]PNC 2020'!$A$7:$A$434,0)+4,MATCH(L$60,'[1]PNC 2020'!$A$3:$AA$3,0))),"")</f>
        <v>15385037.58</v>
      </c>
      <c r="M68" s="35">
        <f t="shared" si="41"/>
        <v>15718898.91</v>
      </c>
      <c r="N68" s="35">
        <f>IFERROR(IF(INDEX('[1]PNC 2020'!$A$3:$AA$434,MATCH($A68,'[1]PNC 2020'!$A$7:$A$434,0)+4,MATCH(N$60,'[1]PNC 2020'!$A$3:$AA$3,0))=0,"",INDEX('[1]PNC 2020'!$A$3:$AA$434,MATCH($A68,'[1]PNC 2020'!$A$7:$A$434,0)+4,MATCH(N$60,'[1]PNC 2020'!$A$3:$AA$3,0))),"")</f>
        <v>1820925.55</v>
      </c>
      <c r="O68" s="35" t="str">
        <f>IFERROR(IF(INDEX('[1]PNC 2020'!$A$3:$AA$434,MATCH($A68,'[1]PNC 2020'!$A$7:$A$434,0)+4,MATCH(O$60,'[1]PNC 2020'!$A$3:$AA$3,0))=0,"",INDEX('[1]PNC 2020'!$A$3:$AA$434,MATCH($A68,'[1]PNC 2020'!$A$7:$A$434,0)+4,MATCH(O$60,'[1]PNC 2020'!$A$3:$AA$3,0))),"")</f>
        <v/>
      </c>
      <c r="P68" s="35">
        <f t="shared" si="42"/>
        <v>1820925.55</v>
      </c>
      <c r="Q68" s="35">
        <f>IFERROR(IF(INDEX('[1]PNC 2020'!$A$3:$AA$434,MATCH($A68,'[1]PNC 2020'!$A$7:$A$434,0)+4,MATCH(Q$60,'[1]PNC 2020'!$A$3:$AA$3,0))=0,"",INDEX('[1]PNC 2020'!$A$3:$AA$434,MATCH($A68,'[1]PNC 2020'!$A$7:$A$434,0)+4,MATCH(Q$60,'[1]PNC 2020'!$A$3:$AA$3,0))),"")</f>
        <v>185239821.80000001</v>
      </c>
      <c r="R68" s="35">
        <f>IFERROR(IF(INDEX('[1]PNC 2020'!$A$3:$AA$434,MATCH($A68,'[1]PNC 2020'!$A$7:$A$434,0)+4,MATCH(R$60,'[1]PNC 2020'!$A$3:$AA$3,0))=0,"",INDEX('[1]PNC 2020'!$A$3:$AA$434,MATCH($A68,'[1]PNC 2020'!$A$7:$A$434,0)+4,MATCH(R$60,'[1]PNC 2020'!$A$3:$AA$3,0))),"")</f>
        <v>10396593.279999999</v>
      </c>
      <c r="S68" s="35">
        <f t="shared" si="43"/>
        <v>195636415.08000001</v>
      </c>
      <c r="T68" s="35">
        <f>IFERROR(IF(INDEX('[1]PNC 2020'!$A$3:$AA$434,MATCH($A68,'[1]PNC 2020'!$A$7:$A$434,0)+4,MATCH(T$60,'[1]PNC 2020'!$A$3:$AA$3,0))=0,"",INDEX('[1]PNC 2020'!$A$3:$AA$434,MATCH($A68,'[1]PNC 2020'!$A$7:$A$434,0)+4,MATCH(T$60,'[1]PNC 2020'!$A$3:$AA$3,0))),"")</f>
        <v>7115348.9699999997</v>
      </c>
      <c r="U68" s="35" t="str">
        <f>IFERROR(IF(INDEX('[1]PNC 2020'!$A$3:$AA$434,MATCH($A68,'[1]PNC 2020'!$A$7:$A$434,0)+4,MATCH(U$60,'[1]PNC 2020'!$A$3:$AA$3,0))=0,"",INDEX('[1]PNC 2020'!$A$3:$AA$434,MATCH($A68,'[1]PNC 2020'!$A$7:$A$434,0)+4,MATCH(U$60,'[1]PNC 2020'!$A$3:$AA$3,0))),"")</f>
        <v/>
      </c>
      <c r="V68" s="35">
        <f t="shared" si="44"/>
        <v>7115348.9699999997</v>
      </c>
      <c r="W68" s="35">
        <f>IFERROR(IF(INDEX('[1]PNC 2020'!$A$3:$AA$434,MATCH($A68,'[1]PNC 2020'!$A$7:$A$434,0)+4,MATCH(W$60,'[1]PNC 2020'!$A$3:$AA$3,0))=0,"",INDEX('[1]PNC 2020'!$A$3:$AA$434,MATCH($A68,'[1]PNC 2020'!$A$7:$A$434,0)+4,MATCH(W$60,'[1]PNC 2020'!$A$3:$AA$3,0))),"")</f>
        <v>11325649.74</v>
      </c>
      <c r="X68" s="35" t="str">
        <f>IFERROR(IF(INDEX('[1]PNC 2020'!$A$3:$AA$434,MATCH($A68,'[1]PNC 2020'!$A$7:$A$434,0)+4,MATCH(X$60,'[1]PNC 2020'!$A$3:$AA$3,0))=0,"",INDEX('[1]PNC 2020'!$A$3:$AA$434,MATCH($A68,'[1]PNC 2020'!$A$7:$A$434,0)+4,MATCH(X$60,'[1]PNC 2020'!$A$3:$AA$3,0))),"")</f>
        <v/>
      </c>
      <c r="Y68" s="35">
        <f t="shared" si="45"/>
        <v>11325649.74</v>
      </c>
      <c r="Z68" s="35">
        <f>IFERROR(IF(INDEX('[1]PNC 2020'!$A$3:$AA$434,MATCH($A68,'[1]PNC 2020'!$A$7:$A$434,0)+4,MATCH(Z$60,'[1]PNC 2020'!$A$3:$AA$3,0))=0,"",INDEX('[1]PNC 2020'!$A$3:$AA$434,MATCH($A68,'[1]PNC 2020'!$A$7:$A$434,0)+4,MATCH(Z$60,'[1]PNC 2020'!$A$3:$AA$3,0))),"")</f>
        <v>171234593.05000001</v>
      </c>
      <c r="AA68" s="35">
        <f>IFERROR(IF(INDEX('[1]PNC 2020'!$A$3:$AA$434,MATCH($A68,'[1]PNC 2020'!$A$7:$A$434,0)+4,MATCH(AA$60,'[1]PNC 2020'!$A$3:$AA$3,0))=0,"",INDEX('[1]PNC 2020'!$A$3:$AA$434,MATCH($A68,'[1]PNC 2020'!$A$7:$A$434,0)+4,MATCH(AA$60,'[1]PNC 2020'!$A$3:$AA$3,0))),"")</f>
        <v>383252.23</v>
      </c>
      <c r="AB68" s="35">
        <f t="shared" si="46"/>
        <v>171617845.28</v>
      </c>
      <c r="AC68" s="35" t="str">
        <f>IFERROR(IF(INDEX('[1]PNC 2020'!$A$3:$AA$434,MATCH($A68,'[1]PNC 2020'!$A$7:$A$434,0)+4,MATCH(AC$60,'[1]PNC 2020'!$A$3:$AA$3,0))=0,"",INDEX('[1]PNC 2020'!$A$3:$AA$434,MATCH($A68,'[1]PNC 2020'!$A$7:$A$434,0)+4,MATCH(AC$60,'[1]PNC 2020'!$A$3:$AA$3,0))),"")</f>
        <v/>
      </c>
      <c r="AD68" s="35" t="str">
        <f>IFERROR(IF(INDEX('[1]PNC 2020'!$A$3:$AA$434,MATCH($A68,'[1]PNC 2020'!$A$7:$A$434,0)+4,MATCH(AD$60,'[1]PNC 2020'!$A$3:$AA$3,0))=0,"",INDEX('[1]PNC 2020'!$A$3:$AA$434,MATCH($A68,'[1]PNC 2020'!$A$7:$A$434,0)+4,MATCH(AD$60,'[1]PNC 2020'!$A$3:$AA$3,0))),"")</f>
        <v/>
      </c>
      <c r="AE68" s="35">
        <f t="shared" si="47"/>
        <v>0</v>
      </c>
      <c r="AF68" s="35">
        <f>IFERROR(IF(INDEX('[1]PNC 2020'!$A$3:$AA$434,MATCH($A68,'[1]PNC 2020'!$A$7:$A$434,0)+4,MATCH(AF$60,'[1]PNC 2020'!$A$3:$AA$3,0))=0,"",INDEX('[1]PNC 2020'!$A$3:$AA$434,MATCH($A68,'[1]PNC 2020'!$A$7:$A$434,0)+4,MATCH(AF$60,'[1]PNC 2020'!$A$3:$AA$3,0))),"")</f>
        <v>10067453.279999999</v>
      </c>
      <c r="AG68" s="35">
        <f>IFERROR(IF(INDEX('[1]PNC 2020'!$A$3:$AA$434,MATCH($A68,'[1]PNC 2020'!$A$7:$A$434,0)+4,MATCH(AG$60,'[1]PNC 2020'!$A$3:$AA$3,0))=0,"",INDEX('[1]PNC 2020'!$A$3:$AA$434,MATCH($A68,'[1]PNC 2020'!$A$7:$A$434,0)+4,MATCH(AG$60,'[1]PNC 2020'!$A$3:$AA$3,0))),"")</f>
        <v>617433.55000000005</v>
      </c>
      <c r="AH68" s="35">
        <f t="shared" si="48"/>
        <v>10684886.83</v>
      </c>
      <c r="AI68" s="35">
        <f>IFERROR(IF(INDEX('[1]PNC 2020'!$A$3:$AA$434,MATCH($A68,'[1]PNC 2020'!$A$7:$A$434,0)+4,MATCH(AI$60,'[1]PNC 2020'!$A$3:$AA$3,0))=0,"",INDEX('[1]PNC 2020'!$A$3:$AA$434,MATCH($A68,'[1]PNC 2020'!$A$7:$A$434,0)+4,MATCH(AI$60,'[1]PNC 2020'!$A$3:$AA$3,0))),"")</f>
        <v>90089020.909999996</v>
      </c>
      <c r="AJ68" s="35">
        <f>IFERROR(IF(INDEX('[1]PNC 2020'!$A$3:$AA$434,MATCH($A68,'[1]PNC 2020'!$A$7:$A$434,0)+4,MATCH(AJ$60,'[1]PNC 2020'!$A$3:$AA$3,0))=0,"",INDEX('[1]PNC 2020'!$A$3:$AA$434,MATCH($A68,'[1]PNC 2020'!$A$7:$A$434,0)+4,MATCH(AJ$60,'[1]PNC 2020'!$A$3:$AA$3,0))),"")</f>
        <v>149907.22</v>
      </c>
      <c r="AK68" s="35">
        <f t="shared" si="49"/>
        <v>90238928.129999995</v>
      </c>
      <c r="AL68" s="2">
        <f t="shared" si="50"/>
        <v>524719149.93000001</v>
      </c>
      <c r="AM68" s="97" t="s">
        <v>23</v>
      </c>
    </row>
    <row r="69" spans="1:39" x14ac:dyDescent="0.25">
      <c r="A69" s="97" t="str">
        <f t="shared" si="51"/>
        <v>EneroSeguros Crecer, S. A.</v>
      </c>
      <c r="B69" s="37" t="s">
        <v>94</v>
      </c>
      <c r="C69" s="44">
        <f t="shared" si="37"/>
        <v>81537272.039999992</v>
      </c>
      <c r="D69" s="44">
        <f t="shared" si="38"/>
        <v>218690480.99000001</v>
      </c>
      <c r="E69" s="35">
        <f>IFERROR(IF(INDEX('[1]PNC 2020'!$A$3:$AA$434,MATCH($A69,'[1]PNC 2020'!$A$7:$A$434,0)+4,MATCH(E$60,'[1]PNC 2020'!$A$3:$AA$3,0))=0,"",INDEX('[1]PNC 2020'!$A$3:$AA$434,MATCH($A69,'[1]PNC 2020'!$A$7:$A$434,0)+4,MATCH(E$60,'[1]PNC 2020'!$A$3:$AA$3,0))),"")</f>
        <v>1250.28</v>
      </c>
      <c r="F69" s="35" t="str">
        <f>IFERROR(IF(INDEX('[1]PNC 2020'!$A$3:$AA$434,MATCH($A69,'[1]PNC 2020'!$A$7:$A$434,0)+4,MATCH(F$60,'[1]PNC 2020'!$A$3:$AA$3,0))=0,"",INDEX('[1]PNC 2020'!$A$3:$AA$434,MATCH($A69,'[1]PNC 2020'!$A$7:$A$434,0)+4,MATCH(F$60,'[1]PNC 2020'!$A$3:$AA$3,0))),"")</f>
        <v/>
      </c>
      <c r="G69" s="35">
        <f t="shared" si="39"/>
        <v>1250.28</v>
      </c>
      <c r="H69" s="35">
        <f>IFERROR(IF(INDEX('[1]PNC 2020'!$A$3:$AA$434,MATCH($A69,'[1]PNC 2020'!$A$7:$A$434,0)+4,MATCH(H$60,'[1]PNC 2020'!$A$3:$AA$3,0))=0,"",INDEX('[1]PNC 2020'!$A$3:$AA$434,MATCH($A69,'[1]PNC 2020'!$A$7:$A$434,0)+4,MATCH(H$60,'[1]PNC 2020'!$A$3:$AA$3,0))),"")</f>
        <v>26888994.850000001</v>
      </c>
      <c r="I69" s="35">
        <f>IFERROR(IF(INDEX('[1]PNC 2020'!$A$3:$AA$434,MATCH($A69,'[1]PNC 2020'!$A$7:$A$434,0)+4,MATCH(I$60,'[1]PNC 2020'!$A$3:$AA$3,0))=0,"",INDEX('[1]PNC 2020'!$A$3:$AA$434,MATCH($A69,'[1]PNC 2020'!$A$7:$A$434,0)+4,MATCH(I$60,'[1]PNC 2020'!$A$3:$AA$3,0))),"")</f>
        <v>218385030.47</v>
      </c>
      <c r="J69" s="35">
        <f t="shared" si="40"/>
        <v>245274025.31999999</v>
      </c>
      <c r="K69" s="35" t="str">
        <f>IFERROR(IF(INDEX('[1]PNC 2020'!$A$3:$AA$434,MATCH($A69,'[1]PNC 2020'!$A$7:$A$434,0)+4,MATCH(K$60,'[1]PNC 2020'!$A$3:$AA$3,0))=0,"",INDEX('[1]PNC 2020'!$A$3:$AA$434,MATCH($A69,'[1]PNC 2020'!$A$7:$A$434,0)+4,MATCH(K$60,'[1]PNC 2020'!$A$3:$AA$3,0))),"")</f>
        <v/>
      </c>
      <c r="L69" s="35" t="str">
        <f>IFERROR(IF(INDEX('[1]PNC 2020'!$A$3:$AA$434,MATCH($A69,'[1]PNC 2020'!$A$7:$A$434,0)+4,MATCH(L$60,'[1]PNC 2020'!$A$3:$AA$3,0))=0,"",INDEX('[1]PNC 2020'!$A$3:$AA$434,MATCH($A69,'[1]PNC 2020'!$A$7:$A$434,0)+4,MATCH(L$60,'[1]PNC 2020'!$A$3:$AA$3,0))),"")</f>
        <v/>
      </c>
      <c r="M69" s="35">
        <f t="shared" si="41"/>
        <v>0</v>
      </c>
      <c r="N69" s="35">
        <f>IFERROR(IF(INDEX('[1]PNC 2020'!$A$3:$AA$434,MATCH($A69,'[1]PNC 2020'!$A$7:$A$434,0)+4,MATCH(N$60,'[1]PNC 2020'!$A$3:$AA$3,0))=0,"",INDEX('[1]PNC 2020'!$A$3:$AA$434,MATCH($A69,'[1]PNC 2020'!$A$7:$A$434,0)+4,MATCH(N$60,'[1]PNC 2020'!$A$3:$AA$3,0))),"")</f>
        <v>2808817.3</v>
      </c>
      <c r="O69" s="35" t="str">
        <f>IFERROR(IF(INDEX('[1]PNC 2020'!$A$3:$AA$434,MATCH($A69,'[1]PNC 2020'!$A$7:$A$434,0)+4,MATCH(O$60,'[1]PNC 2020'!$A$3:$AA$3,0))=0,"",INDEX('[1]PNC 2020'!$A$3:$AA$434,MATCH($A69,'[1]PNC 2020'!$A$7:$A$434,0)+4,MATCH(O$60,'[1]PNC 2020'!$A$3:$AA$3,0))),"")</f>
        <v/>
      </c>
      <c r="P69" s="35">
        <f t="shared" si="42"/>
        <v>2808817.3</v>
      </c>
      <c r="Q69" s="35">
        <f>IFERROR(IF(INDEX('[1]PNC 2020'!$A$3:$AA$434,MATCH($A69,'[1]PNC 2020'!$A$7:$A$434,0)+4,MATCH(Q$60,'[1]PNC 2020'!$A$3:$AA$3,0))=0,"",INDEX('[1]PNC 2020'!$A$3:$AA$434,MATCH($A69,'[1]PNC 2020'!$A$7:$A$434,0)+4,MATCH(Q$60,'[1]PNC 2020'!$A$3:$AA$3,0))),"")</f>
        <v>23718170.93</v>
      </c>
      <c r="R69" s="35" t="str">
        <f>IFERROR(IF(INDEX('[1]PNC 2020'!$A$3:$AA$434,MATCH($A69,'[1]PNC 2020'!$A$7:$A$434,0)+4,MATCH(R$60,'[1]PNC 2020'!$A$3:$AA$3,0))=0,"",INDEX('[1]PNC 2020'!$A$3:$AA$434,MATCH($A69,'[1]PNC 2020'!$A$7:$A$434,0)+4,MATCH(R$60,'[1]PNC 2020'!$A$3:$AA$3,0))),"")</f>
        <v/>
      </c>
      <c r="S69" s="35">
        <f t="shared" si="43"/>
        <v>23718170.93</v>
      </c>
      <c r="T69" s="35" t="str">
        <f>IFERROR(IF(INDEX('[1]PNC 2020'!$A$3:$AA$434,MATCH($A69,'[1]PNC 2020'!$A$7:$A$434,0)+4,MATCH(T$60,'[1]PNC 2020'!$A$3:$AA$3,0))=0,"",INDEX('[1]PNC 2020'!$A$3:$AA$434,MATCH($A69,'[1]PNC 2020'!$A$7:$A$434,0)+4,MATCH(T$60,'[1]PNC 2020'!$A$3:$AA$3,0))),"")</f>
        <v/>
      </c>
      <c r="U69" s="35" t="str">
        <f>IFERROR(IF(INDEX('[1]PNC 2020'!$A$3:$AA$434,MATCH($A69,'[1]PNC 2020'!$A$7:$A$434,0)+4,MATCH(U$60,'[1]PNC 2020'!$A$3:$AA$3,0))=0,"",INDEX('[1]PNC 2020'!$A$3:$AA$434,MATCH($A69,'[1]PNC 2020'!$A$7:$A$434,0)+4,MATCH(U$60,'[1]PNC 2020'!$A$3:$AA$3,0))),"")</f>
        <v/>
      </c>
      <c r="V69" s="35">
        <f t="shared" si="44"/>
        <v>0</v>
      </c>
      <c r="W69" s="35">
        <f>IFERROR(IF(INDEX('[1]PNC 2020'!$A$3:$AA$434,MATCH($A69,'[1]PNC 2020'!$A$7:$A$434,0)+4,MATCH(W$60,'[1]PNC 2020'!$A$3:$AA$3,0))=0,"",INDEX('[1]PNC 2020'!$A$3:$AA$434,MATCH($A69,'[1]PNC 2020'!$A$7:$A$434,0)+4,MATCH(W$60,'[1]PNC 2020'!$A$3:$AA$3,0))),"")</f>
        <v>439210.59</v>
      </c>
      <c r="X69" s="35" t="str">
        <f>IFERROR(IF(INDEX('[1]PNC 2020'!$A$3:$AA$434,MATCH($A69,'[1]PNC 2020'!$A$7:$A$434,0)+4,MATCH(X$60,'[1]PNC 2020'!$A$3:$AA$3,0))=0,"",INDEX('[1]PNC 2020'!$A$3:$AA$434,MATCH($A69,'[1]PNC 2020'!$A$7:$A$434,0)+4,MATCH(X$60,'[1]PNC 2020'!$A$3:$AA$3,0))),"")</f>
        <v/>
      </c>
      <c r="Y69" s="35">
        <f t="shared" si="45"/>
        <v>439210.59</v>
      </c>
      <c r="Z69" s="35">
        <f>IFERROR(IF(INDEX('[1]PNC 2020'!$A$3:$AA$434,MATCH($A69,'[1]PNC 2020'!$A$7:$A$434,0)+4,MATCH(Z$60,'[1]PNC 2020'!$A$3:$AA$3,0))=0,"",INDEX('[1]PNC 2020'!$A$3:$AA$434,MATCH($A69,'[1]PNC 2020'!$A$7:$A$434,0)+4,MATCH(Z$60,'[1]PNC 2020'!$A$3:$AA$3,0))),"")</f>
        <v>31294.87</v>
      </c>
      <c r="AA69" s="35" t="str">
        <f>IFERROR(IF(INDEX('[1]PNC 2020'!$A$3:$AA$434,MATCH($A69,'[1]PNC 2020'!$A$7:$A$434,0)+4,MATCH(AA$60,'[1]PNC 2020'!$A$3:$AA$3,0))=0,"",INDEX('[1]PNC 2020'!$A$3:$AA$434,MATCH($A69,'[1]PNC 2020'!$A$7:$A$434,0)+4,MATCH(AA$60,'[1]PNC 2020'!$A$3:$AA$3,0))),"")</f>
        <v/>
      </c>
      <c r="AB69" s="35">
        <f t="shared" si="46"/>
        <v>31294.87</v>
      </c>
      <c r="AC69" s="35" t="str">
        <f>IFERROR(IF(INDEX('[1]PNC 2020'!$A$3:$AA$434,MATCH($A69,'[1]PNC 2020'!$A$7:$A$434,0)+4,MATCH(AC$60,'[1]PNC 2020'!$A$3:$AA$3,0))=0,"",INDEX('[1]PNC 2020'!$A$3:$AA$434,MATCH($A69,'[1]PNC 2020'!$A$7:$A$434,0)+4,MATCH(AC$60,'[1]PNC 2020'!$A$3:$AA$3,0))),"")</f>
        <v/>
      </c>
      <c r="AD69" s="35" t="str">
        <f>IFERROR(IF(INDEX('[1]PNC 2020'!$A$3:$AA$434,MATCH($A69,'[1]PNC 2020'!$A$7:$A$434,0)+4,MATCH(AD$60,'[1]PNC 2020'!$A$3:$AA$3,0))=0,"",INDEX('[1]PNC 2020'!$A$3:$AA$434,MATCH($A69,'[1]PNC 2020'!$A$7:$A$434,0)+4,MATCH(AD$60,'[1]PNC 2020'!$A$3:$AA$3,0))),"")</f>
        <v/>
      </c>
      <c r="AE69" s="35">
        <f t="shared" si="47"/>
        <v>0</v>
      </c>
      <c r="AF69" s="35">
        <f>IFERROR(IF(INDEX('[1]PNC 2020'!$A$3:$AA$434,MATCH($A69,'[1]PNC 2020'!$A$7:$A$434,0)+4,MATCH(AF$60,'[1]PNC 2020'!$A$3:$AA$3,0))=0,"",INDEX('[1]PNC 2020'!$A$3:$AA$434,MATCH($A69,'[1]PNC 2020'!$A$7:$A$434,0)+4,MATCH(AF$60,'[1]PNC 2020'!$A$3:$AA$3,0))),"")</f>
        <v>648654.86</v>
      </c>
      <c r="AG69" s="35" t="str">
        <f>IFERROR(IF(INDEX('[1]PNC 2020'!$A$3:$AA$434,MATCH($A69,'[1]PNC 2020'!$A$7:$A$434,0)+4,MATCH(AG$60,'[1]PNC 2020'!$A$3:$AA$3,0))=0,"",INDEX('[1]PNC 2020'!$A$3:$AA$434,MATCH($A69,'[1]PNC 2020'!$A$7:$A$434,0)+4,MATCH(AG$60,'[1]PNC 2020'!$A$3:$AA$3,0))),"")</f>
        <v/>
      </c>
      <c r="AH69" s="35">
        <f t="shared" si="48"/>
        <v>648654.86</v>
      </c>
      <c r="AI69" s="35">
        <f>IFERROR(IF(INDEX('[1]PNC 2020'!$A$3:$AA$434,MATCH($A69,'[1]PNC 2020'!$A$7:$A$434,0)+4,MATCH(AI$60,'[1]PNC 2020'!$A$3:$AA$3,0))=0,"",INDEX('[1]PNC 2020'!$A$3:$AA$434,MATCH($A69,'[1]PNC 2020'!$A$7:$A$434,0)+4,MATCH(AI$60,'[1]PNC 2020'!$A$3:$AA$3,0))),"")</f>
        <v>27000878.359999999</v>
      </c>
      <c r="AJ69" s="35">
        <f>IFERROR(IF(INDEX('[1]PNC 2020'!$A$3:$AA$434,MATCH($A69,'[1]PNC 2020'!$A$7:$A$434,0)+4,MATCH(AJ$60,'[1]PNC 2020'!$A$3:$AA$3,0))=0,"",INDEX('[1]PNC 2020'!$A$3:$AA$434,MATCH($A69,'[1]PNC 2020'!$A$7:$A$434,0)+4,MATCH(AJ$60,'[1]PNC 2020'!$A$3:$AA$3,0))),"")</f>
        <v>305450.52</v>
      </c>
      <c r="AK69" s="35">
        <f t="shared" si="49"/>
        <v>27306328.879999999</v>
      </c>
      <c r="AL69" s="2">
        <f t="shared" si="50"/>
        <v>300227753.02999997</v>
      </c>
      <c r="AM69" s="97" t="s">
        <v>23</v>
      </c>
    </row>
    <row r="70" spans="1:39" x14ac:dyDescent="0.25">
      <c r="A70" s="97" t="str">
        <f t="shared" si="51"/>
        <v>EneroWorldwide Seguros, S. A.</v>
      </c>
      <c r="B70" s="37" t="s">
        <v>113</v>
      </c>
      <c r="C70" s="44">
        <f t="shared" si="37"/>
        <v>13699973.460000001</v>
      </c>
      <c r="D70" s="44">
        <f t="shared" si="38"/>
        <v>278329609.84999996</v>
      </c>
      <c r="E70" s="35">
        <f>IFERROR(IF(INDEX('[1]PNC 2020'!$A$3:$AA$434,MATCH($A70,'[1]PNC 2020'!$A$7:$A$434,0)+4,MATCH(E$60,'[1]PNC 2020'!$A$3:$AA$3,0))=0,"",INDEX('[1]PNC 2020'!$A$3:$AA$434,MATCH($A70,'[1]PNC 2020'!$A$7:$A$434,0)+4,MATCH(E$60,'[1]PNC 2020'!$A$3:$AA$3,0))),"")</f>
        <v>10133641.65</v>
      </c>
      <c r="F70" s="35" t="str">
        <f>IFERROR(IF(INDEX('[1]PNC 2020'!$A$3:$AA$434,MATCH($A70,'[1]PNC 2020'!$A$7:$A$434,0)+4,MATCH(F$60,'[1]PNC 2020'!$A$3:$AA$3,0))=0,"",INDEX('[1]PNC 2020'!$A$3:$AA$434,MATCH($A70,'[1]PNC 2020'!$A$7:$A$434,0)+4,MATCH(F$60,'[1]PNC 2020'!$A$3:$AA$3,0))),"")</f>
        <v/>
      </c>
      <c r="G70" s="35">
        <f t="shared" si="39"/>
        <v>10133641.65</v>
      </c>
      <c r="H70" s="35">
        <f>IFERROR(IF(INDEX('[1]PNC 2020'!$A$3:$AA$434,MATCH($A70,'[1]PNC 2020'!$A$7:$A$434,0)+4,MATCH(H$60,'[1]PNC 2020'!$A$3:$AA$3,0))=0,"",INDEX('[1]PNC 2020'!$A$3:$AA$434,MATCH($A70,'[1]PNC 2020'!$A$7:$A$434,0)+4,MATCH(H$60,'[1]PNC 2020'!$A$3:$AA$3,0))),"")</f>
        <v>3566331.81</v>
      </c>
      <c r="I70" s="35">
        <f>IFERROR(IF(INDEX('[1]PNC 2020'!$A$3:$AA$434,MATCH($A70,'[1]PNC 2020'!$A$7:$A$434,0)+4,MATCH(I$60,'[1]PNC 2020'!$A$3:$AA$3,0))=0,"",INDEX('[1]PNC 2020'!$A$3:$AA$434,MATCH($A70,'[1]PNC 2020'!$A$7:$A$434,0)+4,MATCH(I$60,'[1]PNC 2020'!$A$3:$AA$3,0))),"")</f>
        <v>131525.78</v>
      </c>
      <c r="J70" s="35">
        <f t="shared" si="40"/>
        <v>3697857.59</v>
      </c>
      <c r="K70" s="35" t="str">
        <f>IFERROR(IF(INDEX('[1]PNC 2020'!$A$3:$AA$434,MATCH($A70,'[1]PNC 2020'!$A$7:$A$434,0)+4,MATCH(K$60,'[1]PNC 2020'!$A$3:$AA$3,0))=0,"",INDEX('[1]PNC 2020'!$A$3:$AA$434,MATCH($A70,'[1]PNC 2020'!$A$7:$A$434,0)+4,MATCH(K$60,'[1]PNC 2020'!$A$3:$AA$3,0))),"")</f>
        <v/>
      </c>
      <c r="L70" s="35">
        <f>IFERROR(IF(INDEX('[1]PNC 2020'!$A$3:$AA$434,MATCH($A70,'[1]PNC 2020'!$A$7:$A$434,0)+4,MATCH(L$60,'[1]PNC 2020'!$A$3:$AA$3,0))=0,"",INDEX('[1]PNC 2020'!$A$3:$AA$434,MATCH($A70,'[1]PNC 2020'!$A$7:$A$434,0)+4,MATCH(L$60,'[1]PNC 2020'!$A$3:$AA$3,0))),"")</f>
        <v>278198084.06999999</v>
      </c>
      <c r="M70" s="35">
        <f t="shared" si="41"/>
        <v>278198084.06999999</v>
      </c>
      <c r="N70" s="35" t="str">
        <f>IFERROR(IF(INDEX('[1]PNC 2020'!$A$3:$AA$434,MATCH($A70,'[1]PNC 2020'!$A$7:$A$434,0)+4,MATCH(N$60,'[1]PNC 2020'!$A$3:$AA$3,0))=0,"",INDEX('[1]PNC 2020'!$A$3:$AA$434,MATCH($A70,'[1]PNC 2020'!$A$7:$A$434,0)+4,MATCH(N$60,'[1]PNC 2020'!$A$3:$AA$3,0))),"")</f>
        <v/>
      </c>
      <c r="O70" s="35" t="str">
        <f>IFERROR(IF(INDEX('[1]PNC 2020'!$A$3:$AA$434,MATCH($A70,'[1]PNC 2020'!$A$7:$A$434,0)+4,MATCH(O$60,'[1]PNC 2020'!$A$3:$AA$3,0))=0,"",INDEX('[1]PNC 2020'!$A$3:$AA$434,MATCH($A70,'[1]PNC 2020'!$A$7:$A$434,0)+4,MATCH(O$60,'[1]PNC 2020'!$A$3:$AA$3,0))),"")</f>
        <v/>
      </c>
      <c r="P70" s="35">
        <f t="shared" si="42"/>
        <v>0</v>
      </c>
      <c r="Q70" s="35" t="str">
        <f>IFERROR(IF(INDEX('[1]PNC 2020'!$A$3:$AA$434,MATCH($A70,'[1]PNC 2020'!$A$7:$A$434,0)+4,MATCH(Q$60,'[1]PNC 2020'!$A$3:$AA$3,0))=0,"",INDEX('[1]PNC 2020'!$A$3:$AA$434,MATCH($A70,'[1]PNC 2020'!$A$7:$A$434,0)+4,MATCH(Q$60,'[1]PNC 2020'!$A$3:$AA$3,0))),"")</f>
        <v/>
      </c>
      <c r="R70" s="35" t="str">
        <f>IFERROR(IF(INDEX('[1]PNC 2020'!$A$3:$AA$434,MATCH($A70,'[1]PNC 2020'!$A$7:$A$434,0)+4,MATCH(R$60,'[1]PNC 2020'!$A$3:$AA$3,0))=0,"",INDEX('[1]PNC 2020'!$A$3:$AA$434,MATCH($A70,'[1]PNC 2020'!$A$7:$A$434,0)+4,MATCH(R$60,'[1]PNC 2020'!$A$3:$AA$3,0))),"")</f>
        <v/>
      </c>
      <c r="S70" s="35">
        <f t="shared" si="43"/>
        <v>0</v>
      </c>
      <c r="T70" s="35" t="str">
        <f>IFERROR(IF(INDEX('[1]PNC 2020'!$A$3:$AA$434,MATCH($A70,'[1]PNC 2020'!$A$7:$A$434,0)+4,MATCH(T$60,'[1]PNC 2020'!$A$3:$AA$3,0))=0,"",INDEX('[1]PNC 2020'!$A$3:$AA$434,MATCH($A70,'[1]PNC 2020'!$A$7:$A$434,0)+4,MATCH(T$60,'[1]PNC 2020'!$A$3:$AA$3,0))),"")</f>
        <v/>
      </c>
      <c r="U70" s="35" t="str">
        <f>IFERROR(IF(INDEX('[1]PNC 2020'!$A$3:$AA$434,MATCH($A70,'[1]PNC 2020'!$A$7:$A$434,0)+4,MATCH(U$60,'[1]PNC 2020'!$A$3:$AA$3,0))=0,"",INDEX('[1]PNC 2020'!$A$3:$AA$434,MATCH($A70,'[1]PNC 2020'!$A$7:$A$434,0)+4,MATCH(U$60,'[1]PNC 2020'!$A$3:$AA$3,0))),"")</f>
        <v/>
      </c>
      <c r="V70" s="35">
        <f t="shared" si="44"/>
        <v>0</v>
      </c>
      <c r="W70" s="35" t="str">
        <f>IFERROR(IF(INDEX('[1]PNC 2020'!$A$3:$AA$434,MATCH($A70,'[1]PNC 2020'!$A$7:$A$434,0)+4,MATCH(W$60,'[1]PNC 2020'!$A$3:$AA$3,0))=0,"",INDEX('[1]PNC 2020'!$A$3:$AA$434,MATCH($A70,'[1]PNC 2020'!$A$7:$A$434,0)+4,MATCH(W$60,'[1]PNC 2020'!$A$3:$AA$3,0))),"")</f>
        <v/>
      </c>
      <c r="X70" s="35" t="str">
        <f>IFERROR(IF(INDEX('[1]PNC 2020'!$A$3:$AA$434,MATCH($A70,'[1]PNC 2020'!$A$7:$A$434,0)+4,MATCH(X$60,'[1]PNC 2020'!$A$3:$AA$3,0))=0,"",INDEX('[1]PNC 2020'!$A$3:$AA$434,MATCH($A70,'[1]PNC 2020'!$A$7:$A$434,0)+4,MATCH(X$60,'[1]PNC 2020'!$A$3:$AA$3,0))),"")</f>
        <v/>
      </c>
      <c r="Y70" s="35">
        <f t="shared" si="45"/>
        <v>0</v>
      </c>
      <c r="Z70" s="35" t="str">
        <f>IFERROR(IF(INDEX('[1]PNC 2020'!$A$3:$AA$434,MATCH($A70,'[1]PNC 2020'!$A$7:$A$434,0)+4,MATCH(Z$60,'[1]PNC 2020'!$A$3:$AA$3,0))=0,"",INDEX('[1]PNC 2020'!$A$3:$AA$434,MATCH($A70,'[1]PNC 2020'!$A$7:$A$434,0)+4,MATCH(Z$60,'[1]PNC 2020'!$A$3:$AA$3,0))),"")</f>
        <v/>
      </c>
      <c r="AA70" s="35" t="str">
        <f>IFERROR(IF(INDEX('[1]PNC 2020'!$A$3:$AA$434,MATCH($A70,'[1]PNC 2020'!$A$7:$A$434,0)+4,MATCH(AA$60,'[1]PNC 2020'!$A$3:$AA$3,0))=0,"",INDEX('[1]PNC 2020'!$A$3:$AA$434,MATCH($A70,'[1]PNC 2020'!$A$7:$A$434,0)+4,MATCH(AA$60,'[1]PNC 2020'!$A$3:$AA$3,0))),"")</f>
        <v/>
      </c>
      <c r="AB70" s="35">
        <f t="shared" si="46"/>
        <v>0</v>
      </c>
      <c r="AC70" s="35" t="str">
        <f>IFERROR(IF(INDEX('[1]PNC 2020'!$A$3:$AA$434,MATCH($A70,'[1]PNC 2020'!$A$7:$A$434,0)+4,MATCH(AC$60,'[1]PNC 2020'!$A$3:$AA$3,0))=0,"",INDEX('[1]PNC 2020'!$A$3:$AA$434,MATCH($A70,'[1]PNC 2020'!$A$7:$A$434,0)+4,MATCH(AC$60,'[1]PNC 2020'!$A$3:$AA$3,0))),"")</f>
        <v/>
      </c>
      <c r="AD70" s="35" t="str">
        <f>IFERROR(IF(INDEX('[1]PNC 2020'!$A$3:$AA$434,MATCH($A70,'[1]PNC 2020'!$A$7:$A$434,0)+4,MATCH(AD$60,'[1]PNC 2020'!$A$3:$AA$3,0))=0,"",INDEX('[1]PNC 2020'!$A$3:$AA$434,MATCH($A70,'[1]PNC 2020'!$A$7:$A$434,0)+4,MATCH(AD$60,'[1]PNC 2020'!$A$3:$AA$3,0))),"")</f>
        <v/>
      </c>
      <c r="AE70" s="35">
        <f t="shared" si="47"/>
        <v>0</v>
      </c>
      <c r="AF70" s="35" t="str">
        <f>IFERROR(IF(INDEX('[1]PNC 2020'!$A$3:$AA$434,MATCH($A70,'[1]PNC 2020'!$A$7:$A$434,0)+4,MATCH(AF$60,'[1]PNC 2020'!$A$3:$AA$3,0))=0,"",INDEX('[1]PNC 2020'!$A$3:$AA$434,MATCH($A70,'[1]PNC 2020'!$A$7:$A$434,0)+4,MATCH(AF$60,'[1]PNC 2020'!$A$3:$AA$3,0))),"")</f>
        <v/>
      </c>
      <c r="AG70" s="35" t="str">
        <f>IFERROR(IF(INDEX('[1]PNC 2020'!$A$3:$AA$434,MATCH($A70,'[1]PNC 2020'!$A$7:$A$434,0)+4,MATCH(AG$60,'[1]PNC 2020'!$A$3:$AA$3,0))=0,"",INDEX('[1]PNC 2020'!$A$3:$AA$434,MATCH($A70,'[1]PNC 2020'!$A$7:$A$434,0)+4,MATCH(AG$60,'[1]PNC 2020'!$A$3:$AA$3,0))),"")</f>
        <v/>
      </c>
      <c r="AH70" s="35">
        <f t="shared" si="48"/>
        <v>0</v>
      </c>
      <c r="AI70" s="35" t="str">
        <f>IFERROR(IF(INDEX('[1]PNC 2020'!$A$3:$AA$434,MATCH($A70,'[1]PNC 2020'!$A$7:$A$434,0)+4,MATCH(AI$60,'[1]PNC 2020'!$A$3:$AA$3,0))=0,"",INDEX('[1]PNC 2020'!$A$3:$AA$434,MATCH($A70,'[1]PNC 2020'!$A$7:$A$434,0)+4,MATCH(AI$60,'[1]PNC 2020'!$A$3:$AA$3,0))),"")</f>
        <v/>
      </c>
      <c r="AJ70" s="35" t="str">
        <f>IFERROR(IF(INDEX('[1]PNC 2020'!$A$3:$AA$434,MATCH($A70,'[1]PNC 2020'!$A$7:$A$434,0)+4,MATCH(AJ$60,'[1]PNC 2020'!$A$3:$AA$3,0))=0,"",INDEX('[1]PNC 2020'!$A$3:$AA$434,MATCH($A70,'[1]PNC 2020'!$A$7:$A$434,0)+4,MATCH(AJ$60,'[1]PNC 2020'!$A$3:$AA$3,0))),"")</f>
        <v/>
      </c>
      <c r="AK70" s="35">
        <f t="shared" si="49"/>
        <v>0</v>
      </c>
      <c r="AL70" s="2">
        <f t="shared" si="50"/>
        <v>292029583.30999994</v>
      </c>
      <c r="AM70" s="97" t="s">
        <v>23</v>
      </c>
    </row>
    <row r="71" spans="1:39" x14ac:dyDescent="0.25">
      <c r="A71" s="97" t="str">
        <f t="shared" si="51"/>
        <v>EneroGeneral de Seguros, S. A.</v>
      </c>
      <c r="B71" s="37" t="s">
        <v>77</v>
      </c>
      <c r="C71" s="44">
        <f t="shared" si="37"/>
        <v>74993048.799999997</v>
      </c>
      <c r="D71" s="44">
        <f t="shared" si="38"/>
        <v>122636706.36000001</v>
      </c>
      <c r="E71" s="35">
        <f>IFERROR(IF(INDEX('[1]PNC 2020'!$A$3:$AA$434,MATCH($A71,'[1]PNC 2020'!$A$7:$A$434,0)+4,MATCH(E$60,'[1]PNC 2020'!$A$3:$AA$3,0))=0,"",INDEX('[1]PNC 2020'!$A$3:$AA$434,MATCH($A71,'[1]PNC 2020'!$A$7:$A$434,0)+4,MATCH(E$60,'[1]PNC 2020'!$A$3:$AA$3,0))),"")</f>
        <v>64690.91</v>
      </c>
      <c r="F71" s="35" t="str">
        <f>IFERROR(IF(INDEX('[1]PNC 2020'!$A$3:$AA$434,MATCH($A71,'[1]PNC 2020'!$A$7:$A$434,0)+4,MATCH(F$60,'[1]PNC 2020'!$A$3:$AA$3,0))=0,"",INDEX('[1]PNC 2020'!$A$3:$AA$434,MATCH($A71,'[1]PNC 2020'!$A$7:$A$434,0)+4,MATCH(F$60,'[1]PNC 2020'!$A$3:$AA$3,0))),"")</f>
        <v/>
      </c>
      <c r="G71" s="35">
        <f t="shared" si="39"/>
        <v>64690.91</v>
      </c>
      <c r="H71" s="35">
        <f>IFERROR(IF(INDEX('[1]PNC 2020'!$A$3:$AA$434,MATCH($A71,'[1]PNC 2020'!$A$7:$A$434,0)+4,MATCH(H$60,'[1]PNC 2020'!$A$3:$AA$3,0))=0,"",INDEX('[1]PNC 2020'!$A$3:$AA$434,MATCH($A71,'[1]PNC 2020'!$A$7:$A$434,0)+4,MATCH(H$60,'[1]PNC 2020'!$A$3:$AA$3,0))),"")</f>
        <v>1775142.3</v>
      </c>
      <c r="I71" s="35">
        <f>IFERROR(IF(INDEX('[1]PNC 2020'!$A$3:$AA$434,MATCH($A71,'[1]PNC 2020'!$A$7:$A$434,0)+4,MATCH(I$60,'[1]PNC 2020'!$A$3:$AA$3,0))=0,"",INDEX('[1]PNC 2020'!$A$3:$AA$434,MATCH($A71,'[1]PNC 2020'!$A$7:$A$434,0)+4,MATCH(I$60,'[1]PNC 2020'!$A$3:$AA$3,0))),"")</f>
        <v>122026766.17</v>
      </c>
      <c r="J71" s="35">
        <f t="shared" si="40"/>
        <v>123801908.47</v>
      </c>
      <c r="K71" s="35" t="str">
        <f>IFERROR(IF(INDEX('[1]PNC 2020'!$A$3:$AA$434,MATCH($A71,'[1]PNC 2020'!$A$7:$A$434,0)+4,MATCH(K$60,'[1]PNC 2020'!$A$3:$AA$3,0))=0,"",INDEX('[1]PNC 2020'!$A$3:$AA$434,MATCH($A71,'[1]PNC 2020'!$A$7:$A$434,0)+4,MATCH(K$60,'[1]PNC 2020'!$A$3:$AA$3,0))),"")</f>
        <v/>
      </c>
      <c r="L71" s="35">
        <f>IFERROR(IF(INDEX('[1]PNC 2020'!$A$3:$AA$434,MATCH($A71,'[1]PNC 2020'!$A$7:$A$434,0)+4,MATCH(L$60,'[1]PNC 2020'!$A$3:$AA$3,0))=0,"",INDEX('[1]PNC 2020'!$A$3:$AA$434,MATCH($A71,'[1]PNC 2020'!$A$7:$A$434,0)+4,MATCH(L$60,'[1]PNC 2020'!$A$3:$AA$3,0))),"")</f>
        <v>108988.15</v>
      </c>
      <c r="M71" s="35">
        <f t="shared" si="41"/>
        <v>108988.15</v>
      </c>
      <c r="N71" s="35">
        <f>IFERROR(IF(INDEX('[1]PNC 2020'!$A$3:$AA$434,MATCH($A71,'[1]PNC 2020'!$A$7:$A$434,0)+4,MATCH(N$60,'[1]PNC 2020'!$A$3:$AA$3,0))=0,"",INDEX('[1]PNC 2020'!$A$3:$AA$434,MATCH($A71,'[1]PNC 2020'!$A$7:$A$434,0)+4,MATCH(N$60,'[1]PNC 2020'!$A$3:$AA$3,0))),"")</f>
        <v>8609.41</v>
      </c>
      <c r="O71" s="35">
        <f>IFERROR(IF(INDEX('[1]PNC 2020'!$A$3:$AA$434,MATCH($A71,'[1]PNC 2020'!$A$7:$A$434,0)+4,MATCH(O$60,'[1]PNC 2020'!$A$3:$AA$3,0))=0,"",INDEX('[1]PNC 2020'!$A$3:$AA$434,MATCH($A71,'[1]PNC 2020'!$A$7:$A$434,0)+4,MATCH(O$60,'[1]PNC 2020'!$A$3:$AA$3,0))),"")</f>
        <v>95275.12</v>
      </c>
      <c r="P71" s="35">
        <f t="shared" si="42"/>
        <v>103884.53</v>
      </c>
      <c r="Q71" s="35">
        <f>IFERROR(IF(INDEX('[1]PNC 2020'!$A$3:$AA$434,MATCH($A71,'[1]PNC 2020'!$A$7:$A$434,0)+4,MATCH(Q$60,'[1]PNC 2020'!$A$3:$AA$3,0))=0,"",INDEX('[1]PNC 2020'!$A$3:$AA$434,MATCH($A71,'[1]PNC 2020'!$A$7:$A$434,0)+4,MATCH(Q$60,'[1]PNC 2020'!$A$3:$AA$3,0))),"")</f>
        <v>4249902.4800000004</v>
      </c>
      <c r="R71" s="35">
        <f>IFERROR(IF(INDEX('[1]PNC 2020'!$A$3:$AA$434,MATCH($A71,'[1]PNC 2020'!$A$7:$A$434,0)+4,MATCH(R$60,'[1]PNC 2020'!$A$3:$AA$3,0))=0,"",INDEX('[1]PNC 2020'!$A$3:$AA$434,MATCH($A71,'[1]PNC 2020'!$A$7:$A$434,0)+4,MATCH(R$60,'[1]PNC 2020'!$A$3:$AA$3,0))),"")</f>
        <v>124941.33</v>
      </c>
      <c r="S71" s="35">
        <f t="shared" si="43"/>
        <v>4374843.8100000005</v>
      </c>
      <c r="T71" s="35">
        <f>IFERROR(IF(INDEX('[1]PNC 2020'!$A$3:$AA$434,MATCH($A71,'[1]PNC 2020'!$A$7:$A$434,0)+4,MATCH(T$60,'[1]PNC 2020'!$A$3:$AA$3,0))=0,"",INDEX('[1]PNC 2020'!$A$3:$AA$434,MATCH($A71,'[1]PNC 2020'!$A$7:$A$434,0)+4,MATCH(T$60,'[1]PNC 2020'!$A$3:$AA$3,0))),"")</f>
        <v>7251760.7800000003</v>
      </c>
      <c r="U71" s="35">
        <f>IFERROR(IF(INDEX('[1]PNC 2020'!$A$3:$AA$434,MATCH($A71,'[1]PNC 2020'!$A$7:$A$434,0)+4,MATCH(U$60,'[1]PNC 2020'!$A$3:$AA$3,0))=0,"",INDEX('[1]PNC 2020'!$A$3:$AA$434,MATCH($A71,'[1]PNC 2020'!$A$7:$A$434,0)+4,MATCH(U$60,'[1]PNC 2020'!$A$3:$AA$3,0))),"")</f>
        <v>243690.17</v>
      </c>
      <c r="V71" s="35">
        <f t="shared" si="44"/>
        <v>7495450.9500000002</v>
      </c>
      <c r="W71" s="35">
        <f>IFERROR(IF(INDEX('[1]PNC 2020'!$A$3:$AA$434,MATCH($A71,'[1]PNC 2020'!$A$7:$A$434,0)+4,MATCH(W$60,'[1]PNC 2020'!$A$3:$AA$3,0))=0,"",INDEX('[1]PNC 2020'!$A$3:$AA$434,MATCH($A71,'[1]PNC 2020'!$A$7:$A$434,0)+4,MATCH(W$60,'[1]PNC 2020'!$A$3:$AA$3,0))),"")</f>
        <v>225631.34</v>
      </c>
      <c r="X71" s="35" t="str">
        <f>IFERROR(IF(INDEX('[1]PNC 2020'!$A$3:$AA$434,MATCH($A71,'[1]PNC 2020'!$A$7:$A$434,0)+4,MATCH(X$60,'[1]PNC 2020'!$A$3:$AA$3,0))=0,"",INDEX('[1]PNC 2020'!$A$3:$AA$434,MATCH($A71,'[1]PNC 2020'!$A$7:$A$434,0)+4,MATCH(X$60,'[1]PNC 2020'!$A$3:$AA$3,0))),"")</f>
        <v/>
      </c>
      <c r="Y71" s="35">
        <f t="shared" si="45"/>
        <v>225631.34</v>
      </c>
      <c r="Z71" s="35">
        <f>IFERROR(IF(INDEX('[1]PNC 2020'!$A$3:$AA$434,MATCH($A71,'[1]PNC 2020'!$A$7:$A$434,0)+4,MATCH(Z$60,'[1]PNC 2020'!$A$3:$AA$3,0))=0,"",INDEX('[1]PNC 2020'!$A$3:$AA$434,MATCH($A71,'[1]PNC 2020'!$A$7:$A$434,0)+4,MATCH(Z$60,'[1]PNC 2020'!$A$3:$AA$3,0))),"")</f>
        <v>21206455.120000001</v>
      </c>
      <c r="AA71" s="35">
        <f>IFERROR(IF(INDEX('[1]PNC 2020'!$A$3:$AA$434,MATCH($A71,'[1]PNC 2020'!$A$7:$A$434,0)+4,MATCH(AA$60,'[1]PNC 2020'!$A$3:$AA$3,0))=0,"",INDEX('[1]PNC 2020'!$A$3:$AA$434,MATCH($A71,'[1]PNC 2020'!$A$7:$A$434,0)+4,MATCH(AA$60,'[1]PNC 2020'!$A$3:$AA$3,0))),"")</f>
        <v>18779.47</v>
      </c>
      <c r="AB71" s="35">
        <f t="shared" si="46"/>
        <v>21225234.59</v>
      </c>
      <c r="AC71" s="35" t="str">
        <f>IFERROR(IF(INDEX('[1]PNC 2020'!$A$3:$AA$434,MATCH($A71,'[1]PNC 2020'!$A$7:$A$434,0)+4,MATCH(AC$60,'[1]PNC 2020'!$A$3:$AA$3,0))=0,"",INDEX('[1]PNC 2020'!$A$3:$AA$434,MATCH($A71,'[1]PNC 2020'!$A$7:$A$434,0)+4,MATCH(AC$60,'[1]PNC 2020'!$A$3:$AA$3,0))),"")</f>
        <v/>
      </c>
      <c r="AD71" s="35" t="str">
        <f>IFERROR(IF(INDEX('[1]PNC 2020'!$A$3:$AA$434,MATCH($A71,'[1]PNC 2020'!$A$7:$A$434,0)+4,MATCH(AD$60,'[1]PNC 2020'!$A$3:$AA$3,0))=0,"",INDEX('[1]PNC 2020'!$A$3:$AA$434,MATCH($A71,'[1]PNC 2020'!$A$7:$A$434,0)+4,MATCH(AD$60,'[1]PNC 2020'!$A$3:$AA$3,0))),"")</f>
        <v/>
      </c>
      <c r="AE71" s="35">
        <f t="shared" si="47"/>
        <v>0</v>
      </c>
      <c r="AF71" s="35">
        <f>IFERROR(IF(INDEX('[1]PNC 2020'!$A$3:$AA$434,MATCH($A71,'[1]PNC 2020'!$A$7:$A$434,0)+4,MATCH(AF$60,'[1]PNC 2020'!$A$3:$AA$3,0))=0,"",INDEX('[1]PNC 2020'!$A$3:$AA$434,MATCH($A71,'[1]PNC 2020'!$A$7:$A$434,0)+4,MATCH(AF$60,'[1]PNC 2020'!$A$3:$AA$3,0))),"")</f>
        <v>35538260.600000001</v>
      </c>
      <c r="AG71" s="35">
        <f>IFERROR(IF(INDEX('[1]PNC 2020'!$A$3:$AA$434,MATCH($A71,'[1]PNC 2020'!$A$7:$A$434,0)+4,MATCH(AG$60,'[1]PNC 2020'!$A$3:$AA$3,0))=0,"",INDEX('[1]PNC 2020'!$A$3:$AA$434,MATCH($A71,'[1]PNC 2020'!$A$7:$A$434,0)+4,MATCH(AG$60,'[1]PNC 2020'!$A$3:$AA$3,0))),"")</f>
        <v>4875</v>
      </c>
      <c r="AH71" s="35">
        <f t="shared" si="48"/>
        <v>35543135.600000001</v>
      </c>
      <c r="AI71" s="35">
        <f>IFERROR(IF(INDEX('[1]PNC 2020'!$A$3:$AA$434,MATCH($A71,'[1]PNC 2020'!$A$7:$A$434,0)+4,MATCH(AI$60,'[1]PNC 2020'!$A$3:$AA$3,0))=0,"",INDEX('[1]PNC 2020'!$A$3:$AA$434,MATCH($A71,'[1]PNC 2020'!$A$7:$A$434,0)+4,MATCH(AI$60,'[1]PNC 2020'!$A$3:$AA$3,0))),"")</f>
        <v>4672595.8600000003</v>
      </c>
      <c r="AJ71" s="35">
        <f>IFERROR(IF(INDEX('[1]PNC 2020'!$A$3:$AA$434,MATCH($A71,'[1]PNC 2020'!$A$7:$A$434,0)+4,MATCH(AJ$60,'[1]PNC 2020'!$A$3:$AA$3,0))=0,"",INDEX('[1]PNC 2020'!$A$3:$AA$434,MATCH($A71,'[1]PNC 2020'!$A$7:$A$434,0)+4,MATCH(AJ$60,'[1]PNC 2020'!$A$3:$AA$3,0))),"")</f>
        <v>13390.95</v>
      </c>
      <c r="AK71" s="35">
        <f t="shared" si="49"/>
        <v>4685986.8100000005</v>
      </c>
      <c r="AL71" s="2">
        <f t="shared" si="50"/>
        <v>197629755.16000003</v>
      </c>
      <c r="AM71" s="97" t="s">
        <v>23</v>
      </c>
    </row>
    <row r="72" spans="1:39" x14ac:dyDescent="0.25">
      <c r="A72" s="97" t="str">
        <f t="shared" si="51"/>
        <v>EneroSeguros Pepín, S. A.</v>
      </c>
      <c r="B72" s="37" t="s">
        <v>114</v>
      </c>
      <c r="C72" s="44">
        <f t="shared" si="37"/>
        <v>140461157.73999998</v>
      </c>
      <c r="D72" s="44">
        <f t="shared" si="38"/>
        <v>0</v>
      </c>
      <c r="E72" s="35">
        <f>IFERROR(IF(INDEX('[1]PNC 2020'!$A$3:$AA$434,MATCH($A72,'[1]PNC 2020'!$A$7:$A$434,0)+4,MATCH(E$60,'[1]PNC 2020'!$A$3:$AA$3,0))=0,"",INDEX('[1]PNC 2020'!$A$3:$AA$434,MATCH($A72,'[1]PNC 2020'!$A$7:$A$434,0)+4,MATCH(E$60,'[1]PNC 2020'!$A$3:$AA$3,0))),"")</f>
        <v>28742.59</v>
      </c>
      <c r="F72" s="35" t="str">
        <f>IFERROR(IF(INDEX('[1]PNC 2020'!$A$3:$AA$434,MATCH($A72,'[1]PNC 2020'!$A$7:$A$434,0)+4,MATCH(F$60,'[1]PNC 2020'!$A$3:$AA$3,0))=0,"",INDEX('[1]PNC 2020'!$A$3:$AA$434,MATCH($A72,'[1]PNC 2020'!$A$7:$A$434,0)+4,MATCH(F$60,'[1]PNC 2020'!$A$3:$AA$3,0))),"")</f>
        <v/>
      </c>
      <c r="G72" s="35">
        <f t="shared" si="39"/>
        <v>28742.59</v>
      </c>
      <c r="H72" s="35">
        <f>IFERROR(IF(INDEX('[1]PNC 2020'!$A$3:$AA$434,MATCH($A72,'[1]PNC 2020'!$A$7:$A$434,0)+4,MATCH(H$60,'[1]PNC 2020'!$A$3:$AA$3,0))=0,"",INDEX('[1]PNC 2020'!$A$3:$AA$434,MATCH($A72,'[1]PNC 2020'!$A$7:$A$434,0)+4,MATCH(H$60,'[1]PNC 2020'!$A$3:$AA$3,0))),"")</f>
        <v>39197.53</v>
      </c>
      <c r="I72" s="35" t="str">
        <f>IFERROR(IF(INDEX('[1]PNC 2020'!$A$3:$AA$434,MATCH($A72,'[1]PNC 2020'!$A$7:$A$434,0)+4,MATCH(I$60,'[1]PNC 2020'!$A$3:$AA$3,0))=0,"",INDEX('[1]PNC 2020'!$A$3:$AA$434,MATCH($A72,'[1]PNC 2020'!$A$7:$A$434,0)+4,MATCH(I$60,'[1]PNC 2020'!$A$3:$AA$3,0))),"")</f>
        <v/>
      </c>
      <c r="J72" s="35">
        <f t="shared" si="40"/>
        <v>39197.53</v>
      </c>
      <c r="K72" s="35" t="str">
        <f>IFERROR(IF(INDEX('[1]PNC 2020'!$A$3:$AA$434,MATCH($A72,'[1]PNC 2020'!$A$7:$A$434,0)+4,MATCH(K$60,'[1]PNC 2020'!$A$3:$AA$3,0))=0,"",INDEX('[1]PNC 2020'!$A$3:$AA$434,MATCH($A72,'[1]PNC 2020'!$A$7:$A$434,0)+4,MATCH(K$60,'[1]PNC 2020'!$A$3:$AA$3,0))),"")</f>
        <v/>
      </c>
      <c r="L72" s="35" t="str">
        <f>IFERROR(IF(INDEX('[1]PNC 2020'!$A$3:$AA$434,MATCH($A72,'[1]PNC 2020'!$A$7:$A$434,0)+4,MATCH(L$60,'[1]PNC 2020'!$A$3:$AA$3,0))=0,"",INDEX('[1]PNC 2020'!$A$3:$AA$434,MATCH($A72,'[1]PNC 2020'!$A$7:$A$434,0)+4,MATCH(L$60,'[1]PNC 2020'!$A$3:$AA$3,0))),"")</f>
        <v/>
      </c>
      <c r="M72" s="35">
        <f t="shared" si="41"/>
        <v>0</v>
      </c>
      <c r="N72" s="35">
        <f>IFERROR(IF(INDEX('[1]PNC 2020'!$A$3:$AA$434,MATCH($A72,'[1]PNC 2020'!$A$7:$A$434,0)+4,MATCH(N$60,'[1]PNC 2020'!$A$3:$AA$3,0))=0,"",INDEX('[1]PNC 2020'!$A$3:$AA$434,MATCH($A72,'[1]PNC 2020'!$A$7:$A$434,0)+4,MATCH(N$60,'[1]PNC 2020'!$A$3:$AA$3,0))),"")</f>
        <v>88117.03</v>
      </c>
      <c r="O72" s="35" t="str">
        <f>IFERROR(IF(INDEX('[1]PNC 2020'!$A$3:$AA$434,MATCH($A72,'[1]PNC 2020'!$A$7:$A$434,0)+4,MATCH(O$60,'[1]PNC 2020'!$A$3:$AA$3,0))=0,"",INDEX('[1]PNC 2020'!$A$3:$AA$434,MATCH($A72,'[1]PNC 2020'!$A$7:$A$434,0)+4,MATCH(O$60,'[1]PNC 2020'!$A$3:$AA$3,0))),"")</f>
        <v/>
      </c>
      <c r="P72" s="35">
        <f t="shared" si="42"/>
        <v>88117.03</v>
      </c>
      <c r="Q72" s="35">
        <f>IFERROR(IF(INDEX('[1]PNC 2020'!$A$3:$AA$434,MATCH($A72,'[1]PNC 2020'!$A$7:$A$434,0)+4,MATCH(Q$60,'[1]PNC 2020'!$A$3:$AA$3,0))=0,"",INDEX('[1]PNC 2020'!$A$3:$AA$434,MATCH($A72,'[1]PNC 2020'!$A$7:$A$434,0)+4,MATCH(Q$60,'[1]PNC 2020'!$A$3:$AA$3,0))),"")</f>
        <v>278412.89</v>
      </c>
      <c r="R72" s="35" t="str">
        <f>IFERROR(IF(INDEX('[1]PNC 2020'!$A$3:$AA$434,MATCH($A72,'[1]PNC 2020'!$A$7:$A$434,0)+4,MATCH(R$60,'[1]PNC 2020'!$A$3:$AA$3,0))=0,"",INDEX('[1]PNC 2020'!$A$3:$AA$434,MATCH($A72,'[1]PNC 2020'!$A$7:$A$434,0)+4,MATCH(R$60,'[1]PNC 2020'!$A$3:$AA$3,0))),"")</f>
        <v/>
      </c>
      <c r="S72" s="35">
        <f t="shared" si="43"/>
        <v>278412.89</v>
      </c>
      <c r="T72" s="35">
        <f>IFERROR(IF(INDEX('[1]PNC 2020'!$A$3:$AA$434,MATCH($A72,'[1]PNC 2020'!$A$7:$A$434,0)+4,MATCH(T$60,'[1]PNC 2020'!$A$3:$AA$3,0))=0,"",INDEX('[1]PNC 2020'!$A$3:$AA$434,MATCH($A72,'[1]PNC 2020'!$A$7:$A$434,0)+4,MATCH(T$60,'[1]PNC 2020'!$A$3:$AA$3,0))),"")</f>
        <v>130760.34</v>
      </c>
      <c r="U72" s="35" t="str">
        <f>IFERROR(IF(INDEX('[1]PNC 2020'!$A$3:$AA$434,MATCH($A72,'[1]PNC 2020'!$A$7:$A$434,0)+4,MATCH(U$60,'[1]PNC 2020'!$A$3:$AA$3,0))=0,"",INDEX('[1]PNC 2020'!$A$3:$AA$434,MATCH($A72,'[1]PNC 2020'!$A$7:$A$434,0)+4,MATCH(U$60,'[1]PNC 2020'!$A$3:$AA$3,0))),"")</f>
        <v/>
      </c>
      <c r="V72" s="35">
        <f t="shared" si="44"/>
        <v>130760.34</v>
      </c>
      <c r="W72" s="35">
        <f>IFERROR(IF(INDEX('[1]PNC 2020'!$A$3:$AA$434,MATCH($A72,'[1]PNC 2020'!$A$7:$A$434,0)+4,MATCH(W$60,'[1]PNC 2020'!$A$3:$AA$3,0))=0,"",INDEX('[1]PNC 2020'!$A$3:$AA$434,MATCH($A72,'[1]PNC 2020'!$A$7:$A$434,0)+4,MATCH(W$60,'[1]PNC 2020'!$A$3:$AA$3,0))),"")</f>
        <v>1788422.66</v>
      </c>
      <c r="X72" s="35" t="str">
        <f>IFERROR(IF(INDEX('[1]PNC 2020'!$A$3:$AA$434,MATCH($A72,'[1]PNC 2020'!$A$7:$A$434,0)+4,MATCH(X$60,'[1]PNC 2020'!$A$3:$AA$3,0))=0,"",INDEX('[1]PNC 2020'!$A$3:$AA$434,MATCH($A72,'[1]PNC 2020'!$A$7:$A$434,0)+4,MATCH(X$60,'[1]PNC 2020'!$A$3:$AA$3,0))),"")</f>
        <v/>
      </c>
      <c r="Y72" s="35">
        <f t="shared" si="45"/>
        <v>1788422.66</v>
      </c>
      <c r="Z72" s="35">
        <f>IFERROR(IF(INDEX('[1]PNC 2020'!$A$3:$AA$434,MATCH($A72,'[1]PNC 2020'!$A$7:$A$434,0)+4,MATCH(Z$60,'[1]PNC 2020'!$A$3:$AA$3,0))=0,"",INDEX('[1]PNC 2020'!$A$3:$AA$434,MATCH($A72,'[1]PNC 2020'!$A$7:$A$434,0)+4,MATCH(Z$60,'[1]PNC 2020'!$A$3:$AA$3,0))),"")</f>
        <v>136893939.90000001</v>
      </c>
      <c r="AA72" s="35" t="str">
        <f>IFERROR(IF(INDEX('[1]PNC 2020'!$A$3:$AA$434,MATCH($A72,'[1]PNC 2020'!$A$7:$A$434,0)+4,MATCH(AA$60,'[1]PNC 2020'!$A$3:$AA$3,0))=0,"",INDEX('[1]PNC 2020'!$A$3:$AA$434,MATCH($A72,'[1]PNC 2020'!$A$7:$A$434,0)+4,MATCH(AA$60,'[1]PNC 2020'!$A$3:$AA$3,0))),"")</f>
        <v/>
      </c>
      <c r="AB72" s="35">
        <f t="shared" si="46"/>
        <v>136893939.90000001</v>
      </c>
      <c r="AC72" s="35" t="str">
        <f>IFERROR(IF(INDEX('[1]PNC 2020'!$A$3:$AA$434,MATCH($A72,'[1]PNC 2020'!$A$7:$A$434,0)+4,MATCH(AC$60,'[1]PNC 2020'!$A$3:$AA$3,0))=0,"",INDEX('[1]PNC 2020'!$A$3:$AA$434,MATCH($A72,'[1]PNC 2020'!$A$7:$A$434,0)+4,MATCH(AC$60,'[1]PNC 2020'!$A$3:$AA$3,0))),"")</f>
        <v/>
      </c>
      <c r="AD72" s="35" t="str">
        <f>IFERROR(IF(INDEX('[1]PNC 2020'!$A$3:$AA$434,MATCH($A72,'[1]PNC 2020'!$A$7:$A$434,0)+4,MATCH(AD$60,'[1]PNC 2020'!$A$3:$AA$3,0))=0,"",INDEX('[1]PNC 2020'!$A$3:$AA$434,MATCH($A72,'[1]PNC 2020'!$A$7:$A$434,0)+4,MATCH(AD$60,'[1]PNC 2020'!$A$3:$AA$3,0))),"")</f>
        <v/>
      </c>
      <c r="AE72" s="35">
        <f t="shared" si="47"/>
        <v>0</v>
      </c>
      <c r="AF72" s="35">
        <f>IFERROR(IF(INDEX('[1]PNC 2020'!$A$3:$AA$434,MATCH($A72,'[1]PNC 2020'!$A$7:$A$434,0)+4,MATCH(AF$60,'[1]PNC 2020'!$A$3:$AA$3,0))=0,"",INDEX('[1]PNC 2020'!$A$3:$AA$434,MATCH($A72,'[1]PNC 2020'!$A$7:$A$434,0)+4,MATCH(AF$60,'[1]PNC 2020'!$A$3:$AA$3,0))),"")</f>
        <v>1138949.4099999999</v>
      </c>
      <c r="AG72" s="35" t="str">
        <f>IFERROR(IF(INDEX('[1]PNC 2020'!$A$3:$AA$434,MATCH($A72,'[1]PNC 2020'!$A$7:$A$434,0)+4,MATCH(AG$60,'[1]PNC 2020'!$A$3:$AA$3,0))=0,"",INDEX('[1]PNC 2020'!$A$3:$AA$434,MATCH($A72,'[1]PNC 2020'!$A$7:$A$434,0)+4,MATCH(AG$60,'[1]PNC 2020'!$A$3:$AA$3,0))),"")</f>
        <v/>
      </c>
      <c r="AH72" s="35">
        <f t="shared" si="48"/>
        <v>1138949.4099999999</v>
      </c>
      <c r="AI72" s="35">
        <f>IFERROR(IF(INDEX('[1]PNC 2020'!$A$3:$AA$434,MATCH($A72,'[1]PNC 2020'!$A$7:$A$434,0)+4,MATCH(AI$60,'[1]PNC 2020'!$A$3:$AA$3,0))=0,"",INDEX('[1]PNC 2020'!$A$3:$AA$434,MATCH($A72,'[1]PNC 2020'!$A$7:$A$434,0)+4,MATCH(AI$60,'[1]PNC 2020'!$A$3:$AA$3,0))),"")</f>
        <v>74615.39</v>
      </c>
      <c r="AJ72" s="35" t="str">
        <f>IFERROR(IF(INDEX('[1]PNC 2020'!$A$3:$AA$434,MATCH($A72,'[1]PNC 2020'!$A$7:$A$434,0)+4,MATCH(AJ$60,'[1]PNC 2020'!$A$3:$AA$3,0))=0,"",INDEX('[1]PNC 2020'!$A$3:$AA$434,MATCH($A72,'[1]PNC 2020'!$A$7:$A$434,0)+4,MATCH(AJ$60,'[1]PNC 2020'!$A$3:$AA$3,0))),"")</f>
        <v/>
      </c>
      <c r="AK72" s="35">
        <f t="shared" si="49"/>
        <v>74615.39</v>
      </c>
      <c r="AL72" s="2">
        <f t="shared" si="50"/>
        <v>140461157.73999998</v>
      </c>
      <c r="AM72" s="97" t="s">
        <v>23</v>
      </c>
    </row>
    <row r="73" spans="1:39" x14ac:dyDescent="0.25">
      <c r="A73" s="97" t="str">
        <f t="shared" si="51"/>
        <v>EneroLa Monumental de Seguros, S. A.</v>
      </c>
      <c r="B73" s="37" t="s">
        <v>85</v>
      </c>
      <c r="C73" s="44">
        <f t="shared" si="37"/>
        <v>113681793.40000001</v>
      </c>
      <c r="D73" s="44">
        <f t="shared" si="38"/>
        <v>9086049.5999999996</v>
      </c>
      <c r="E73" s="35" t="str">
        <f>IFERROR(IF(INDEX('[1]PNC 2020'!$A$3:$AA$434,MATCH($A73,'[1]PNC 2020'!$A$7:$A$434,0)+4,MATCH(E$60,'[1]PNC 2020'!$A$3:$AA$3,0))=0,"",INDEX('[1]PNC 2020'!$A$3:$AA$434,MATCH($A73,'[1]PNC 2020'!$A$7:$A$434,0)+4,MATCH(E$60,'[1]PNC 2020'!$A$3:$AA$3,0))),"")</f>
        <v/>
      </c>
      <c r="F73" s="35" t="str">
        <f>IFERROR(IF(INDEX('[1]PNC 2020'!$A$3:$AA$434,MATCH($A73,'[1]PNC 2020'!$A$7:$A$434,0)+4,MATCH(F$60,'[1]PNC 2020'!$A$3:$AA$3,0))=0,"",INDEX('[1]PNC 2020'!$A$3:$AA$434,MATCH($A73,'[1]PNC 2020'!$A$7:$A$434,0)+4,MATCH(F$60,'[1]PNC 2020'!$A$3:$AA$3,0))),"")</f>
        <v/>
      </c>
      <c r="G73" s="35">
        <f t="shared" si="39"/>
        <v>0</v>
      </c>
      <c r="H73" s="35">
        <f>IFERROR(IF(INDEX('[1]PNC 2020'!$A$3:$AA$434,MATCH($A73,'[1]PNC 2020'!$A$7:$A$434,0)+4,MATCH(H$60,'[1]PNC 2020'!$A$3:$AA$3,0))=0,"",INDEX('[1]PNC 2020'!$A$3:$AA$434,MATCH($A73,'[1]PNC 2020'!$A$7:$A$434,0)+4,MATCH(H$60,'[1]PNC 2020'!$A$3:$AA$3,0))),"")</f>
        <v>75000.59</v>
      </c>
      <c r="I73" s="35" t="str">
        <f>IFERROR(IF(INDEX('[1]PNC 2020'!$A$3:$AA$434,MATCH($A73,'[1]PNC 2020'!$A$7:$A$434,0)+4,MATCH(I$60,'[1]PNC 2020'!$A$3:$AA$3,0))=0,"",INDEX('[1]PNC 2020'!$A$3:$AA$434,MATCH($A73,'[1]PNC 2020'!$A$7:$A$434,0)+4,MATCH(I$60,'[1]PNC 2020'!$A$3:$AA$3,0))),"")</f>
        <v/>
      </c>
      <c r="J73" s="35">
        <f t="shared" si="40"/>
        <v>75000.59</v>
      </c>
      <c r="K73" s="35" t="str">
        <f>IFERROR(IF(INDEX('[1]PNC 2020'!$A$3:$AA$434,MATCH($A73,'[1]PNC 2020'!$A$7:$A$434,0)+4,MATCH(K$60,'[1]PNC 2020'!$A$3:$AA$3,0))=0,"",INDEX('[1]PNC 2020'!$A$3:$AA$434,MATCH($A73,'[1]PNC 2020'!$A$7:$A$434,0)+4,MATCH(K$60,'[1]PNC 2020'!$A$3:$AA$3,0))),"")</f>
        <v/>
      </c>
      <c r="L73" s="35" t="str">
        <f>IFERROR(IF(INDEX('[1]PNC 2020'!$A$3:$AA$434,MATCH($A73,'[1]PNC 2020'!$A$7:$A$434,0)+4,MATCH(L$60,'[1]PNC 2020'!$A$3:$AA$3,0))=0,"",INDEX('[1]PNC 2020'!$A$3:$AA$434,MATCH($A73,'[1]PNC 2020'!$A$7:$A$434,0)+4,MATCH(L$60,'[1]PNC 2020'!$A$3:$AA$3,0))),"")</f>
        <v/>
      </c>
      <c r="M73" s="35">
        <f t="shared" si="41"/>
        <v>0</v>
      </c>
      <c r="N73" s="35">
        <f>IFERROR(IF(INDEX('[1]PNC 2020'!$A$3:$AA$434,MATCH($A73,'[1]PNC 2020'!$A$7:$A$434,0)+4,MATCH(N$60,'[1]PNC 2020'!$A$3:$AA$3,0))=0,"",INDEX('[1]PNC 2020'!$A$3:$AA$434,MATCH($A73,'[1]PNC 2020'!$A$7:$A$434,0)+4,MATCH(N$60,'[1]PNC 2020'!$A$3:$AA$3,0))),"")</f>
        <v>35.07</v>
      </c>
      <c r="O73" s="35" t="str">
        <f>IFERROR(IF(INDEX('[1]PNC 2020'!$A$3:$AA$434,MATCH($A73,'[1]PNC 2020'!$A$7:$A$434,0)+4,MATCH(O$60,'[1]PNC 2020'!$A$3:$AA$3,0))=0,"",INDEX('[1]PNC 2020'!$A$3:$AA$434,MATCH($A73,'[1]PNC 2020'!$A$7:$A$434,0)+4,MATCH(O$60,'[1]PNC 2020'!$A$3:$AA$3,0))),"")</f>
        <v/>
      </c>
      <c r="P73" s="35">
        <f t="shared" si="42"/>
        <v>35.07</v>
      </c>
      <c r="Q73" s="35">
        <f>IFERROR(IF(INDEX('[1]PNC 2020'!$A$3:$AA$434,MATCH($A73,'[1]PNC 2020'!$A$7:$A$434,0)+4,MATCH(Q$60,'[1]PNC 2020'!$A$3:$AA$3,0))=0,"",INDEX('[1]PNC 2020'!$A$3:$AA$434,MATCH($A73,'[1]PNC 2020'!$A$7:$A$434,0)+4,MATCH(Q$60,'[1]PNC 2020'!$A$3:$AA$3,0))),"")</f>
        <v>11723150.119999999</v>
      </c>
      <c r="R73" s="35">
        <f>IFERROR(IF(INDEX('[1]PNC 2020'!$A$3:$AA$434,MATCH($A73,'[1]PNC 2020'!$A$7:$A$434,0)+4,MATCH(R$60,'[1]PNC 2020'!$A$3:$AA$3,0))=0,"",INDEX('[1]PNC 2020'!$A$3:$AA$434,MATCH($A73,'[1]PNC 2020'!$A$7:$A$434,0)+4,MATCH(R$60,'[1]PNC 2020'!$A$3:$AA$3,0))),"")</f>
        <v>8976465.4199999999</v>
      </c>
      <c r="S73" s="35">
        <f t="shared" si="43"/>
        <v>20699615.539999999</v>
      </c>
      <c r="T73" s="35">
        <f>IFERROR(IF(INDEX('[1]PNC 2020'!$A$3:$AA$434,MATCH($A73,'[1]PNC 2020'!$A$7:$A$434,0)+4,MATCH(T$60,'[1]PNC 2020'!$A$3:$AA$3,0))=0,"",INDEX('[1]PNC 2020'!$A$3:$AA$434,MATCH($A73,'[1]PNC 2020'!$A$7:$A$434,0)+4,MATCH(T$60,'[1]PNC 2020'!$A$3:$AA$3,0))),"")</f>
        <v>178687.27</v>
      </c>
      <c r="U73" s="35" t="str">
        <f>IFERROR(IF(INDEX('[1]PNC 2020'!$A$3:$AA$434,MATCH($A73,'[1]PNC 2020'!$A$7:$A$434,0)+4,MATCH(U$60,'[1]PNC 2020'!$A$3:$AA$3,0))=0,"",INDEX('[1]PNC 2020'!$A$3:$AA$434,MATCH($A73,'[1]PNC 2020'!$A$7:$A$434,0)+4,MATCH(U$60,'[1]PNC 2020'!$A$3:$AA$3,0))),"")</f>
        <v/>
      </c>
      <c r="V73" s="35">
        <f t="shared" si="44"/>
        <v>178687.27</v>
      </c>
      <c r="W73" s="35">
        <f>IFERROR(IF(INDEX('[1]PNC 2020'!$A$3:$AA$434,MATCH($A73,'[1]PNC 2020'!$A$7:$A$434,0)+4,MATCH(W$60,'[1]PNC 2020'!$A$3:$AA$3,0))=0,"",INDEX('[1]PNC 2020'!$A$3:$AA$434,MATCH($A73,'[1]PNC 2020'!$A$7:$A$434,0)+4,MATCH(W$60,'[1]PNC 2020'!$A$3:$AA$3,0))),"")</f>
        <v>25124.97</v>
      </c>
      <c r="X73" s="35">
        <f>IFERROR(IF(INDEX('[1]PNC 2020'!$A$3:$AA$434,MATCH($A73,'[1]PNC 2020'!$A$7:$A$434,0)+4,MATCH(X$60,'[1]PNC 2020'!$A$3:$AA$3,0))=0,"",INDEX('[1]PNC 2020'!$A$3:$AA$434,MATCH($A73,'[1]PNC 2020'!$A$7:$A$434,0)+4,MATCH(X$60,'[1]PNC 2020'!$A$3:$AA$3,0))),"")</f>
        <v>1.1200000000000001</v>
      </c>
      <c r="Y73" s="35">
        <f t="shared" si="45"/>
        <v>25126.09</v>
      </c>
      <c r="Z73" s="35">
        <f>IFERROR(IF(INDEX('[1]PNC 2020'!$A$3:$AA$434,MATCH($A73,'[1]PNC 2020'!$A$7:$A$434,0)+4,MATCH(Z$60,'[1]PNC 2020'!$A$3:$AA$3,0))=0,"",INDEX('[1]PNC 2020'!$A$3:$AA$434,MATCH($A73,'[1]PNC 2020'!$A$7:$A$434,0)+4,MATCH(Z$60,'[1]PNC 2020'!$A$3:$AA$3,0))),"")</f>
        <v>95820807.980000004</v>
      </c>
      <c r="AA73" s="35">
        <f>IFERROR(IF(INDEX('[1]PNC 2020'!$A$3:$AA$434,MATCH($A73,'[1]PNC 2020'!$A$7:$A$434,0)+4,MATCH(AA$60,'[1]PNC 2020'!$A$3:$AA$3,0))=0,"",INDEX('[1]PNC 2020'!$A$3:$AA$434,MATCH($A73,'[1]PNC 2020'!$A$7:$A$434,0)+4,MATCH(AA$60,'[1]PNC 2020'!$A$3:$AA$3,0))),"")</f>
        <v>0.92</v>
      </c>
      <c r="AB73" s="35">
        <f t="shared" si="46"/>
        <v>95820808.900000006</v>
      </c>
      <c r="AC73" s="35" t="str">
        <f>IFERROR(IF(INDEX('[1]PNC 2020'!$A$3:$AA$434,MATCH($A73,'[1]PNC 2020'!$A$7:$A$434,0)+4,MATCH(AC$60,'[1]PNC 2020'!$A$3:$AA$3,0))=0,"",INDEX('[1]PNC 2020'!$A$3:$AA$434,MATCH($A73,'[1]PNC 2020'!$A$7:$A$434,0)+4,MATCH(AC$60,'[1]PNC 2020'!$A$3:$AA$3,0))),"")</f>
        <v/>
      </c>
      <c r="AD73" s="35" t="str">
        <f>IFERROR(IF(INDEX('[1]PNC 2020'!$A$3:$AA$434,MATCH($A73,'[1]PNC 2020'!$A$7:$A$434,0)+4,MATCH(AD$60,'[1]PNC 2020'!$A$3:$AA$3,0))=0,"",INDEX('[1]PNC 2020'!$A$3:$AA$434,MATCH($A73,'[1]PNC 2020'!$A$7:$A$434,0)+4,MATCH(AD$60,'[1]PNC 2020'!$A$3:$AA$3,0))),"")</f>
        <v/>
      </c>
      <c r="AE73" s="35">
        <f t="shared" si="47"/>
        <v>0</v>
      </c>
      <c r="AF73" s="35">
        <f>IFERROR(IF(INDEX('[1]PNC 2020'!$A$3:$AA$434,MATCH($A73,'[1]PNC 2020'!$A$7:$A$434,0)+4,MATCH(AF$60,'[1]PNC 2020'!$A$3:$AA$3,0))=0,"",INDEX('[1]PNC 2020'!$A$3:$AA$434,MATCH($A73,'[1]PNC 2020'!$A$7:$A$434,0)+4,MATCH(AF$60,'[1]PNC 2020'!$A$3:$AA$3,0))),"")</f>
        <v>2583413.15</v>
      </c>
      <c r="AG73" s="35">
        <f>IFERROR(IF(INDEX('[1]PNC 2020'!$A$3:$AA$434,MATCH($A73,'[1]PNC 2020'!$A$7:$A$434,0)+4,MATCH(AG$60,'[1]PNC 2020'!$A$3:$AA$3,0))=0,"",INDEX('[1]PNC 2020'!$A$3:$AA$434,MATCH($A73,'[1]PNC 2020'!$A$7:$A$434,0)+4,MATCH(AG$60,'[1]PNC 2020'!$A$3:$AA$3,0))),"")</f>
        <v>0.01</v>
      </c>
      <c r="AH73" s="35">
        <f t="shared" si="48"/>
        <v>2583413.1599999997</v>
      </c>
      <c r="AI73" s="35">
        <f>IFERROR(IF(INDEX('[1]PNC 2020'!$A$3:$AA$434,MATCH($A73,'[1]PNC 2020'!$A$7:$A$434,0)+4,MATCH(AI$60,'[1]PNC 2020'!$A$3:$AA$3,0))=0,"",INDEX('[1]PNC 2020'!$A$3:$AA$434,MATCH($A73,'[1]PNC 2020'!$A$7:$A$434,0)+4,MATCH(AI$60,'[1]PNC 2020'!$A$3:$AA$3,0))),"")</f>
        <v>3275574.25</v>
      </c>
      <c r="AJ73" s="35">
        <f>IFERROR(IF(INDEX('[1]PNC 2020'!$A$3:$AA$434,MATCH($A73,'[1]PNC 2020'!$A$7:$A$434,0)+4,MATCH(AJ$60,'[1]PNC 2020'!$A$3:$AA$3,0))=0,"",INDEX('[1]PNC 2020'!$A$3:$AA$434,MATCH($A73,'[1]PNC 2020'!$A$7:$A$434,0)+4,MATCH(AJ$60,'[1]PNC 2020'!$A$3:$AA$3,0))),"")</f>
        <v>109582.13</v>
      </c>
      <c r="AK73" s="35">
        <f t="shared" si="49"/>
        <v>3385156.38</v>
      </c>
      <c r="AL73" s="2">
        <f t="shared" si="50"/>
        <v>122767843</v>
      </c>
      <c r="AM73" s="97" t="s">
        <v>23</v>
      </c>
    </row>
    <row r="74" spans="1:39" x14ac:dyDescent="0.25">
      <c r="A74" s="97" t="str">
        <f t="shared" si="51"/>
        <v>EneroCompañía Dominicana de Seguros, C. por A.</v>
      </c>
      <c r="B74" s="37" t="s">
        <v>115</v>
      </c>
      <c r="C74" s="44">
        <f t="shared" si="37"/>
        <v>106570915.74000001</v>
      </c>
      <c r="D74" s="44">
        <f t="shared" si="38"/>
        <v>0</v>
      </c>
      <c r="E74" s="35">
        <f>IFERROR(IF(INDEX('[1]PNC 2020'!$A$3:$AA$434,MATCH($A74,'[1]PNC 2020'!$A$7:$A$434,0)+4,MATCH(E$60,'[1]PNC 2020'!$A$3:$AA$3,0))=0,"",INDEX('[1]PNC 2020'!$A$3:$AA$434,MATCH($A74,'[1]PNC 2020'!$A$7:$A$434,0)+4,MATCH(E$60,'[1]PNC 2020'!$A$3:$AA$3,0))),"")</f>
        <v>429162.2</v>
      </c>
      <c r="F74" s="35" t="str">
        <f>IFERROR(IF(INDEX('[1]PNC 2020'!$A$3:$AA$434,MATCH($A74,'[1]PNC 2020'!$A$7:$A$434,0)+4,MATCH(F$60,'[1]PNC 2020'!$A$3:$AA$3,0))=0,"",INDEX('[1]PNC 2020'!$A$3:$AA$434,MATCH($A74,'[1]PNC 2020'!$A$7:$A$434,0)+4,MATCH(F$60,'[1]PNC 2020'!$A$3:$AA$3,0))),"")</f>
        <v/>
      </c>
      <c r="G74" s="35">
        <f t="shared" si="39"/>
        <v>429162.2</v>
      </c>
      <c r="H74" s="35">
        <f>IFERROR(IF(INDEX('[1]PNC 2020'!$A$3:$AA$434,MATCH($A74,'[1]PNC 2020'!$A$7:$A$434,0)+4,MATCH(H$60,'[1]PNC 2020'!$A$3:$AA$3,0))=0,"",INDEX('[1]PNC 2020'!$A$3:$AA$434,MATCH($A74,'[1]PNC 2020'!$A$7:$A$434,0)+4,MATCH(H$60,'[1]PNC 2020'!$A$3:$AA$3,0))),"")</f>
        <v>18094.5</v>
      </c>
      <c r="I74" s="35" t="str">
        <f>IFERROR(IF(INDEX('[1]PNC 2020'!$A$3:$AA$434,MATCH($A74,'[1]PNC 2020'!$A$7:$A$434,0)+4,MATCH(I$60,'[1]PNC 2020'!$A$3:$AA$3,0))=0,"",INDEX('[1]PNC 2020'!$A$3:$AA$434,MATCH($A74,'[1]PNC 2020'!$A$7:$A$434,0)+4,MATCH(I$60,'[1]PNC 2020'!$A$3:$AA$3,0))),"")</f>
        <v/>
      </c>
      <c r="J74" s="35">
        <f t="shared" si="40"/>
        <v>18094.5</v>
      </c>
      <c r="K74" s="35" t="str">
        <f>IFERROR(IF(INDEX('[1]PNC 2020'!$A$3:$AA$434,MATCH($A74,'[1]PNC 2020'!$A$7:$A$434,0)+4,MATCH(K$60,'[1]PNC 2020'!$A$3:$AA$3,0))=0,"",INDEX('[1]PNC 2020'!$A$3:$AA$434,MATCH($A74,'[1]PNC 2020'!$A$7:$A$434,0)+4,MATCH(K$60,'[1]PNC 2020'!$A$3:$AA$3,0))),"")</f>
        <v/>
      </c>
      <c r="L74" s="35" t="str">
        <f>IFERROR(IF(INDEX('[1]PNC 2020'!$A$3:$AA$434,MATCH($A74,'[1]PNC 2020'!$A$7:$A$434,0)+4,MATCH(L$60,'[1]PNC 2020'!$A$3:$AA$3,0))=0,"",INDEX('[1]PNC 2020'!$A$3:$AA$434,MATCH($A74,'[1]PNC 2020'!$A$7:$A$434,0)+4,MATCH(L$60,'[1]PNC 2020'!$A$3:$AA$3,0))),"")</f>
        <v/>
      </c>
      <c r="M74" s="35">
        <f t="shared" si="41"/>
        <v>0</v>
      </c>
      <c r="N74" s="35">
        <f>IFERROR(IF(INDEX('[1]PNC 2020'!$A$3:$AA$434,MATCH($A74,'[1]PNC 2020'!$A$7:$A$434,0)+4,MATCH(N$60,'[1]PNC 2020'!$A$3:$AA$3,0))=0,"",INDEX('[1]PNC 2020'!$A$3:$AA$434,MATCH($A74,'[1]PNC 2020'!$A$7:$A$434,0)+4,MATCH(N$60,'[1]PNC 2020'!$A$3:$AA$3,0))),"")</f>
        <v>52997.94</v>
      </c>
      <c r="O74" s="35" t="str">
        <f>IFERROR(IF(INDEX('[1]PNC 2020'!$A$3:$AA$434,MATCH($A74,'[1]PNC 2020'!$A$7:$A$434,0)+4,MATCH(O$60,'[1]PNC 2020'!$A$3:$AA$3,0))=0,"",INDEX('[1]PNC 2020'!$A$3:$AA$434,MATCH($A74,'[1]PNC 2020'!$A$7:$A$434,0)+4,MATCH(O$60,'[1]PNC 2020'!$A$3:$AA$3,0))),"")</f>
        <v/>
      </c>
      <c r="P74" s="35">
        <f t="shared" si="42"/>
        <v>52997.94</v>
      </c>
      <c r="Q74" s="35">
        <f>IFERROR(IF(INDEX('[1]PNC 2020'!$A$3:$AA$434,MATCH($A74,'[1]PNC 2020'!$A$7:$A$434,0)+4,MATCH(Q$60,'[1]PNC 2020'!$A$3:$AA$3,0))=0,"",INDEX('[1]PNC 2020'!$A$3:$AA$434,MATCH($A74,'[1]PNC 2020'!$A$7:$A$434,0)+4,MATCH(Q$60,'[1]PNC 2020'!$A$3:$AA$3,0))),"")</f>
        <v>631656.78</v>
      </c>
      <c r="R74" s="35" t="str">
        <f>IFERROR(IF(INDEX('[1]PNC 2020'!$A$3:$AA$434,MATCH($A74,'[1]PNC 2020'!$A$7:$A$434,0)+4,MATCH(R$60,'[1]PNC 2020'!$A$3:$AA$3,0))=0,"",INDEX('[1]PNC 2020'!$A$3:$AA$434,MATCH($A74,'[1]PNC 2020'!$A$7:$A$434,0)+4,MATCH(R$60,'[1]PNC 2020'!$A$3:$AA$3,0))),"")</f>
        <v/>
      </c>
      <c r="S74" s="35">
        <f t="shared" si="43"/>
        <v>631656.78</v>
      </c>
      <c r="T74" s="35">
        <f>IFERROR(IF(INDEX('[1]PNC 2020'!$A$3:$AA$434,MATCH($A74,'[1]PNC 2020'!$A$7:$A$434,0)+4,MATCH(T$60,'[1]PNC 2020'!$A$3:$AA$3,0))=0,"",INDEX('[1]PNC 2020'!$A$3:$AA$434,MATCH($A74,'[1]PNC 2020'!$A$7:$A$434,0)+4,MATCH(T$60,'[1]PNC 2020'!$A$3:$AA$3,0))),"")</f>
        <v>27201.77</v>
      </c>
      <c r="U74" s="35" t="str">
        <f>IFERROR(IF(INDEX('[1]PNC 2020'!$A$3:$AA$434,MATCH($A74,'[1]PNC 2020'!$A$7:$A$434,0)+4,MATCH(U$60,'[1]PNC 2020'!$A$3:$AA$3,0))=0,"",INDEX('[1]PNC 2020'!$A$3:$AA$434,MATCH($A74,'[1]PNC 2020'!$A$7:$A$434,0)+4,MATCH(U$60,'[1]PNC 2020'!$A$3:$AA$3,0))),"")</f>
        <v/>
      </c>
      <c r="V74" s="35">
        <f t="shared" si="44"/>
        <v>27201.77</v>
      </c>
      <c r="W74" s="35">
        <f>IFERROR(IF(INDEX('[1]PNC 2020'!$A$3:$AA$434,MATCH($A74,'[1]PNC 2020'!$A$7:$A$434,0)+4,MATCH(W$60,'[1]PNC 2020'!$A$3:$AA$3,0))=0,"",INDEX('[1]PNC 2020'!$A$3:$AA$434,MATCH($A74,'[1]PNC 2020'!$A$7:$A$434,0)+4,MATCH(W$60,'[1]PNC 2020'!$A$3:$AA$3,0))),"")</f>
        <v>58136.53</v>
      </c>
      <c r="X74" s="35" t="str">
        <f>IFERROR(IF(INDEX('[1]PNC 2020'!$A$3:$AA$434,MATCH($A74,'[1]PNC 2020'!$A$7:$A$434,0)+4,MATCH(X$60,'[1]PNC 2020'!$A$3:$AA$3,0))=0,"",INDEX('[1]PNC 2020'!$A$3:$AA$434,MATCH($A74,'[1]PNC 2020'!$A$7:$A$434,0)+4,MATCH(X$60,'[1]PNC 2020'!$A$3:$AA$3,0))),"")</f>
        <v/>
      </c>
      <c r="Y74" s="35">
        <f t="shared" si="45"/>
        <v>58136.53</v>
      </c>
      <c r="Z74" s="35">
        <f>IFERROR(IF(INDEX('[1]PNC 2020'!$A$3:$AA$434,MATCH($A74,'[1]PNC 2020'!$A$7:$A$434,0)+4,MATCH(Z$60,'[1]PNC 2020'!$A$3:$AA$3,0))=0,"",INDEX('[1]PNC 2020'!$A$3:$AA$434,MATCH($A74,'[1]PNC 2020'!$A$7:$A$434,0)+4,MATCH(Z$60,'[1]PNC 2020'!$A$3:$AA$3,0))),"")</f>
        <v>61734076.340000004</v>
      </c>
      <c r="AA74" s="35" t="str">
        <f>IFERROR(IF(INDEX('[1]PNC 2020'!$A$3:$AA$434,MATCH($A74,'[1]PNC 2020'!$A$7:$A$434,0)+4,MATCH(AA$60,'[1]PNC 2020'!$A$3:$AA$3,0))=0,"",INDEX('[1]PNC 2020'!$A$3:$AA$434,MATCH($A74,'[1]PNC 2020'!$A$7:$A$434,0)+4,MATCH(AA$60,'[1]PNC 2020'!$A$3:$AA$3,0))),"")</f>
        <v/>
      </c>
      <c r="AB74" s="35">
        <f t="shared" si="46"/>
        <v>61734076.340000004</v>
      </c>
      <c r="AC74" s="35" t="str">
        <f>IFERROR(IF(INDEX('[1]PNC 2020'!$A$3:$AA$434,MATCH($A74,'[1]PNC 2020'!$A$7:$A$434,0)+4,MATCH(AC$60,'[1]PNC 2020'!$A$3:$AA$3,0))=0,"",INDEX('[1]PNC 2020'!$A$3:$AA$434,MATCH($A74,'[1]PNC 2020'!$A$7:$A$434,0)+4,MATCH(AC$60,'[1]PNC 2020'!$A$3:$AA$3,0))),"")</f>
        <v/>
      </c>
      <c r="AD74" s="35" t="str">
        <f>IFERROR(IF(INDEX('[1]PNC 2020'!$A$3:$AA$434,MATCH($A74,'[1]PNC 2020'!$A$7:$A$434,0)+4,MATCH(AD$60,'[1]PNC 2020'!$A$3:$AA$3,0))=0,"",INDEX('[1]PNC 2020'!$A$3:$AA$434,MATCH($A74,'[1]PNC 2020'!$A$7:$A$434,0)+4,MATCH(AD$60,'[1]PNC 2020'!$A$3:$AA$3,0))),"")</f>
        <v/>
      </c>
      <c r="AE74" s="35">
        <f t="shared" si="47"/>
        <v>0</v>
      </c>
      <c r="AF74" s="35">
        <f>IFERROR(IF(INDEX('[1]PNC 2020'!$A$3:$AA$434,MATCH($A74,'[1]PNC 2020'!$A$7:$A$434,0)+4,MATCH(AF$60,'[1]PNC 2020'!$A$3:$AA$3,0))=0,"",INDEX('[1]PNC 2020'!$A$3:$AA$434,MATCH($A74,'[1]PNC 2020'!$A$7:$A$434,0)+4,MATCH(AF$60,'[1]PNC 2020'!$A$3:$AA$3,0))),"")</f>
        <v>42181327.840000004</v>
      </c>
      <c r="AG74" s="35" t="str">
        <f>IFERROR(IF(INDEX('[1]PNC 2020'!$A$3:$AA$434,MATCH($A74,'[1]PNC 2020'!$A$7:$A$434,0)+4,MATCH(AG$60,'[1]PNC 2020'!$A$3:$AA$3,0))=0,"",INDEX('[1]PNC 2020'!$A$3:$AA$434,MATCH($A74,'[1]PNC 2020'!$A$7:$A$434,0)+4,MATCH(AG$60,'[1]PNC 2020'!$A$3:$AA$3,0))),"")</f>
        <v/>
      </c>
      <c r="AH74" s="35">
        <f t="shared" si="48"/>
        <v>42181327.840000004</v>
      </c>
      <c r="AI74" s="35">
        <f>IFERROR(IF(INDEX('[1]PNC 2020'!$A$3:$AA$434,MATCH($A74,'[1]PNC 2020'!$A$7:$A$434,0)+4,MATCH(AI$60,'[1]PNC 2020'!$A$3:$AA$3,0))=0,"",INDEX('[1]PNC 2020'!$A$3:$AA$434,MATCH($A74,'[1]PNC 2020'!$A$7:$A$434,0)+4,MATCH(AI$60,'[1]PNC 2020'!$A$3:$AA$3,0))),"")</f>
        <v>1438261.84</v>
      </c>
      <c r="AJ74" s="35" t="str">
        <f>IFERROR(IF(INDEX('[1]PNC 2020'!$A$3:$AA$434,MATCH($A74,'[1]PNC 2020'!$A$7:$A$434,0)+4,MATCH(AJ$60,'[1]PNC 2020'!$A$3:$AA$3,0))=0,"",INDEX('[1]PNC 2020'!$A$3:$AA$434,MATCH($A74,'[1]PNC 2020'!$A$7:$A$434,0)+4,MATCH(AJ$60,'[1]PNC 2020'!$A$3:$AA$3,0))),"")</f>
        <v/>
      </c>
      <c r="AK74" s="35">
        <f t="shared" si="49"/>
        <v>1438261.84</v>
      </c>
      <c r="AL74" s="2">
        <f t="shared" si="50"/>
        <v>106570915.74000001</v>
      </c>
      <c r="AM74" s="97" t="s">
        <v>23</v>
      </c>
    </row>
    <row r="75" spans="1:39" x14ac:dyDescent="0.25">
      <c r="A75" s="97" t="str">
        <f t="shared" si="51"/>
        <v>EneroPatria, S. A., Compañía de Seguros</v>
      </c>
      <c r="B75" s="37" t="s">
        <v>116</v>
      </c>
      <c r="C75" s="44">
        <f t="shared" si="37"/>
        <v>71713525.690000013</v>
      </c>
      <c r="D75" s="44">
        <f t="shared" si="38"/>
        <v>0</v>
      </c>
      <c r="E75" s="35" t="str">
        <f>IFERROR(IF(INDEX('[1]PNC 2020'!$A$3:$AA$434,MATCH($A75,'[1]PNC 2020'!$A$7:$A$434,0)+4,MATCH(E$60,'[1]PNC 2020'!$A$3:$AA$3,0))=0,"",INDEX('[1]PNC 2020'!$A$3:$AA$434,MATCH($A75,'[1]PNC 2020'!$A$7:$A$434,0)+4,MATCH(E$60,'[1]PNC 2020'!$A$3:$AA$3,0))),"")</f>
        <v/>
      </c>
      <c r="F75" s="35" t="str">
        <f>IFERROR(IF(INDEX('[1]PNC 2020'!$A$3:$AA$434,MATCH($A75,'[1]PNC 2020'!$A$7:$A$434,0)+4,MATCH(F$60,'[1]PNC 2020'!$A$3:$AA$3,0))=0,"",INDEX('[1]PNC 2020'!$A$3:$AA$434,MATCH($A75,'[1]PNC 2020'!$A$7:$A$434,0)+4,MATCH(F$60,'[1]PNC 2020'!$A$3:$AA$3,0))),"")</f>
        <v/>
      </c>
      <c r="G75" s="35">
        <f t="shared" si="39"/>
        <v>0</v>
      </c>
      <c r="H75" s="35">
        <f>IFERROR(IF(INDEX('[1]PNC 2020'!$A$3:$AA$434,MATCH($A75,'[1]PNC 2020'!$A$7:$A$434,0)+4,MATCH(H$60,'[1]PNC 2020'!$A$3:$AA$3,0))=0,"",INDEX('[1]PNC 2020'!$A$3:$AA$434,MATCH($A75,'[1]PNC 2020'!$A$7:$A$434,0)+4,MATCH(H$60,'[1]PNC 2020'!$A$3:$AA$3,0))),"")</f>
        <v>15743.1</v>
      </c>
      <c r="I75" s="35" t="str">
        <f>IFERROR(IF(INDEX('[1]PNC 2020'!$A$3:$AA$434,MATCH($A75,'[1]PNC 2020'!$A$7:$A$434,0)+4,MATCH(I$60,'[1]PNC 2020'!$A$3:$AA$3,0))=0,"",INDEX('[1]PNC 2020'!$A$3:$AA$434,MATCH($A75,'[1]PNC 2020'!$A$7:$A$434,0)+4,MATCH(I$60,'[1]PNC 2020'!$A$3:$AA$3,0))),"")</f>
        <v/>
      </c>
      <c r="J75" s="35">
        <f t="shared" si="40"/>
        <v>15743.1</v>
      </c>
      <c r="K75" s="35" t="str">
        <f>IFERROR(IF(INDEX('[1]PNC 2020'!$A$3:$AA$434,MATCH($A75,'[1]PNC 2020'!$A$7:$A$434,0)+4,MATCH(K$60,'[1]PNC 2020'!$A$3:$AA$3,0))=0,"",INDEX('[1]PNC 2020'!$A$3:$AA$434,MATCH($A75,'[1]PNC 2020'!$A$7:$A$434,0)+4,MATCH(K$60,'[1]PNC 2020'!$A$3:$AA$3,0))),"")</f>
        <v/>
      </c>
      <c r="L75" s="35" t="str">
        <f>IFERROR(IF(INDEX('[1]PNC 2020'!$A$3:$AA$434,MATCH($A75,'[1]PNC 2020'!$A$7:$A$434,0)+4,MATCH(L$60,'[1]PNC 2020'!$A$3:$AA$3,0))=0,"",INDEX('[1]PNC 2020'!$A$3:$AA$434,MATCH($A75,'[1]PNC 2020'!$A$7:$A$434,0)+4,MATCH(L$60,'[1]PNC 2020'!$A$3:$AA$3,0))),"")</f>
        <v/>
      </c>
      <c r="M75" s="35">
        <f t="shared" si="41"/>
        <v>0</v>
      </c>
      <c r="N75" s="35" t="str">
        <f>IFERROR(IF(INDEX('[1]PNC 2020'!$A$3:$AA$434,MATCH($A75,'[1]PNC 2020'!$A$7:$A$434,0)+4,MATCH(N$60,'[1]PNC 2020'!$A$3:$AA$3,0))=0,"",INDEX('[1]PNC 2020'!$A$3:$AA$434,MATCH($A75,'[1]PNC 2020'!$A$7:$A$434,0)+4,MATCH(N$60,'[1]PNC 2020'!$A$3:$AA$3,0))),"")</f>
        <v/>
      </c>
      <c r="O75" s="35" t="str">
        <f>IFERROR(IF(INDEX('[1]PNC 2020'!$A$3:$AA$434,MATCH($A75,'[1]PNC 2020'!$A$7:$A$434,0)+4,MATCH(O$60,'[1]PNC 2020'!$A$3:$AA$3,0))=0,"",INDEX('[1]PNC 2020'!$A$3:$AA$434,MATCH($A75,'[1]PNC 2020'!$A$7:$A$434,0)+4,MATCH(O$60,'[1]PNC 2020'!$A$3:$AA$3,0))),"")</f>
        <v/>
      </c>
      <c r="P75" s="35">
        <f t="shared" si="42"/>
        <v>0</v>
      </c>
      <c r="Q75" s="35">
        <f>IFERROR(IF(INDEX('[1]PNC 2020'!$A$3:$AA$434,MATCH($A75,'[1]PNC 2020'!$A$7:$A$434,0)+4,MATCH(Q$60,'[1]PNC 2020'!$A$3:$AA$3,0))=0,"",INDEX('[1]PNC 2020'!$A$3:$AA$434,MATCH($A75,'[1]PNC 2020'!$A$7:$A$434,0)+4,MATCH(Q$60,'[1]PNC 2020'!$A$3:$AA$3,0))),"")</f>
        <v>307592.59000000003</v>
      </c>
      <c r="R75" s="35" t="str">
        <f>IFERROR(IF(INDEX('[1]PNC 2020'!$A$3:$AA$434,MATCH($A75,'[1]PNC 2020'!$A$7:$A$434,0)+4,MATCH(R$60,'[1]PNC 2020'!$A$3:$AA$3,0))=0,"",INDEX('[1]PNC 2020'!$A$3:$AA$434,MATCH($A75,'[1]PNC 2020'!$A$7:$A$434,0)+4,MATCH(R$60,'[1]PNC 2020'!$A$3:$AA$3,0))),"")</f>
        <v/>
      </c>
      <c r="S75" s="35">
        <f t="shared" si="43"/>
        <v>307592.59000000003</v>
      </c>
      <c r="T75" s="35" t="str">
        <f>IFERROR(IF(INDEX('[1]PNC 2020'!$A$3:$AA$434,MATCH($A75,'[1]PNC 2020'!$A$7:$A$434,0)+4,MATCH(T$60,'[1]PNC 2020'!$A$3:$AA$3,0))=0,"",INDEX('[1]PNC 2020'!$A$3:$AA$434,MATCH($A75,'[1]PNC 2020'!$A$7:$A$434,0)+4,MATCH(T$60,'[1]PNC 2020'!$A$3:$AA$3,0))),"")</f>
        <v/>
      </c>
      <c r="U75" s="35" t="str">
        <f>IFERROR(IF(INDEX('[1]PNC 2020'!$A$3:$AA$434,MATCH($A75,'[1]PNC 2020'!$A$7:$A$434,0)+4,MATCH(U$60,'[1]PNC 2020'!$A$3:$AA$3,0))=0,"",INDEX('[1]PNC 2020'!$A$3:$AA$434,MATCH($A75,'[1]PNC 2020'!$A$7:$A$434,0)+4,MATCH(U$60,'[1]PNC 2020'!$A$3:$AA$3,0))),"")</f>
        <v/>
      </c>
      <c r="V75" s="35">
        <f t="shared" si="44"/>
        <v>0</v>
      </c>
      <c r="W75" s="35">
        <f>IFERROR(IF(INDEX('[1]PNC 2020'!$A$3:$AA$434,MATCH($A75,'[1]PNC 2020'!$A$7:$A$434,0)+4,MATCH(W$60,'[1]PNC 2020'!$A$3:$AA$3,0))=0,"",INDEX('[1]PNC 2020'!$A$3:$AA$434,MATCH($A75,'[1]PNC 2020'!$A$7:$A$434,0)+4,MATCH(W$60,'[1]PNC 2020'!$A$3:$AA$3,0))),"")</f>
        <v>390819.12</v>
      </c>
      <c r="X75" s="35" t="str">
        <f>IFERROR(IF(INDEX('[1]PNC 2020'!$A$3:$AA$434,MATCH($A75,'[1]PNC 2020'!$A$7:$A$434,0)+4,MATCH(X$60,'[1]PNC 2020'!$A$3:$AA$3,0))=0,"",INDEX('[1]PNC 2020'!$A$3:$AA$434,MATCH($A75,'[1]PNC 2020'!$A$7:$A$434,0)+4,MATCH(X$60,'[1]PNC 2020'!$A$3:$AA$3,0))),"")</f>
        <v/>
      </c>
      <c r="Y75" s="35">
        <f t="shared" si="45"/>
        <v>390819.12</v>
      </c>
      <c r="Z75" s="35">
        <f>IFERROR(IF(INDEX('[1]PNC 2020'!$A$3:$AA$434,MATCH($A75,'[1]PNC 2020'!$A$7:$A$434,0)+4,MATCH(Z$60,'[1]PNC 2020'!$A$3:$AA$3,0))=0,"",INDEX('[1]PNC 2020'!$A$3:$AA$434,MATCH($A75,'[1]PNC 2020'!$A$7:$A$434,0)+4,MATCH(Z$60,'[1]PNC 2020'!$A$3:$AA$3,0))),"")</f>
        <v>68790846.700000003</v>
      </c>
      <c r="AA75" s="35" t="str">
        <f>IFERROR(IF(INDEX('[1]PNC 2020'!$A$3:$AA$434,MATCH($A75,'[1]PNC 2020'!$A$7:$A$434,0)+4,MATCH(AA$60,'[1]PNC 2020'!$A$3:$AA$3,0))=0,"",INDEX('[1]PNC 2020'!$A$3:$AA$434,MATCH($A75,'[1]PNC 2020'!$A$7:$A$434,0)+4,MATCH(AA$60,'[1]PNC 2020'!$A$3:$AA$3,0))),"")</f>
        <v/>
      </c>
      <c r="AB75" s="35">
        <f t="shared" si="46"/>
        <v>68790846.700000003</v>
      </c>
      <c r="AC75" s="35" t="str">
        <f>IFERROR(IF(INDEX('[1]PNC 2020'!$A$3:$AA$434,MATCH($A75,'[1]PNC 2020'!$A$7:$A$434,0)+4,MATCH(AC$60,'[1]PNC 2020'!$A$3:$AA$3,0))=0,"",INDEX('[1]PNC 2020'!$A$3:$AA$434,MATCH($A75,'[1]PNC 2020'!$A$7:$A$434,0)+4,MATCH(AC$60,'[1]PNC 2020'!$A$3:$AA$3,0))),"")</f>
        <v/>
      </c>
      <c r="AD75" s="35" t="str">
        <f>IFERROR(IF(INDEX('[1]PNC 2020'!$A$3:$AA$434,MATCH($A75,'[1]PNC 2020'!$A$7:$A$434,0)+4,MATCH(AD$60,'[1]PNC 2020'!$A$3:$AA$3,0))=0,"",INDEX('[1]PNC 2020'!$A$3:$AA$434,MATCH($A75,'[1]PNC 2020'!$A$7:$A$434,0)+4,MATCH(AD$60,'[1]PNC 2020'!$A$3:$AA$3,0))),"")</f>
        <v/>
      </c>
      <c r="AE75" s="35">
        <f t="shared" si="47"/>
        <v>0</v>
      </c>
      <c r="AF75" s="35">
        <f>IFERROR(IF(INDEX('[1]PNC 2020'!$A$3:$AA$434,MATCH($A75,'[1]PNC 2020'!$A$7:$A$434,0)+4,MATCH(AF$60,'[1]PNC 2020'!$A$3:$AA$3,0))=0,"",INDEX('[1]PNC 2020'!$A$3:$AA$434,MATCH($A75,'[1]PNC 2020'!$A$7:$A$434,0)+4,MATCH(AF$60,'[1]PNC 2020'!$A$3:$AA$3,0))),"")</f>
        <v>2050236.79</v>
      </c>
      <c r="AG75" s="35" t="str">
        <f>IFERROR(IF(INDEX('[1]PNC 2020'!$A$3:$AA$434,MATCH($A75,'[1]PNC 2020'!$A$7:$A$434,0)+4,MATCH(AG$60,'[1]PNC 2020'!$A$3:$AA$3,0))=0,"",INDEX('[1]PNC 2020'!$A$3:$AA$434,MATCH($A75,'[1]PNC 2020'!$A$7:$A$434,0)+4,MATCH(AG$60,'[1]PNC 2020'!$A$3:$AA$3,0))),"")</f>
        <v/>
      </c>
      <c r="AH75" s="35">
        <f t="shared" si="48"/>
        <v>2050236.79</v>
      </c>
      <c r="AI75" s="35">
        <f>IFERROR(IF(INDEX('[1]PNC 2020'!$A$3:$AA$434,MATCH($A75,'[1]PNC 2020'!$A$7:$A$434,0)+4,MATCH(AI$60,'[1]PNC 2020'!$A$3:$AA$3,0))=0,"",INDEX('[1]PNC 2020'!$A$3:$AA$434,MATCH($A75,'[1]PNC 2020'!$A$7:$A$434,0)+4,MATCH(AI$60,'[1]PNC 2020'!$A$3:$AA$3,0))),"")</f>
        <v>158287.39000000001</v>
      </c>
      <c r="AJ75" s="35" t="str">
        <f>IFERROR(IF(INDEX('[1]PNC 2020'!$A$3:$AA$434,MATCH($A75,'[1]PNC 2020'!$A$7:$A$434,0)+4,MATCH(AJ$60,'[1]PNC 2020'!$A$3:$AA$3,0))=0,"",INDEX('[1]PNC 2020'!$A$3:$AA$434,MATCH($A75,'[1]PNC 2020'!$A$7:$A$434,0)+4,MATCH(AJ$60,'[1]PNC 2020'!$A$3:$AA$3,0))),"")</f>
        <v/>
      </c>
      <c r="AK75" s="35">
        <f t="shared" si="49"/>
        <v>158287.39000000001</v>
      </c>
      <c r="AL75" s="2">
        <f t="shared" si="50"/>
        <v>71713525.690000013</v>
      </c>
      <c r="AM75" s="97" t="s">
        <v>23</v>
      </c>
    </row>
    <row r="76" spans="1:39" x14ac:dyDescent="0.25">
      <c r="A76" s="97" t="str">
        <f t="shared" si="51"/>
        <v>EneroAseguradora Agropecuaria Dominicana, S. A.</v>
      </c>
      <c r="B76" s="37" t="s">
        <v>117</v>
      </c>
      <c r="C76" s="44">
        <f t="shared" si="37"/>
        <v>4776673.33</v>
      </c>
      <c r="D76" s="44">
        <f t="shared" si="38"/>
        <v>75897286.840000004</v>
      </c>
      <c r="E76" s="35" t="str">
        <f>IFERROR(IF(INDEX('[1]PNC 2020'!$A$3:$AA$434,MATCH($A76,'[1]PNC 2020'!$A$7:$A$434,0)+4,MATCH(E$60,'[1]PNC 2020'!$A$3:$AA$3,0))=0,"",INDEX('[1]PNC 2020'!$A$3:$AA$434,MATCH($A76,'[1]PNC 2020'!$A$7:$A$434,0)+4,MATCH(E$60,'[1]PNC 2020'!$A$3:$AA$3,0))),"")</f>
        <v/>
      </c>
      <c r="F76" s="35" t="str">
        <f>IFERROR(IF(INDEX('[1]PNC 2020'!$A$3:$AA$434,MATCH($A76,'[1]PNC 2020'!$A$7:$A$434,0)+4,MATCH(F$60,'[1]PNC 2020'!$A$3:$AA$3,0))=0,"",INDEX('[1]PNC 2020'!$A$3:$AA$434,MATCH($A76,'[1]PNC 2020'!$A$7:$A$434,0)+4,MATCH(F$60,'[1]PNC 2020'!$A$3:$AA$3,0))),"")</f>
        <v/>
      </c>
      <c r="G76" s="35">
        <f t="shared" si="39"/>
        <v>0</v>
      </c>
      <c r="H76" s="35">
        <f>IFERROR(IF(INDEX('[1]PNC 2020'!$A$3:$AA$434,MATCH($A76,'[1]PNC 2020'!$A$7:$A$434,0)+4,MATCH(H$60,'[1]PNC 2020'!$A$3:$AA$3,0))=0,"",INDEX('[1]PNC 2020'!$A$3:$AA$434,MATCH($A76,'[1]PNC 2020'!$A$7:$A$434,0)+4,MATCH(H$60,'[1]PNC 2020'!$A$3:$AA$3,0))),"")</f>
        <v>4241367.01</v>
      </c>
      <c r="I76" s="35" t="str">
        <f>IFERROR(IF(INDEX('[1]PNC 2020'!$A$3:$AA$434,MATCH($A76,'[1]PNC 2020'!$A$7:$A$434,0)+4,MATCH(I$60,'[1]PNC 2020'!$A$3:$AA$3,0))=0,"",INDEX('[1]PNC 2020'!$A$3:$AA$434,MATCH($A76,'[1]PNC 2020'!$A$7:$A$434,0)+4,MATCH(I$60,'[1]PNC 2020'!$A$3:$AA$3,0))),"")</f>
        <v/>
      </c>
      <c r="J76" s="35">
        <f t="shared" si="40"/>
        <v>4241367.01</v>
      </c>
      <c r="K76" s="35" t="str">
        <f>IFERROR(IF(INDEX('[1]PNC 2020'!$A$3:$AA$434,MATCH($A76,'[1]PNC 2020'!$A$7:$A$434,0)+4,MATCH(K$60,'[1]PNC 2020'!$A$3:$AA$3,0))=0,"",INDEX('[1]PNC 2020'!$A$3:$AA$434,MATCH($A76,'[1]PNC 2020'!$A$7:$A$434,0)+4,MATCH(K$60,'[1]PNC 2020'!$A$3:$AA$3,0))),"")</f>
        <v/>
      </c>
      <c r="L76" s="35" t="str">
        <f>IFERROR(IF(INDEX('[1]PNC 2020'!$A$3:$AA$434,MATCH($A76,'[1]PNC 2020'!$A$7:$A$434,0)+4,MATCH(L$60,'[1]PNC 2020'!$A$3:$AA$3,0))=0,"",INDEX('[1]PNC 2020'!$A$3:$AA$434,MATCH($A76,'[1]PNC 2020'!$A$7:$A$434,0)+4,MATCH(L$60,'[1]PNC 2020'!$A$3:$AA$3,0))),"")</f>
        <v/>
      </c>
      <c r="M76" s="35">
        <f t="shared" si="41"/>
        <v>0</v>
      </c>
      <c r="N76" s="35" t="str">
        <f>IFERROR(IF(INDEX('[1]PNC 2020'!$A$3:$AA$434,MATCH($A76,'[1]PNC 2020'!$A$7:$A$434,0)+4,MATCH(N$60,'[1]PNC 2020'!$A$3:$AA$3,0))=0,"",INDEX('[1]PNC 2020'!$A$3:$AA$434,MATCH($A76,'[1]PNC 2020'!$A$7:$A$434,0)+4,MATCH(N$60,'[1]PNC 2020'!$A$3:$AA$3,0))),"")</f>
        <v/>
      </c>
      <c r="O76" s="35" t="str">
        <f>IFERROR(IF(INDEX('[1]PNC 2020'!$A$3:$AA$434,MATCH($A76,'[1]PNC 2020'!$A$7:$A$434,0)+4,MATCH(O$60,'[1]PNC 2020'!$A$3:$AA$3,0))=0,"",INDEX('[1]PNC 2020'!$A$3:$AA$434,MATCH($A76,'[1]PNC 2020'!$A$7:$A$434,0)+4,MATCH(O$60,'[1]PNC 2020'!$A$3:$AA$3,0))),"")</f>
        <v/>
      </c>
      <c r="P76" s="35">
        <f t="shared" si="42"/>
        <v>0</v>
      </c>
      <c r="Q76" s="35" t="str">
        <f>IFERROR(IF(INDEX('[1]PNC 2020'!$A$3:$AA$434,MATCH($A76,'[1]PNC 2020'!$A$7:$A$434,0)+4,MATCH(Q$60,'[1]PNC 2020'!$A$3:$AA$3,0))=0,"",INDEX('[1]PNC 2020'!$A$3:$AA$434,MATCH($A76,'[1]PNC 2020'!$A$7:$A$434,0)+4,MATCH(Q$60,'[1]PNC 2020'!$A$3:$AA$3,0))),"")</f>
        <v/>
      </c>
      <c r="R76" s="35" t="str">
        <f>IFERROR(IF(INDEX('[1]PNC 2020'!$A$3:$AA$434,MATCH($A76,'[1]PNC 2020'!$A$7:$A$434,0)+4,MATCH(R$60,'[1]PNC 2020'!$A$3:$AA$3,0))=0,"",INDEX('[1]PNC 2020'!$A$3:$AA$434,MATCH($A76,'[1]PNC 2020'!$A$7:$A$434,0)+4,MATCH(R$60,'[1]PNC 2020'!$A$3:$AA$3,0))),"")</f>
        <v/>
      </c>
      <c r="S76" s="35">
        <f t="shared" si="43"/>
        <v>0</v>
      </c>
      <c r="T76" s="35" t="str">
        <f>IFERROR(IF(INDEX('[1]PNC 2020'!$A$3:$AA$434,MATCH($A76,'[1]PNC 2020'!$A$7:$A$434,0)+4,MATCH(T$60,'[1]PNC 2020'!$A$3:$AA$3,0))=0,"",INDEX('[1]PNC 2020'!$A$3:$AA$434,MATCH($A76,'[1]PNC 2020'!$A$7:$A$434,0)+4,MATCH(T$60,'[1]PNC 2020'!$A$3:$AA$3,0))),"")</f>
        <v/>
      </c>
      <c r="U76" s="35" t="str">
        <f>IFERROR(IF(INDEX('[1]PNC 2020'!$A$3:$AA$434,MATCH($A76,'[1]PNC 2020'!$A$7:$A$434,0)+4,MATCH(U$60,'[1]PNC 2020'!$A$3:$AA$3,0))=0,"",INDEX('[1]PNC 2020'!$A$3:$AA$434,MATCH($A76,'[1]PNC 2020'!$A$7:$A$434,0)+4,MATCH(U$60,'[1]PNC 2020'!$A$3:$AA$3,0))),"")</f>
        <v/>
      </c>
      <c r="V76" s="35">
        <f t="shared" si="44"/>
        <v>0</v>
      </c>
      <c r="W76" s="35" t="str">
        <f>IFERROR(IF(INDEX('[1]PNC 2020'!$A$3:$AA$434,MATCH($A76,'[1]PNC 2020'!$A$7:$A$434,0)+4,MATCH(W$60,'[1]PNC 2020'!$A$3:$AA$3,0))=0,"",INDEX('[1]PNC 2020'!$A$3:$AA$434,MATCH($A76,'[1]PNC 2020'!$A$7:$A$434,0)+4,MATCH(W$60,'[1]PNC 2020'!$A$3:$AA$3,0))),"")</f>
        <v/>
      </c>
      <c r="X76" s="35" t="str">
        <f>IFERROR(IF(INDEX('[1]PNC 2020'!$A$3:$AA$434,MATCH($A76,'[1]PNC 2020'!$A$7:$A$434,0)+4,MATCH(X$60,'[1]PNC 2020'!$A$3:$AA$3,0))=0,"",INDEX('[1]PNC 2020'!$A$3:$AA$434,MATCH($A76,'[1]PNC 2020'!$A$7:$A$434,0)+4,MATCH(X$60,'[1]PNC 2020'!$A$3:$AA$3,0))),"")</f>
        <v/>
      </c>
      <c r="Y76" s="35">
        <f t="shared" si="45"/>
        <v>0</v>
      </c>
      <c r="Z76" s="35" t="str">
        <f>IFERROR(IF(INDEX('[1]PNC 2020'!$A$3:$AA$434,MATCH($A76,'[1]PNC 2020'!$A$7:$A$434,0)+4,MATCH(Z$60,'[1]PNC 2020'!$A$3:$AA$3,0))=0,"",INDEX('[1]PNC 2020'!$A$3:$AA$434,MATCH($A76,'[1]PNC 2020'!$A$7:$A$434,0)+4,MATCH(Z$60,'[1]PNC 2020'!$A$3:$AA$3,0))),"")</f>
        <v/>
      </c>
      <c r="AA76" s="35" t="str">
        <f>IFERROR(IF(INDEX('[1]PNC 2020'!$A$3:$AA$434,MATCH($A76,'[1]PNC 2020'!$A$7:$A$434,0)+4,MATCH(AA$60,'[1]PNC 2020'!$A$3:$AA$3,0))=0,"",INDEX('[1]PNC 2020'!$A$3:$AA$434,MATCH($A76,'[1]PNC 2020'!$A$7:$A$434,0)+4,MATCH(AA$60,'[1]PNC 2020'!$A$3:$AA$3,0))),"")</f>
        <v/>
      </c>
      <c r="AB76" s="35">
        <f t="shared" si="46"/>
        <v>0</v>
      </c>
      <c r="AC76" s="35" t="str">
        <f>IFERROR(IF(INDEX('[1]PNC 2020'!$A$3:$AA$434,MATCH($A76,'[1]PNC 2020'!$A$7:$A$434,0)+4,MATCH(AC$60,'[1]PNC 2020'!$A$3:$AA$3,0))=0,"",INDEX('[1]PNC 2020'!$A$3:$AA$434,MATCH($A76,'[1]PNC 2020'!$A$7:$A$434,0)+4,MATCH(AC$60,'[1]PNC 2020'!$A$3:$AA$3,0))),"")</f>
        <v/>
      </c>
      <c r="AD76" s="35">
        <f>IFERROR(IF(INDEX('[1]PNC 2020'!$A$3:$AA$434,MATCH($A76,'[1]PNC 2020'!$A$7:$A$434,0)+4,MATCH(AD$60,'[1]PNC 2020'!$A$3:$AA$3,0))=0,"",INDEX('[1]PNC 2020'!$A$3:$AA$434,MATCH($A76,'[1]PNC 2020'!$A$7:$A$434,0)+4,MATCH(AD$60,'[1]PNC 2020'!$A$3:$AA$3,0))),"")</f>
        <v>75897286.840000004</v>
      </c>
      <c r="AE76" s="35">
        <f t="shared" si="47"/>
        <v>75897286.840000004</v>
      </c>
      <c r="AF76" s="35" t="str">
        <f>IFERROR(IF(INDEX('[1]PNC 2020'!$A$3:$AA$434,MATCH($A76,'[1]PNC 2020'!$A$7:$A$434,0)+4,MATCH(AF$60,'[1]PNC 2020'!$A$3:$AA$3,0))=0,"",INDEX('[1]PNC 2020'!$A$3:$AA$434,MATCH($A76,'[1]PNC 2020'!$A$7:$A$434,0)+4,MATCH(AF$60,'[1]PNC 2020'!$A$3:$AA$3,0))),"")</f>
        <v/>
      </c>
      <c r="AG76" s="35" t="str">
        <f>IFERROR(IF(INDEX('[1]PNC 2020'!$A$3:$AA$434,MATCH($A76,'[1]PNC 2020'!$A$7:$A$434,0)+4,MATCH(AG$60,'[1]PNC 2020'!$A$3:$AA$3,0))=0,"",INDEX('[1]PNC 2020'!$A$3:$AA$434,MATCH($A76,'[1]PNC 2020'!$A$7:$A$434,0)+4,MATCH(AG$60,'[1]PNC 2020'!$A$3:$AA$3,0))),"")</f>
        <v/>
      </c>
      <c r="AH76" s="35">
        <f t="shared" si="48"/>
        <v>0</v>
      </c>
      <c r="AI76" s="35">
        <f>IFERROR(IF(INDEX('[1]PNC 2020'!$A$3:$AA$434,MATCH($A76,'[1]PNC 2020'!$A$7:$A$434,0)+4,MATCH(AI$60,'[1]PNC 2020'!$A$3:$AA$3,0))=0,"",INDEX('[1]PNC 2020'!$A$3:$AA$434,MATCH($A76,'[1]PNC 2020'!$A$7:$A$434,0)+4,MATCH(AI$60,'[1]PNC 2020'!$A$3:$AA$3,0))),"")</f>
        <v>535306.31999999995</v>
      </c>
      <c r="AJ76" s="35" t="str">
        <f>IFERROR(IF(INDEX('[1]PNC 2020'!$A$3:$AA$434,MATCH($A76,'[1]PNC 2020'!$A$7:$A$434,0)+4,MATCH(AJ$60,'[1]PNC 2020'!$A$3:$AA$3,0))=0,"",INDEX('[1]PNC 2020'!$A$3:$AA$434,MATCH($A76,'[1]PNC 2020'!$A$7:$A$434,0)+4,MATCH(AJ$60,'[1]PNC 2020'!$A$3:$AA$3,0))),"")</f>
        <v/>
      </c>
      <c r="AK76" s="35">
        <f t="shared" si="49"/>
        <v>535306.31999999995</v>
      </c>
      <c r="AL76" s="2">
        <f t="shared" si="50"/>
        <v>80673960.170000002</v>
      </c>
      <c r="AM76" s="97" t="s">
        <v>23</v>
      </c>
    </row>
    <row r="77" spans="1:39" x14ac:dyDescent="0.25">
      <c r="A77" s="97" t="str">
        <f t="shared" si="51"/>
        <v>EneroBanesco Seguros</v>
      </c>
      <c r="B77" s="37" t="s">
        <v>118</v>
      </c>
      <c r="C77" s="44">
        <f t="shared" si="37"/>
        <v>60466048.639999993</v>
      </c>
      <c r="D77" s="44">
        <f t="shared" si="38"/>
        <v>5560.96</v>
      </c>
      <c r="E77" s="35">
        <f>IFERROR(IF(INDEX('[1]PNC 2020'!$A$3:$AA$434,MATCH($A77,'[1]PNC 2020'!$A$7:$A$434,0)+4,MATCH(E$60,'[1]PNC 2020'!$A$3:$AA$3,0))=0,"",INDEX('[1]PNC 2020'!$A$3:$AA$434,MATCH($A77,'[1]PNC 2020'!$A$7:$A$434,0)+4,MATCH(E$60,'[1]PNC 2020'!$A$3:$AA$3,0))),"")</f>
        <v>69206.13</v>
      </c>
      <c r="F77" s="35" t="str">
        <f>IFERROR(IF(INDEX('[1]PNC 2020'!$A$3:$AA$434,MATCH($A77,'[1]PNC 2020'!$A$7:$A$434,0)+4,MATCH(F$60,'[1]PNC 2020'!$A$3:$AA$3,0))=0,"",INDEX('[1]PNC 2020'!$A$3:$AA$434,MATCH($A77,'[1]PNC 2020'!$A$7:$A$434,0)+4,MATCH(F$60,'[1]PNC 2020'!$A$3:$AA$3,0))),"")</f>
        <v/>
      </c>
      <c r="G77" s="35">
        <f t="shared" si="39"/>
        <v>69206.13</v>
      </c>
      <c r="H77" s="35">
        <f>IFERROR(IF(INDEX('[1]PNC 2020'!$A$3:$AA$434,MATCH($A77,'[1]PNC 2020'!$A$7:$A$434,0)+4,MATCH(H$60,'[1]PNC 2020'!$A$3:$AA$3,0))=0,"",INDEX('[1]PNC 2020'!$A$3:$AA$434,MATCH($A77,'[1]PNC 2020'!$A$7:$A$434,0)+4,MATCH(H$60,'[1]PNC 2020'!$A$3:$AA$3,0))),"")</f>
        <v>3021466.07</v>
      </c>
      <c r="I77" s="35" t="str">
        <f>IFERROR(IF(INDEX('[1]PNC 2020'!$A$3:$AA$434,MATCH($A77,'[1]PNC 2020'!$A$7:$A$434,0)+4,MATCH(I$60,'[1]PNC 2020'!$A$3:$AA$3,0))=0,"",INDEX('[1]PNC 2020'!$A$3:$AA$434,MATCH($A77,'[1]PNC 2020'!$A$7:$A$434,0)+4,MATCH(I$60,'[1]PNC 2020'!$A$3:$AA$3,0))),"")</f>
        <v/>
      </c>
      <c r="J77" s="35">
        <f t="shared" si="40"/>
        <v>3021466.07</v>
      </c>
      <c r="K77" s="35" t="str">
        <f>IFERROR(IF(INDEX('[1]PNC 2020'!$A$3:$AA$434,MATCH($A77,'[1]PNC 2020'!$A$7:$A$434,0)+4,MATCH(K$60,'[1]PNC 2020'!$A$3:$AA$3,0))=0,"",INDEX('[1]PNC 2020'!$A$3:$AA$434,MATCH($A77,'[1]PNC 2020'!$A$7:$A$434,0)+4,MATCH(K$60,'[1]PNC 2020'!$A$3:$AA$3,0))),"")</f>
        <v/>
      </c>
      <c r="L77" s="35" t="str">
        <f>IFERROR(IF(INDEX('[1]PNC 2020'!$A$3:$AA$434,MATCH($A77,'[1]PNC 2020'!$A$7:$A$434,0)+4,MATCH(L$60,'[1]PNC 2020'!$A$3:$AA$3,0))=0,"",INDEX('[1]PNC 2020'!$A$3:$AA$434,MATCH($A77,'[1]PNC 2020'!$A$7:$A$434,0)+4,MATCH(L$60,'[1]PNC 2020'!$A$3:$AA$3,0))),"")</f>
        <v/>
      </c>
      <c r="M77" s="35">
        <f t="shared" si="41"/>
        <v>0</v>
      </c>
      <c r="N77" s="35">
        <f>IFERROR(IF(INDEX('[1]PNC 2020'!$A$3:$AA$434,MATCH($A77,'[1]PNC 2020'!$A$7:$A$434,0)+4,MATCH(N$60,'[1]PNC 2020'!$A$3:$AA$3,0))=0,"",INDEX('[1]PNC 2020'!$A$3:$AA$434,MATCH($A77,'[1]PNC 2020'!$A$7:$A$434,0)+4,MATCH(N$60,'[1]PNC 2020'!$A$3:$AA$3,0))),"")</f>
        <v>2392063.37</v>
      </c>
      <c r="O77" s="35" t="str">
        <f>IFERROR(IF(INDEX('[1]PNC 2020'!$A$3:$AA$434,MATCH($A77,'[1]PNC 2020'!$A$7:$A$434,0)+4,MATCH(O$60,'[1]PNC 2020'!$A$3:$AA$3,0))=0,"",INDEX('[1]PNC 2020'!$A$3:$AA$434,MATCH($A77,'[1]PNC 2020'!$A$7:$A$434,0)+4,MATCH(O$60,'[1]PNC 2020'!$A$3:$AA$3,0))),"")</f>
        <v/>
      </c>
      <c r="P77" s="35">
        <f t="shared" si="42"/>
        <v>2392063.37</v>
      </c>
      <c r="Q77" s="35">
        <f>IFERROR(IF(INDEX('[1]PNC 2020'!$A$3:$AA$434,MATCH($A77,'[1]PNC 2020'!$A$7:$A$434,0)+4,MATCH(Q$60,'[1]PNC 2020'!$A$3:$AA$3,0))=0,"",INDEX('[1]PNC 2020'!$A$3:$AA$434,MATCH($A77,'[1]PNC 2020'!$A$7:$A$434,0)+4,MATCH(Q$60,'[1]PNC 2020'!$A$3:$AA$3,0))),"")</f>
        <v>18097589.510000002</v>
      </c>
      <c r="R77" s="35" t="str">
        <f>IFERROR(IF(INDEX('[1]PNC 2020'!$A$3:$AA$434,MATCH($A77,'[1]PNC 2020'!$A$7:$A$434,0)+4,MATCH(R$60,'[1]PNC 2020'!$A$3:$AA$3,0))=0,"",INDEX('[1]PNC 2020'!$A$3:$AA$434,MATCH($A77,'[1]PNC 2020'!$A$7:$A$434,0)+4,MATCH(R$60,'[1]PNC 2020'!$A$3:$AA$3,0))),"")</f>
        <v/>
      </c>
      <c r="S77" s="35">
        <f t="shared" si="43"/>
        <v>18097589.510000002</v>
      </c>
      <c r="T77" s="35">
        <f>IFERROR(IF(INDEX('[1]PNC 2020'!$A$3:$AA$434,MATCH($A77,'[1]PNC 2020'!$A$7:$A$434,0)+4,MATCH(T$60,'[1]PNC 2020'!$A$3:$AA$3,0))=0,"",INDEX('[1]PNC 2020'!$A$3:$AA$434,MATCH($A77,'[1]PNC 2020'!$A$7:$A$434,0)+4,MATCH(T$60,'[1]PNC 2020'!$A$3:$AA$3,0))),"")</f>
        <v>1354806.13</v>
      </c>
      <c r="U77" s="35" t="str">
        <f>IFERROR(IF(INDEX('[1]PNC 2020'!$A$3:$AA$434,MATCH($A77,'[1]PNC 2020'!$A$7:$A$434,0)+4,MATCH(U$60,'[1]PNC 2020'!$A$3:$AA$3,0))=0,"",INDEX('[1]PNC 2020'!$A$3:$AA$434,MATCH($A77,'[1]PNC 2020'!$A$7:$A$434,0)+4,MATCH(U$60,'[1]PNC 2020'!$A$3:$AA$3,0))),"")</f>
        <v/>
      </c>
      <c r="V77" s="35">
        <f t="shared" si="44"/>
        <v>1354806.13</v>
      </c>
      <c r="W77" s="35">
        <f>IFERROR(IF(INDEX('[1]PNC 2020'!$A$3:$AA$434,MATCH($A77,'[1]PNC 2020'!$A$7:$A$434,0)+4,MATCH(W$60,'[1]PNC 2020'!$A$3:$AA$3,0))=0,"",INDEX('[1]PNC 2020'!$A$3:$AA$434,MATCH($A77,'[1]PNC 2020'!$A$7:$A$434,0)+4,MATCH(W$60,'[1]PNC 2020'!$A$3:$AA$3,0))),"")</f>
        <v>583145.5</v>
      </c>
      <c r="X77" s="35" t="str">
        <f>IFERROR(IF(INDEX('[1]PNC 2020'!$A$3:$AA$434,MATCH($A77,'[1]PNC 2020'!$A$7:$A$434,0)+4,MATCH(X$60,'[1]PNC 2020'!$A$3:$AA$3,0))=0,"",INDEX('[1]PNC 2020'!$A$3:$AA$434,MATCH($A77,'[1]PNC 2020'!$A$7:$A$434,0)+4,MATCH(X$60,'[1]PNC 2020'!$A$3:$AA$3,0))),"")</f>
        <v/>
      </c>
      <c r="Y77" s="35">
        <f t="shared" si="45"/>
        <v>583145.5</v>
      </c>
      <c r="Z77" s="35">
        <f>IFERROR(IF(INDEX('[1]PNC 2020'!$A$3:$AA$434,MATCH($A77,'[1]PNC 2020'!$A$7:$A$434,0)+4,MATCH(Z$60,'[1]PNC 2020'!$A$3:$AA$3,0))=0,"",INDEX('[1]PNC 2020'!$A$3:$AA$434,MATCH($A77,'[1]PNC 2020'!$A$7:$A$434,0)+4,MATCH(Z$60,'[1]PNC 2020'!$A$3:$AA$3,0))),"")</f>
        <v>32993938.809999999</v>
      </c>
      <c r="AA77" s="35">
        <f>IFERROR(IF(INDEX('[1]PNC 2020'!$A$3:$AA$434,MATCH($A77,'[1]PNC 2020'!$A$7:$A$434,0)+4,MATCH(AA$60,'[1]PNC 2020'!$A$3:$AA$3,0))=0,"",INDEX('[1]PNC 2020'!$A$3:$AA$434,MATCH($A77,'[1]PNC 2020'!$A$7:$A$434,0)+4,MATCH(AA$60,'[1]PNC 2020'!$A$3:$AA$3,0))),"")</f>
        <v>5560.96</v>
      </c>
      <c r="AB77" s="35">
        <f t="shared" si="46"/>
        <v>32999499.77</v>
      </c>
      <c r="AC77" s="35" t="str">
        <f>IFERROR(IF(INDEX('[1]PNC 2020'!$A$3:$AA$434,MATCH($A77,'[1]PNC 2020'!$A$7:$A$434,0)+4,MATCH(AC$60,'[1]PNC 2020'!$A$3:$AA$3,0))=0,"",INDEX('[1]PNC 2020'!$A$3:$AA$434,MATCH($A77,'[1]PNC 2020'!$A$7:$A$434,0)+4,MATCH(AC$60,'[1]PNC 2020'!$A$3:$AA$3,0))),"")</f>
        <v/>
      </c>
      <c r="AD77" s="35" t="str">
        <f>IFERROR(IF(INDEX('[1]PNC 2020'!$A$3:$AA$434,MATCH($A77,'[1]PNC 2020'!$A$7:$A$434,0)+4,MATCH(AD$60,'[1]PNC 2020'!$A$3:$AA$3,0))=0,"",INDEX('[1]PNC 2020'!$A$3:$AA$434,MATCH($A77,'[1]PNC 2020'!$A$7:$A$434,0)+4,MATCH(AD$60,'[1]PNC 2020'!$A$3:$AA$3,0))),"")</f>
        <v/>
      </c>
      <c r="AE77" s="35">
        <f t="shared" si="47"/>
        <v>0</v>
      </c>
      <c r="AF77" s="35">
        <f>IFERROR(IF(INDEX('[1]PNC 2020'!$A$3:$AA$434,MATCH($A77,'[1]PNC 2020'!$A$7:$A$434,0)+4,MATCH(AF$60,'[1]PNC 2020'!$A$3:$AA$3,0))=0,"",INDEX('[1]PNC 2020'!$A$3:$AA$434,MATCH($A77,'[1]PNC 2020'!$A$7:$A$434,0)+4,MATCH(AF$60,'[1]PNC 2020'!$A$3:$AA$3,0))),"")</f>
        <v>323414.62</v>
      </c>
      <c r="AG77" s="35" t="str">
        <f>IFERROR(IF(INDEX('[1]PNC 2020'!$A$3:$AA$434,MATCH($A77,'[1]PNC 2020'!$A$7:$A$434,0)+4,MATCH(AG$60,'[1]PNC 2020'!$A$3:$AA$3,0))=0,"",INDEX('[1]PNC 2020'!$A$3:$AA$434,MATCH($A77,'[1]PNC 2020'!$A$7:$A$434,0)+4,MATCH(AG$60,'[1]PNC 2020'!$A$3:$AA$3,0))),"")</f>
        <v/>
      </c>
      <c r="AH77" s="35">
        <f t="shared" si="48"/>
        <v>323414.62</v>
      </c>
      <c r="AI77" s="35">
        <f>IFERROR(IF(INDEX('[1]PNC 2020'!$A$3:$AA$434,MATCH($A77,'[1]PNC 2020'!$A$7:$A$434,0)+4,MATCH(AI$60,'[1]PNC 2020'!$A$3:$AA$3,0))=0,"",INDEX('[1]PNC 2020'!$A$3:$AA$434,MATCH($A77,'[1]PNC 2020'!$A$7:$A$434,0)+4,MATCH(AI$60,'[1]PNC 2020'!$A$3:$AA$3,0))),"")</f>
        <v>1630418.5</v>
      </c>
      <c r="AJ77" s="35" t="str">
        <f>IFERROR(IF(INDEX('[1]PNC 2020'!$A$3:$AA$434,MATCH($A77,'[1]PNC 2020'!$A$7:$A$434,0)+4,MATCH(AJ$60,'[1]PNC 2020'!$A$3:$AA$3,0))=0,"",INDEX('[1]PNC 2020'!$A$3:$AA$434,MATCH($A77,'[1]PNC 2020'!$A$7:$A$434,0)+4,MATCH(AJ$60,'[1]PNC 2020'!$A$3:$AA$3,0))),"")</f>
        <v/>
      </c>
      <c r="AK77" s="35">
        <f t="shared" si="49"/>
        <v>1630418.5</v>
      </c>
      <c r="AL77" s="2">
        <f t="shared" si="50"/>
        <v>60471609.599999994</v>
      </c>
      <c r="AM77" s="97" t="s">
        <v>23</v>
      </c>
    </row>
    <row r="78" spans="1:39" x14ac:dyDescent="0.25">
      <c r="A78" s="97" t="str">
        <f t="shared" si="51"/>
        <v>EneroAtlántica Seguros, S. A.</v>
      </c>
      <c r="B78" s="37" t="s">
        <v>119</v>
      </c>
      <c r="C78" s="44">
        <f t="shared" si="37"/>
        <v>71873922.899999991</v>
      </c>
      <c r="D78" s="44">
        <f t="shared" si="38"/>
        <v>0</v>
      </c>
      <c r="E78" s="35">
        <f>IFERROR(IF(INDEX('[1]PNC 2020'!$A$3:$AA$434,MATCH($A78,'[1]PNC 2020'!$A$7:$A$434,0)+4,MATCH(E$60,'[1]PNC 2020'!$A$3:$AA$3,0))=0,"",INDEX('[1]PNC 2020'!$A$3:$AA$434,MATCH($A78,'[1]PNC 2020'!$A$7:$A$434,0)+4,MATCH(E$60,'[1]PNC 2020'!$A$3:$AA$3,0))),"")</f>
        <v>152004.88</v>
      </c>
      <c r="F78" s="35" t="str">
        <f>IFERROR(IF(INDEX('[1]PNC 2020'!$A$3:$AA$434,MATCH($A78,'[1]PNC 2020'!$A$7:$A$434,0)+4,MATCH(F$60,'[1]PNC 2020'!$A$3:$AA$3,0))=0,"",INDEX('[1]PNC 2020'!$A$3:$AA$434,MATCH($A78,'[1]PNC 2020'!$A$7:$A$434,0)+4,MATCH(F$60,'[1]PNC 2020'!$A$3:$AA$3,0))),"")</f>
        <v/>
      </c>
      <c r="G78" s="35">
        <f t="shared" si="39"/>
        <v>152004.88</v>
      </c>
      <c r="H78" s="35">
        <f>IFERROR(IF(INDEX('[1]PNC 2020'!$A$3:$AA$434,MATCH($A78,'[1]PNC 2020'!$A$7:$A$434,0)+4,MATCH(H$60,'[1]PNC 2020'!$A$3:$AA$3,0))=0,"",INDEX('[1]PNC 2020'!$A$3:$AA$434,MATCH($A78,'[1]PNC 2020'!$A$7:$A$434,0)+4,MATCH(H$60,'[1]PNC 2020'!$A$3:$AA$3,0))),"")</f>
        <v>217405.17</v>
      </c>
      <c r="I78" s="35" t="str">
        <f>IFERROR(IF(INDEX('[1]PNC 2020'!$A$3:$AA$434,MATCH($A78,'[1]PNC 2020'!$A$7:$A$434,0)+4,MATCH(I$60,'[1]PNC 2020'!$A$3:$AA$3,0))=0,"",INDEX('[1]PNC 2020'!$A$3:$AA$434,MATCH($A78,'[1]PNC 2020'!$A$7:$A$434,0)+4,MATCH(I$60,'[1]PNC 2020'!$A$3:$AA$3,0))),"")</f>
        <v/>
      </c>
      <c r="J78" s="35">
        <f t="shared" si="40"/>
        <v>217405.17</v>
      </c>
      <c r="K78" s="35" t="str">
        <f>IFERROR(IF(INDEX('[1]PNC 2020'!$A$3:$AA$434,MATCH($A78,'[1]PNC 2020'!$A$7:$A$434,0)+4,MATCH(K$60,'[1]PNC 2020'!$A$3:$AA$3,0))=0,"",INDEX('[1]PNC 2020'!$A$3:$AA$434,MATCH($A78,'[1]PNC 2020'!$A$7:$A$434,0)+4,MATCH(K$60,'[1]PNC 2020'!$A$3:$AA$3,0))),"")</f>
        <v/>
      </c>
      <c r="L78" s="35" t="str">
        <f>IFERROR(IF(INDEX('[1]PNC 2020'!$A$3:$AA$434,MATCH($A78,'[1]PNC 2020'!$A$7:$A$434,0)+4,MATCH(L$60,'[1]PNC 2020'!$A$3:$AA$3,0))=0,"",INDEX('[1]PNC 2020'!$A$3:$AA$434,MATCH($A78,'[1]PNC 2020'!$A$7:$A$434,0)+4,MATCH(L$60,'[1]PNC 2020'!$A$3:$AA$3,0))),"")</f>
        <v/>
      </c>
      <c r="M78" s="35">
        <f t="shared" si="41"/>
        <v>0</v>
      </c>
      <c r="N78" s="35" t="str">
        <f>IFERROR(IF(INDEX('[1]PNC 2020'!$A$3:$AA$434,MATCH($A78,'[1]PNC 2020'!$A$7:$A$434,0)+4,MATCH(N$60,'[1]PNC 2020'!$A$3:$AA$3,0))=0,"",INDEX('[1]PNC 2020'!$A$3:$AA$434,MATCH($A78,'[1]PNC 2020'!$A$7:$A$434,0)+4,MATCH(N$60,'[1]PNC 2020'!$A$3:$AA$3,0))),"")</f>
        <v/>
      </c>
      <c r="O78" s="35" t="str">
        <f>IFERROR(IF(INDEX('[1]PNC 2020'!$A$3:$AA$434,MATCH($A78,'[1]PNC 2020'!$A$7:$A$434,0)+4,MATCH(O$60,'[1]PNC 2020'!$A$3:$AA$3,0))=0,"",INDEX('[1]PNC 2020'!$A$3:$AA$434,MATCH($A78,'[1]PNC 2020'!$A$7:$A$434,0)+4,MATCH(O$60,'[1]PNC 2020'!$A$3:$AA$3,0))),"")</f>
        <v/>
      </c>
      <c r="P78" s="35">
        <f t="shared" si="42"/>
        <v>0</v>
      </c>
      <c r="Q78" s="35">
        <f>IFERROR(IF(INDEX('[1]PNC 2020'!$A$3:$AA$434,MATCH($A78,'[1]PNC 2020'!$A$7:$A$434,0)+4,MATCH(Q$60,'[1]PNC 2020'!$A$3:$AA$3,0))=0,"",INDEX('[1]PNC 2020'!$A$3:$AA$434,MATCH($A78,'[1]PNC 2020'!$A$7:$A$434,0)+4,MATCH(Q$60,'[1]PNC 2020'!$A$3:$AA$3,0))),"")</f>
        <v>1102747.81</v>
      </c>
      <c r="R78" s="35" t="str">
        <f>IFERROR(IF(INDEX('[1]PNC 2020'!$A$3:$AA$434,MATCH($A78,'[1]PNC 2020'!$A$7:$A$434,0)+4,MATCH(R$60,'[1]PNC 2020'!$A$3:$AA$3,0))=0,"",INDEX('[1]PNC 2020'!$A$3:$AA$434,MATCH($A78,'[1]PNC 2020'!$A$7:$A$434,0)+4,MATCH(R$60,'[1]PNC 2020'!$A$3:$AA$3,0))),"")</f>
        <v/>
      </c>
      <c r="S78" s="35">
        <f t="shared" si="43"/>
        <v>1102747.81</v>
      </c>
      <c r="T78" s="35">
        <f>IFERROR(IF(INDEX('[1]PNC 2020'!$A$3:$AA$434,MATCH($A78,'[1]PNC 2020'!$A$7:$A$434,0)+4,MATCH(T$60,'[1]PNC 2020'!$A$3:$AA$3,0))=0,"",INDEX('[1]PNC 2020'!$A$3:$AA$434,MATCH($A78,'[1]PNC 2020'!$A$7:$A$434,0)+4,MATCH(T$60,'[1]PNC 2020'!$A$3:$AA$3,0))),"")</f>
        <v>3515.69</v>
      </c>
      <c r="U78" s="35" t="str">
        <f>IFERROR(IF(INDEX('[1]PNC 2020'!$A$3:$AA$434,MATCH($A78,'[1]PNC 2020'!$A$7:$A$434,0)+4,MATCH(U$60,'[1]PNC 2020'!$A$3:$AA$3,0))=0,"",INDEX('[1]PNC 2020'!$A$3:$AA$434,MATCH($A78,'[1]PNC 2020'!$A$7:$A$434,0)+4,MATCH(U$60,'[1]PNC 2020'!$A$3:$AA$3,0))),"")</f>
        <v/>
      </c>
      <c r="V78" s="35">
        <f t="shared" si="44"/>
        <v>3515.69</v>
      </c>
      <c r="W78" s="35">
        <f>IFERROR(IF(INDEX('[1]PNC 2020'!$A$3:$AA$434,MATCH($A78,'[1]PNC 2020'!$A$7:$A$434,0)+4,MATCH(W$60,'[1]PNC 2020'!$A$3:$AA$3,0))=0,"",INDEX('[1]PNC 2020'!$A$3:$AA$434,MATCH($A78,'[1]PNC 2020'!$A$7:$A$434,0)+4,MATCH(W$60,'[1]PNC 2020'!$A$3:$AA$3,0))),"")</f>
        <v>9000</v>
      </c>
      <c r="X78" s="35" t="str">
        <f>IFERROR(IF(INDEX('[1]PNC 2020'!$A$3:$AA$434,MATCH($A78,'[1]PNC 2020'!$A$7:$A$434,0)+4,MATCH(X$60,'[1]PNC 2020'!$A$3:$AA$3,0))=0,"",INDEX('[1]PNC 2020'!$A$3:$AA$434,MATCH($A78,'[1]PNC 2020'!$A$7:$A$434,0)+4,MATCH(X$60,'[1]PNC 2020'!$A$3:$AA$3,0))),"")</f>
        <v/>
      </c>
      <c r="Y78" s="35">
        <f t="shared" si="45"/>
        <v>9000</v>
      </c>
      <c r="Z78" s="35">
        <f>IFERROR(IF(INDEX('[1]PNC 2020'!$A$3:$AA$434,MATCH($A78,'[1]PNC 2020'!$A$7:$A$434,0)+4,MATCH(Z$60,'[1]PNC 2020'!$A$3:$AA$3,0))=0,"",INDEX('[1]PNC 2020'!$A$3:$AA$434,MATCH($A78,'[1]PNC 2020'!$A$7:$A$434,0)+4,MATCH(Z$60,'[1]PNC 2020'!$A$3:$AA$3,0))),"")</f>
        <v>69763213.760000005</v>
      </c>
      <c r="AA78" s="35" t="str">
        <f>IFERROR(IF(INDEX('[1]PNC 2020'!$A$3:$AA$434,MATCH($A78,'[1]PNC 2020'!$A$7:$A$434,0)+4,MATCH(AA$60,'[1]PNC 2020'!$A$3:$AA$3,0))=0,"",INDEX('[1]PNC 2020'!$A$3:$AA$434,MATCH($A78,'[1]PNC 2020'!$A$7:$A$434,0)+4,MATCH(AA$60,'[1]PNC 2020'!$A$3:$AA$3,0))),"")</f>
        <v/>
      </c>
      <c r="AB78" s="35">
        <f t="shared" si="46"/>
        <v>69763213.760000005</v>
      </c>
      <c r="AC78" s="35" t="str">
        <f>IFERROR(IF(INDEX('[1]PNC 2020'!$A$3:$AA$434,MATCH($A78,'[1]PNC 2020'!$A$7:$A$434,0)+4,MATCH(AC$60,'[1]PNC 2020'!$A$3:$AA$3,0))=0,"",INDEX('[1]PNC 2020'!$A$3:$AA$434,MATCH($A78,'[1]PNC 2020'!$A$7:$A$434,0)+4,MATCH(AC$60,'[1]PNC 2020'!$A$3:$AA$3,0))),"")</f>
        <v/>
      </c>
      <c r="AD78" s="35" t="str">
        <f>IFERROR(IF(INDEX('[1]PNC 2020'!$A$3:$AA$434,MATCH($A78,'[1]PNC 2020'!$A$7:$A$434,0)+4,MATCH(AD$60,'[1]PNC 2020'!$A$3:$AA$3,0))=0,"",INDEX('[1]PNC 2020'!$A$3:$AA$434,MATCH($A78,'[1]PNC 2020'!$A$7:$A$434,0)+4,MATCH(AD$60,'[1]PNC 2020'!$A$3:$AA$3,0))),"")</f>
        <v/>
      </c>
      <c r="AE78" s="35">
        <f t="shared" si="47"/>
        <v>0</v>
      </c>
      <c r="AF78" s="35">
        <f>IFERROR(IF(INDEX('[1]PNC 2020'!$A$3:$AA$434,MATCH($A78,'[1]PNC 2020'!$A$7:$A$434,0)+4,MATCH(AF$60,'[1]PNC 2020'!$A$3:$AA$3,0))=0,"",INDEX('[1]PNC 2020'!$A$3:$AA$434,MATCH($A78,'[1]PNC 2020'!$A$7:$A$434,0)+4,MATCH(AF$60,'[1]PNC 2020'!$A$3:$AA$3,0))),"")</f>
        <v>23592.21</v>
      </c>
      <c r="AG78" s="35" t="str">
        <f>IFERROR(IF(INDEX('[1]PNC 2020'!$A$3:$AA$434,MATCH($A78,'[1]PNC 2020'!$A$7:$A$434,0)+4,MATCH(AG$60,'[1]PNC 2020'!$A$3:$AA$3,0))=0,"",INDEX('[1]PNC 2020'!$A$3:$AA$434,MATCH($A78,'[1]PNC 2020'!$A$7:$A$434,0)+4,MATCH(AG$60,'[1]PNC 2020'!$A$3:$AA$3,0))),"")</f>
        <v/>
      </c>
      <c r="AH78" s="35">
        <f t="shared" si="48"/>
        <v>23592.21</v>
      </c>
      <c r="AI78" s="35">
        <f>IFERROR(IF(INDEX('[1]PNC 2020'!$A$3:$AA$434,MATCH($A78,'[1]PNC 2020'!$A$7:$A$434,0)+4,MATCH(AI$60,'[1]PNC 2020'!$A$3:$AA$3,0))=0,"",INDEX('[1]PNC 2020'!$A$3:$AA$434,MATCH($A78,'[1]PNC 2020'!$A$7:$A$434,0)+4,MATCH(AI$60,'[1]PNC 2020'!$A$3:$AA$3,0))),"")</f>
        <v>602443.38</v>
      </c>
      <c r="AJ78" s="35" t="str">
        <f>IFERROR(IF(INDEX('[1]PNC 2020'!$A$3:$AA$434,MATCH($A78,'[1]PNC 2020'!$A$7:$A$434,0)+4,MATCH(AJ$60,'[1]PNC 2020'!$A$3:$AA$3,0))=0,"",INDEX('[1]PNC 2020'!$A$3:$AA$434,MATCH($A78,'[1]PNC 2020'!$A$7:$A$434,0)+4,MATCH(AJ$60,'[1]PNC 2020'!$A$3:$AA$3,0))),"")</f>
        <v/>
      </c>
      <c r="AK78" s="35">
        <f t="shared" si="49"/>
        <v>602443.38</v>
      </c>
      <c r="AL78" s="2">
        <f t="shared" si="50"/>
        <v>71873922.899999991</v>
      </c>
      <c r="AM78" s="97" t="s">
        <v>23</v>
      </c>
    </row>
    <row r="79" spans="1:39" x14ac:dyDescent="0.25">
      <c r="A79" s="97" t="str">
        <f t="shared" si="51"/>
        <v>EneroSeguros La Internacional, S. A.</v>
      </c>
      <c r="B79" s="37" t="s">
        <v>80</v>
      </c>
      <c r="C79" s="44">
        <f t="shared" si="37"/>
        <v>53803196.170000002</v>
      </c>
      <c r="D79" s="44">
        <f t="shared" si="38"/>
        <v>0</v>
      </c>
      <c r="E79" s="35" t="str">
        <f>IFERROR(IF(INDEX('[1]PNC 2020'!$A$3:$AA$434,MATCH($A79,'[1]PNC 2020'!$A$7:$A$434,0)+4,MATCH(E$60,'[1]PNC 2020'!$A$3:$AA$3,0))=0,"",INDEX('[1]PNC 2020'!$A$3:$AA$434,MATCH($A79,'[1]PNC 2020'!$A$7:$A$434,0)+4,MATCH(E$60,'[1]PNC 2020'!$A$3:$AA$3,0))),"")</f>
        <v/>
      </c>
      <c r="F79" s="35" t="str">
        <f>IFERROR(IF(INDEX('[1]PNC 2020'!$A$3:$AA$434,MATCH($A79,'[1]PNC 2020'!$A$7:$A$434,0)+4,MATCH(F$60,'[1]PNC 2020'!$A$3:$AA$3,0))=0,"",INDEX('[1]PNC 2020'!$A$3:$AA$434,MATCH($A79,'[1]PNC 2020'!$A$7:$A$434,0)+4,MATCH(F$60,'[1]PNC 2020'!$A$3:$AA$3,0))),"")</f>
        <v/>
      </c>
      <c r="G79" s="35">
        <f t="shared" si="39"/>
        <v>0</v>
      </c>
      <c r="H79" s="35" t="str">
        <f>IFERROR(IF(INDEX('[1]PNC 2020'!$A$3:$AA$434,MATCH($A79,'[1]PNC 2020'!$A$7:$A$434,0)+4,MATCH(H$60,'[1]PNC 2020'!$A$3:$AA$3,0))=0,"",INDEX('[1]PNC 2020'!$A$3:$AA$434,MATCH($A79,'[1]PNC 2020'!$A$7:$A$434,0)+4,MATCH(H$60,'[1]PNC 2020'!$A$3:$AA$3,0))),"")</f>
        <v/>
      </c>
      <c r="I79" s="35" t="str">
        <f>IFERROR(IF(INDEX('[1]PNC 2020'!$A$3:$AA$434,MATCH($A79,'[1]PNC 2020'!$A$7:$A$434,0)+4,MATCH(I$60,'[1]PNC 2020'!$A$3:$AA$3,0))=0,"",INDEX('[1]PNC 2020'!$A$3:$AA$434,MATCH($A79,'[1]PNC 2020'!$A$7:$A$434,0)+4,MATCH(I$60,'[1]PNC 2020'!$A$3:$AA$3,0))),"")</f>
        <v/>
      </c>
      <c r="J79" s="35">
        <f t="shared" si="40"/>
        <v>0</v>
      </c>
      <c r="K79" s="35" t="str">
        <f>IFERROR(IF(INDEX('[1]PNC 2020'!$A$3:$AA$434,MATCH($A79,'[1]PNC 2020'!$A$7:$A$434,0)+4,MATCH(K$60,'[1]PNC 2020'!$A$3:$AA$3,0))=0,"",INDEX('[1]PNC 2020'!$A$3:$AA$434,MATCH($A79,'[1]PNC 2020'!$A$7:$A$434,0)+4,MATCH(K$60,'[1]PNC 2020'!$A$3:$AA$3,0))),"")</f>
        <v/>
      </c>
      <c r="L79" s="35" t="str">
        <f>IFERROR(IF(INDEX('[1]PNC 2020'!$A$3:$AA$434,MATCH($A79,'[1]PNC 2020'!$A$7:$A$434,0)+4,MATCH(L$60,'[1]PNC 2020'!$A$3:$AA$3,0))=0,"",INDEX('[1]PNC 2020'!$A$3:$AA$434,MATCH($A79,'[1]PNC 2020'!$A$7:$A$434,0)+4,MATCH(L$60,'[1]PNC 2020'!$A$3:$AA$3,0))),"")</f>
        <v/>
      </c>
      <c r="M79" s="35">
        <f t="shared" si="41"/>
        <v>0</v>
      </c>
      <c r="N79" s="35" t="str">
        <f>IFERROR(IF(INDEX('[1]PNC 2020'!$A$3:$AA$434,MATCH($A79,'[1]PNC 2020'!$A$7:$A$434,0)+4,MATCH(N$60,'[1]PNC 2020'!$A$3:$AA$3,0))=0,"",INDEX('[1]PNC 2020'!$A$3:$AA$434,MATCH($A79,'[1]PNC 2020'!$A$7:$A$434,0)+4,MATCH(N$60,'[1]PNC 2020'!$A$3:$AA$3,0))),"")</f>
        <v/>
      </c>
      <c r="O79" s="35" t="str">
        <f>IFERROR(IF(INDEX('[1]PNC 2020'!$A$3:$AA$434,MATCH($A79,'[1]PNC 2020'!$A$7:$A$434,0)+4,MATCH(O$60,'[1]PNC 2020'!$A$3:$AA$3,0))=0,"",INDEX('[1]PNC 2020'!$A$3:$AA$434,MATCH($A79,'[1]PNC 2020'!$A$7:$A$434,0)+4,MATCH(O$60,'[1]PNC 2020'!$A$3:$AA$3,0))),"")</f>
        <v/>
      </c>
      <c r="P79" s="35">
        <f t="shared" si="42"/>
        <v>0</v>
      </c>
      <c r="Q79" s="35">
        <f>IFERROR(IF(INDEX('[1]PNC 2020'!$A$3:$AA$434,MATCH($A79,'[1]PNC 2020'!$A$7:$A$434,0)+4,MATCH(Q$60,'[1]PNC 2020'!$A$3:$AA$3,0))=0,"",INDEX('[1]PNC 2020'!$A$3:$AA$434,MATCH($A79,'[1]PNC 2020'!$A$7:$A$434,0)+4,MATCH(Q$60,'[1]PNC 2020'!$A$3:$AA$3,0))),"")</f>
        <v>4310.34</v>
      </c>
      <c r="R79" s="35" t="str">
        <f>IFERROR(IF(INDEX('[1]PNC 2020'!$A$3:$AA$434,MATCH($A79,'[1]PNC 2020'!$A$7:$A$434,0)+4,MATCH(R$60,'[1]PNC 2020'!$A$3:$AA$3,0))=0,"",INDEX('[1]PNC 2020'!$A$3:$AA$434,MATCH($A79,'[1]PNC 2020'!$A$7:$A$434,0)+4,MATCH(R$60,'[1]PNC 2020'!$A$3:$AA$3,0))),"")</f>
        <v/>
      </c>
      <c r="S79" s="35">
        <f t="shared" si="43"/>
        <v>4310.34</v>
      </c>
      <c r="T79" s="35" t="str">
        <f>IFERROR(IF(INDEX('[1]PNC 2020'!$A$3:$AA$434,MATCH($A79,'[1]PNC 2020'!$A$7:$A$434,0)+4,MATCH(T$60,'[1]PNC 2020'!$A$3:$AA$3,0))=0,"",INDEX('[1]PNC 2020'!$A$3:$AA$434,MATCH($A79,'[1]PNC 2020'!$A$7:$A$434,0)+4,MATCH(T$60,'[1]PNC 2020'!$A$3:$AA$3,0))),"")</f>
        <v/>
      </c>
      <c r="U79" s="35" t="str">
        <f>IFERROR(IF(INDEX('[1]PNC 2020'!$A$3:$AA$434,MATCH($A79,'[1]PNC 2020'!$A$7:$A$434,0)+4,MATCH(U$60,'[1]PNC 2020'!$A$3:$AA$3,0))=0,"",INDEX('[1]PNC 2020'!$A$3:$AA$434,MATCH($A79,'[1]PNC 2020'!$A$7:$A$434,0)+4,MATCH(U$60,'[1]PNC 2020'!$A$3:$AA$3,0))),"")</f>
        <v/>
      </c>
      <c r="V79" s="35">
        <f t="shared" si="44"/>
        <v>0</v>
      </c>
      <c r="W79" s="35" t="str">
        <f>IFERROR(IF(INDEX('[1]PNC 2020'!$A$3:$AA$434,MATCH($A79,'[1]PNC 2020'!$A$7:$A$434,0)+4,MATCH(W$60,'[1]PNC 2020'!$A$3:$AA$3,0))=0,"",INDEX('[1]PNC 2020'!$A$3:$AA$434,MATCH($A79,'[1]PNC 2020'!$A$7:$A$434,0)+4,MATCH(W$60,'[1]PNC 2020'!$A$3:$AA$3,0))),"")</f>
        <v/>
      </c>
      <c r="X79" s="35" t="str">
        <f>IFERROR(IF(INDEX('[1]PNC 2020'!$A$3:$AA$434,MATCH($A79,'[1]PNC 2020'!$A$7:$A$434,0)+4,MATCH(X$60,'[1]PNC 2020'!$A$3:$AA$3,0))=0,"",INDEX('[1]PNC 2020'!$A$3:$AA$434,MATCH($A79,'[1]PNC 2020'!$A$7:$A$434,0)+4,MATCH(X$60,'[1]PNC 2020'!$A$3:$AA$3,0))),"")</f>
        <v/>
      </c>
      <c r="Y79" s="35">
        <f t="shared" si="45"/>
        <v>0</v>
      </c>
      <c r="Z79" s="35">
        <f>IFERROR(IF(INDEX('[1]PNC 2020'!$A$3:$AA$434,MATCH($A79,'[1]PNC 2020'!$A$7:$A$434,0)+4,MATCH(Z$60,'[1]PNC 2020'!$A$3:$AA$3,0))=0,"",INDEX('[1]PNC 2020'!$A$3:$AA$434,MATCH($A79,'[1]PNC 2020'!$A$7:$A$434,0)+4,MATCH(Z$60,'[1]PNC 2020'!$A$3:$AA$3,0))),"")</f>
        <v>53798885.829999998</v>
      </c>
      <c r="AA79" s="35" t="str">
        <f>IFERROR(IF(INDEX('[1]PNC 2020'!$A$3:$AA$434,MATCH($A79,'[1]PNC 2020'!$A$7:$A$434,0)+4,MATCH(AA$60,'[1]PNC 2020'!$A$3:$AA$3,0))=0,"",INDEX('[1]PNC 2020'!$A$3:$AA$434,MATCH($A79,'[1]PNC 2020'!$A$7:$A$434,0)+4,MATCH(AA$60,'[1]PNC 2020'!$A$3:$AA$3,0))),"")</f>
        <v/>
      </c>
      <c r="AB79" s="35">
        <f t="shared" si="46"/>
        <v>53798885.829999998</v>
      </c>
      <c r="AC79" s="35" t="str">
        <f>IFERROR(IF(INDEX('[1]PNC 2020'!$A$3:$AA$434,MATCH($A79,'[1]PNC 2020'!$A$7:$A$434,0)+4,MATCH(AC$60,'[1]PNC 2020'!$A$3:$AA$3,0))=0,"",INDEX('[1]PNC 2020'!$A$3:$AA$434,MATCH($A79,'[1]PNC 2020'!$A$7:$A$434,0)+4,MATCH(AC$60,'[1]PNC 2020'!$A$3:$AA$3,0))),"")</f>
        <v/>
      </c>
      <c r="AD79" s="35" t="str">
        <f>IFERROR(IF(INDEX('[1]PNC 2020'!$A$3:$AA$434,MATCH($A79,'[1]PNC 2020'!$A$7:$A$434,0)+4,MATCH(AD$60,'[1]PNC 2020'!$A$3:$AA$3,0))=0,"",INDEX('[1]PNC 2020'!$A$3:$AA$434,MATCH($A79,'[1]PNC 2020'!$A$7:$A$434,0)+4,MATCH(AD$60,'[1]PNC 2020'!$A$3:$AA$3,0))),"")</f>
        <v/>
      </c>
      <c r="AE79" s="35">
        <f t="shared" si="47"/>
        <v>0</v>
      </c>
      <c r="AF79" s="35" t="str">
        <f>IFERROR(IF(INDEX('[1]PNC 2020'!$A$3:$AA$434,MATCH($A79,'[1]PNC 2020'!$A$7:$A$434,0)+4,MATCH(AF$60,'[1]PNC 2020'!$A$3:$AA$3,0))=0,"",INDEX('[1]PNC 2020'!$A$3:$AA$434,MATCH($A79,'[1]PNC 2020'!$A$7:$A$434,0)+4,MATCH(AF$60,'[1]PNC 2020'!$A$3:$AA$3,0))),"")</f>
        <v/>
      </c>
      <c r="AG79" s="35" t="str">
        <f>IFERROR(IF(INDEX('[1]PNC 2020'!$A$3:$AA$434,MATCH($A79,'[1]PNC 2020'!$A$7:$A$434,0)+4,MATCH(AG$60,'[1]PNC 2020'!$A$3:$AA$3,0))=0,"",INDEX('[1]PNC 2020'!$A$3:$AA$434,MATCH($A79,'[1]PNC 2020'!$A$7:$A$434,0)+4,MATCH(AG$60,'[1]PNC 2020'!$A$3:$AA$3,0))),"")</f>
        <v/>
      </c>
      <c r="AH79" s="35">
        <f t="shared" si="48"/>
        <v>0</v>
      </c>
      <c r="AI79" s="35" t="str">
        <f>IFERROR(IF(INDEX('[1]PNC 2020'!$A$3:$AA$434,MATCH($A79,'[1]PNC 2020'!$A$7:$A$434,0)+4,MATCH(AI$60,'[1]PNC 2020'!$A$3:$AA$3,0))=0,"",INDEX('[1]PNC 2020'!$A$3:$AA$434,MATCH($A79,'[1]PNC 2020'!$A$7:$A$434,0)+4,MATCH(AI$60,'[1]PNC 2020'!$A$3:$AA$3,0))),"")</f>
        <v/>
      </c>
      <c r="AJ79" s="35" t="str">
        <f>IFERROR(IF(INDEX('[1]PNC 2020'!$A$3:$AA$434,MATCH($A79,'[1]PNC 2020'!$A$7:$A$434,0)+4,MATCH(AJ$60,'[1]PNC 2020'!$A$3:$AA$3,0))=0,"",INDEX('[1]PNC 2020'!$A$3:$AA$434,MATCH($A79,'[1]PNC 2020'!$A$7:$A$434,0)+4,MATCH(AJ$60,'[1]PNC 2020'!$A$3:$AA$3,0))),"")</f>
        <v/>
      </c>
      <c r="AK79" s="35">
        <f t="shared" si="49"/>
        <v>0</v>
      </c>
      <c r="AL79" s="2">
        <f t="shared" si="50"/>
        <v>53803196.170000002</v>
      </c>
      <c r="AM79" s="97" t="s">
        <v>23</v>
      </c>
    </row>
    <row r="80" spans="1:39" x14ac:dyDescent="0.25">
      <c r="A80" s="97" t="str">
        <f t="shared" si="51"/>
        <v xml:space="preserve">EneroCooperativa Nacional De Seguros, Inc </v>
      </c>
      <c r="B80" s="37" t="s">
        <v>120</v>
      </c>
      <c r="C80" s="44">
        <f t="shared" si="37"/>
        <v>53158707.370000005</v>
      </c>
      <c r="D80" s="44">
        <f t="shared" si="38"/>
        <v>80949.84</v>
      </c>
      <c r="E80" s="35" t="str">
        <f>IFERROR(IF(INDEX('[1]PNC 2020'!$A$3:$AA$434,MATCH($A80,'[1]PNC 2020'!$A$7:$A$434,0)+4,MATCH(E$60,'[1]PNC 2020'!$A$3:$AA$3,0))=0,"",INDEX('[1]PNC 2020'!$A$3:$AA$434,MATCH($A80,'[1]PNC 2020'!$A$7:$A$434,0)+4,MATCH(E$60,'[1]PNC 2020'!$A$3:$AA$3,0))),"")</f>
        <v/>
      </c>
      <c r="F80" s="35" t="str">
        <f>IFERROR(IF(INDEX('[1]PNC 2020'!$A$3:$AA$434,MATCH($A80,'[1]PNC 2020'!$A$7:$A$434,0)+4,MATCH(F$60,'[1]PNC 2020'!$A$3:$AA$3,0))=0,"",INDEX('[1]PNC 2020'!$A$3:$AA$434,MATCH($A80,'[1]PNC 2020'!$A$7:$A$434,0)+4,MATCH(F$60,'[1]PNC 2020'!$A$3:$AA$3,0))),"")</f>
        <v/>
      </c>
      <c r="G80" s="35">
        <f t="shared" si="39"/>
        <v>0</v>
      </c>
      <c r="H80" s="35">
        <f>IFERROR(IF(INDEX('[1]PNC 2020'!$A$3:$AA$434,MATCH($A80,'[1]PNC 2020'!$A$7:$A$434,0)+4,MATCH(H$60,'[1]PNC 2020'!$A$3:$AA$3,0))=0,"",INDEX('[1]PNC 2020'!$A$3:$AA$434,MATCH($A80,'[1]PNC 2020'!$A$7:$A$434,0)+4,MATCH(H$60,'[1]PNC 2020'!$A$3:$AA$3,0))),"")</f>
        <v>16430341.970000001</v>
      </c>
      <c r="I80" s="35" t="str">
        <f>IFERROR(IF(INDEX('[1]PNC 2020'!$A$3:$AA$434,MATCH($A80,'[1]PNC 2020'!$A$7:$A$434,0)+4,MATCH(I$60,'[1]PNC 2020'!$A$3:$AA$3,0))=0,"",INDEX('[1]PNC 2020'!$A$3:$AA$434,MATCH($A80,'[1]PNC 2020'!$A$7:$A$434,0)+4,MATCH(I$60,'[1]PNC 2020'!$A$3:$AA$3,0))),"")</f>
        <v/>
      </c>
      <c r="J80" s="35">
        <f t="shared" si="40"/>
        <v>16430341.970000001</v>
      </c>
      <c r="K80" s="35" t="str">
        <f>IFERROR(IF(INDEX('[1]PNC 2020'!$A$3:$AA$434,MATCH($A80,'[1]PNC 2020'!$A$7:$A$434,0)+4,MATCH(K$60,'[1]PNC 2020'!$A$3:$AA$3,0))=0,"",INDEX('[1]PNC 2020'!$A$3:$AA$434,MATCH($A80,'[1]PNC 2020'!$A$7:$A$434,0)+4,MATCH(K$60,'[1]PNC 2020'!$A$3:$AA$3,0))),"")</f>
        <v/>
      </c>
      <c r="L80" s="35" t="str">
        <f>IFERROR(IF(INDEX('[1]PNC 2020'!$A$3:$AA$434,MATCH($A80,'[1]PNC 2020'!$A$7:$A$434,0)+4,MATCH(L$60,'[1]PNC 2020'!$A$3:$AA$3,0))=0,"",INDEX('[1]PNC 2020'!$A$3:$AA$434,MATCH($A80,'[1]PNC 2020'!$A$7:$A$434,0)+4,MATCH(L$60,'[1]PNC 2020'!$A$3:$AA$3,0))),"")</f>
        <v/>
      </c>
      <c r="M80" s="35">
        <f t="shared" si="41"/>
        <v>0</v>
      </c>
      <c r="N80" s="35" t="str">
        <f>IFERROR(IF(INDEX('[1]PNC 2020'!$A$3:$AA$434,MATCH($A80,'[1]PNC 2020'!$A$7:$A$434,0)+4,MATCH(N$60,'[1]PNC 2020'!$A$3:$AA$3,0))=0,"",INDEX('[1]PNC 2020'!$A$3:$AA$434,MATCH($A80,'[1]PNC 2020'!$A$7:$A$434,0)+4,MATCH(N$60,'[1]PNC 2020'!$A$3:$AA$3,0))),"")</f>
        <v/>
      </c>
      <c r="O80" s="35" t="str">
        <f>IFERROR(IF(INDEX('[1]PNC 2020'!$A$3:$AA$434,MATCH($A80,'[1]PNC 2020'!$A$7:$A$434,0)+4,MATCH(O$60,'[1]PNC 2020'!$A$3:$AA$3,0))=0,"",INDEX('[1]PNC 2020'!$A$3:$AA$434,MATCH($A80,'[1]PNC 2020'!$A$7:$A$434,0)+4,MATCH(O$60,'[1]PNC 2020'!$A$3:$AA$3,0))),"")</f>
        <v/>
      </c>
      <c r="P80" s="35">
        <f t="shared" si="42"/>
        <v>0</v>
      </c>
      <c r="Q80" s="35">
        <f>IFERROR(IF(INDEX('[1]PNC 2020'!$A$3:$AA$434,MATCH($A80,'[1]PNC 2020'!$A$7:$A$434,0)+4,MATCH(Q$60,'[1]PNC 2020'!$A$3:$AA$3,0))=0,"",INDEX('[1]PNC 2020'!$A$3:$AA$434,MATCH($A80,'[1]PNC 2020'!$A$7:$A$434,0)+4,MATCH(Q$60,'[1]PNC 2020'!$A$3:$AA$3,0))),"")</f>
        <v>6281507.1600000001</v>
      </c>
      <c r="R80" s="35" t="str">
        <f>IFERROR(IF(INDEX('[1]PNC 2020'!$A$3:$AA$434,MATCH($A80,'[1]PNC 2020'!$A$7:$A$434,0)+4,MATCH(R$60,'[1]PNC 2020'!$A$3:$AA$3,0))=0,"",INDEX('[1]PNC 2020'!$A$3:$AA$434,MATCH($A80,'[1]PNC 2020'!$A$7:$A$434,0)+4,MATCH(R$60,'[1]PNC 2020'!$A$3:$AA$3,0))),"")</f>
        <v/>
      </c>
      <c r="S80" s="35">
        <f t="shared" si="43"/>
        <v>6281507.1600000001</v>
      </c>
      <c r="T80" s="35">
        <f>IFERROR(IF(INDEX('[1]PNC 2020'!$A$3:$AA$434,MATCH($A80,'[1]PNC 2020'!$A$7:$A$434,0)+4,MATCH(T$60,'[1]PNC 2020'!$A$3:$AA$3,0))=0,"",INDEX('[1]PNC 2020'!$A$3:$AA$434,MATCH($A80,'[1]PNC 2020'!$A$7:$A$434,0)+4,MATCH(T$60,'[1]PNC 2020'!$A$3:$AA$3,0))),"")</f>
        <v>131372.34</v>
      </c>
      <c r="U80" s="35" t="str">
        <f>IFERROR(IF(INDEX('[1]PNC 2020'!$A$3:$AA$434,MATCH($A80,'[1]PNC 2020'!$A$7:$A$434,0)+4,MATCH(U$60,'[1]PNC 2020'!$A$3:$AA$3,0))=0,"",INDEX('[1]PNC 2020'!$A$3:$AA$434,MATCH($A80,'[1]PNC 2020'!$A$7:$A$434,0)+4,MATCH(U$60,'[1]PNC 2020'!$A$3:$AA$3,0))),"")</f>
        <v/>
      </c>
      <c r="V80" s="35">
        <f t="shared" si="44"/>
        <v>131372.34</v>
      </c>
      <c r="W80" s="35">
        <f>IFERROR(IF(INDEX('[1]PNC 2020'!$A$3:$AA$434,MATCH($A80,'[1]PNC 2020'!$A$7:$A$434,0)+4,MATCH(W$60,'[1]PNC 2020'!$A$3:$AA$3,0))=0,"",INDEX('[1]PNC 2020'!$A$3:$AA$434,MATCH($A80,'[1]PNC 2020'!$A$7:$A$434,0)+4,MATCH(W$60,'[1]PNC 2020'!$A$3:$AA$3,0))),"")</f>
        <v>42233.91</v>
      </c>
      <c r="X80" s="35" t="str">
        <f>IFERROR(IF(INDEX('[1]PNC 2020'!$A$3:$AA$434,MATCH($A80,'[1]PNC 2020'!$A$7:$A$434,0)+4,MATCH(X$60,'[1]PNC 2020'!$A$3:$AA$3,0))=0,"",INDEX('[1]PNC 2020'!$A$3:$AA$434,MATCH($A80,'[1]PNC 2020'!$A$7:$A$434,0)+4,MATCH(X$60,'[1]PNC 2020'!$A$3:$AA$3,0))),"")</f>
        <v/>
      </c>
      <c r="Y80" s="35">
        <f t="shared" si="45"/>
        <v>42233.91</v>
      </c>
      <c r="Z80" s="35">
        <f>IFERROR(IF(INDEX('[1]PNC 2020'!$A$3:$AA$434,MATCH($A80,'[1]PNC 2020'!$A$7:$A$434,0)+4,MATCH(Z$60,'[1]PNC 2020'!$A$3:$AA$3,0))=0,"",INDEX('[1]PNC 2020'!$A$3:$AA$434,MATCH($A80,'[1]PNC 2020'!$A$7:$A$434,0)+4,MATCH(Z$60,'[1]PNC 2020'!$A$3:$AA$3,0))),"")</f>
        <v>28612739.43</v>
      </c>
      <c r="AA80" s="35">
        <f>IFERROR(IF(INDEX('[1]PNC 2020'!$A$3:$AA$434,MATCH($A80,'[1]PNC 2020'!$A$7:$A$434,0)+4,MATCH(AA$60,'[1]PNC 2020'!$A$3:$AA$3,0))=0,"",INDEX('[1]PNC 2020'!$A$3:$AA$434,MATCH($A80,'[1]PNC 2020'!$A$7:$A$434,0)+4,MATCH(AA$60,'[1]PNC 2020'!$A$3:$AA$3,0))),"")</f>
        <v>80949.84</v>
      </c>
      <c r="AB80" s="35">
        <f t="shared" si="46"/>
        <v>28693689.27</v>
      </c>
      <c r="AC80" s="35" t="str">
        <f>IFERROR(IF(INDEX('[1]PNC 2020'!$A$3:$AA$434,MATCH($A80,'[1]PNC 2020'!$A$7:$A$434,0)+4,MATCH(AC$60,'[1]PNC 2020'!$A$3:$AA$3,0))=0,"",INDEX('[1]PNC 2020'!$A$3:$AA$434,MATCH($A80,'[1]PNC 2020'!$A$7:$A$434,0)+4,MATCH(AC$60,'[1]PNC 2020'!$A$3:$AA$3,0))),"")</f>
        <v/>
      </c>
      <c r="AD80" s="35" t="str">
        <f>IFERROR(IF(INDEX('[1]PNC 2020'!$A$3:$AA$434,MATCH($A80,'[1]PNC 2020'!$A$7:$A$434,0)+4,MATCH(AD$60,'[1]PNC 2020'!$A$3:$AA$3,0))=0,"",INDEX('[1]PNC 2020'!$A$3:$AA$434,MATCH($A80,'[1]PNC 2020'!$A$7:$A$434,0)+4,MATCH(AD$60,'[1]PNC 2020'!$A$3:$AA$3,0))),"")</f>
        <v/>
      </c>
      <c r="AE80" s="35">
        <f t="shared" si="47"/>
        <v>0</v>
      </c>
      <c r="AF80" s="35">
        <f>IFERROR(IF(INDEX('[1]PNC 2020'!$A$3:$AA$434,MATCH($A80,'[1]PNC 2020'!$A$7:$A$434,0)+4,MATCH(AF$60,'[1]PNC 2020'!$A$3:$AA$3,0))=0,"",INDEX('[1]PNC 2020'!$A$3:$AA$434,MATCH($A80,'[1]PNC 2020'!$A$7:$A$434,0)+4,MATCH(AF$60,'[1]PNC 2020'!$A$3:$AA$3,0))),"")</f>
        <v>971994.85</v>
      </c>
      <c r="AG80" s="35" t="str">
        <f>IFERROR(IF(INDEX('[1]PNC 2020'!$A$3:$AA$434,MATCH($A80,'[1]PNC 2020'!$A$7:$A$434,0)+4,MATCH(AG$60,'[1]PNC 2020'!$A$3:$AA$3,0))=0,"",INDEX('[1]PNC 2020'!$A$3:$AA$434,MATCH($A80,'[1]PNC 2020'!$A$7:$A$434,0)+4,MATCH(AG$60,'[1]PNC 2020'!$A$3:$AA$3,0))),"")</f>
        <v/>
      </c>
      <c r="AH80" s="35">
        <f t="shared" si="48"/>
        <v>971994.85</v>
      </c>
      <c r="AI80" s="35">
        <f>IFERROR(IF(INDEX('[1]PNC 2020'!$A$3:$AA$434,MATCH($A80,'[1]PNC 2020'!$A$7:$A$434,0)+4,MATCH(AI$60,'[1]PNC 2020'!$A$3:$AA$3,0))=0,"",INDEX('[1]PNC 2020'!$A$3:$AA$434,MATCH($A80,'[1]PNC 2020'!$A$7:$A$434,0)+4,MATCH(AI$60,'[1]PNC 2020'!$A$3:$AA$3,0))),"")</f>
        <v>688517.71</v>
      </c>
      <c r="AJ80" s="35" t="str">
        <f>IFERROR(IF(INDEX('[1]PNC 2020'!$A$3:$AA$434,MATCH($A80,'[1]PNC 2020'!$A$7:$A$434,0)+4,MATCH(AJ$60,'[1]PNC 2020'!$A$3:$AA$3,0))=0,"",INDEX('[1]PNC 2020'!$A$3:$AA$434,MATCH($A80,'[1]PNC 2020'!$A$7:$A$434,0)+4,MATCH(AJ$60,'[1]PNC 2020'!$A$3:$AA$3,0))),"")</f>
        <v/>
      </c>
      <c r="AK80" s="35">
        <f t="shared" si="49"/>
        <v>688517.71</v>
      </c>
      <c r="AL80" s="2">
        <f t="shared" si="50"/>
        <v>53239657.210000008</v>
      </c>
      <c r="AM80" s="97" t="s">
        <v>23</v>
      </c>
    </row>
    <row r="81" spans="1:39" x14ac:dyDescent="0.25">
      <c r="A81" s="97" t="str">
        <f t="shared" si="51"/>
        <v>EneroAngloamericana de Seguros, S. A.</v>
      </c>
      <c r="B81" s="37" t="s">
        <v>78</v>
      </c>
      <c r="C81" s="44">
        <f t="shared" si="37"/>
        <v>48046913.210000001</v>
      </c>
      <c r="D81" s="44">
        <f t="shared" si="38"/>
        <v>0</v>
      </c>
      <c r="E81" s="35">
        <f>IFERROR(IF(INDEX('[1]PNC 2020'!$A$3:$AA$434,MATCH($A81,'[1]PNC 2020'!$A$7:$A$434,0)+4,MATCH(E$60,'[1]PNC 2020'!$A$3:$AA$3,0))=0,"",INDEX('[1]PNC 2020'!$A$3:$AA$434,MATCH($A81,'[1]PNC 2020'!$A$7:$A$434,0)+4,MATCH(E$60,'[1]PNC 2020'!$A$3:$AA$3,0))),"")</f>
        <v>813172.45</v>
      </c>
      <c r="F81" s="35" t="str">
        <f>IFERROR(IF(INDEX('[1]PNC 2020'!$A$3:$AA$434,MATCH($A81,'[1]PNC 2020'!$A$7:$A$434,0)+4,MATCH(F$60,'[1]PNC 2020'!$A$3:$AA$3,0))=0,"",INDEX('[1]PNC 2020'!$A$3:$AA$434,MATCH($A81,'[1]PNC 2020'!$A$7:$A$434,0)+4,MATCH(F$60,'[1]PNC 2020'!$A$3:$AA$3,0))),"")</f>
        <v/>
      </c>
      <c r="G81" s="35">
        <f t="shared" si="39"/>
        <v>813172.45</v>
      </c>
      <c r="H81" s="35">
        <f>IFERROR(IF(INDEX('[1]PNC 2020'!$A$3:$AA$434,MATCH($A81,'[1]PNC 2020'!$A$7:$A$434,0)+4,MATCH(H$60,'[1]PNC 2020'!$A$3:$AA$3,0))=0,"",INDEX('[1]PNC 2020'!$A$3:$AA$434,MATCH($A81,'[1]PNC 2020'!$A$7:$A$434,0)+4,MATCH(H$60,'[1]PNC 2020'!$A$3:$AA$3,0))),"")</f>
        <v>2154891.2799999998</v>
      </c>
      <c r="I81" s="35" t="str">
        <f>IFERROR(IF(INDEX('[1]PNC 2020'!$A$3:$AA$434,MATCH($A81,'[1]PNC 2020'!$A$7:$A$434,0)+4,MATCH(I$60,'[1]PNC 2020'!$A$3:$AA$3,0))=0,"",INDEX('[1]PNC 2020'!$A$3:$AA$434,MATCH($A81,'[1]PNC 2020'!$A$7:$A$434,0)+4,MATCH(I$60,'[1]PNC 2020'!$A$3:$AA$3,0))),"")</f>
        <v/>
      </c>
      <c r="J81" s="35">
        <f t="shared" si="40"/>
        <v>2154891.2799999998</v>
      </c>
      <c r="K81" s="35" t="str">
        <f>IFERROR(IF(INDEX('[1]PNC 2020'!$A$3:$AA$434,MATCH($A81,'[1]PNC 2020'!$A$7:$A$434,0)+4,MATCH(K$60,'[1]PNC 2020'!$A$3:$AA$3,0))=0,"",INDEX('[1]PNC 2020'!$A$3:$AA$434,MATCH($A81,'[1]PNC 2020'!$A$7:$A$434,0)+4,MATCH(K$60,'[1]PNC 2020'!$A$3:$AA$3,0))),"")</f>
        <v/>
      </c>
      <c r="L81" s="35" t="str">
        <f>IFERROR(IF(INDEX('[1]PNC 2020'!$A$3:$AA$434,MATCH($A81,'[1]PNC 2020'!$A$7:$A$434,0)+4,MATCH(L$60,'[1]PNC 2020'!$A$3:$AA$3,0))=0,"",INDEX('[1]PNC 2020'!$A$3:$AA$434,MATCH($A81,'[1]PNC 2020'!$A$7:$A$434,0)+4,MATCH(L$60,'[1]PNC 2020'!$A$3:$AA$3,0))),"")</f>
        <v/>
      </c>
      <c r="M81" s="35">
        <f t="shared" si="41"/>
        <v>0</v>
      </c>
      <c r="N81" s="35" t="str">
        <f>IFERROR(IF(INDEX('[1]PNC 2020'!$A$3:$AA$434,MATCH($A81,'[1]PNC 2020'!$A$7:$A$434,0)+4,MATCH(N$60,'[1]PNC 2020'!$A$3:$AA$3,0))=0,"",INDEX('[1]PNC 2020'!$A$3:$AA$434,MATCH($A81,'[1]PNC 2020'!$A$7:$A$434,0)+4,MATCH(N$60,'[1]PNC 2020'!$A$3:$AA$3,0))),"")</f>
        <v/>
      </c>
      <c r="O81" s="35" t="str">
        <f>IFERROR(IF(INDEX('[1]PNC 2020'!$A$3:$AA$434,MATCH($A81,'[1]PNC 2020'!$A$7:$A$434,0)+4,MATCH(O$60,'[1]PNC 2020'!$A$3:$AA$3,0))=0,"",INDEX('[1]PNC 2020'!$A$3:$AA$434,MATCH($A81,'[1]PNC 2020'!$A$7:$A$434,0)+4,MATCH(O$60,'[1]PNC 2020'!$A$3:$AA$3,0))),"")</f>
        <v/>
      </c>
      <c r="P81" s="35">
        <f t="shared" si="42"/>
        <v>0</v>
      </c>
      <c r="Q81" s="35">
        <f>IFERROR(IF(INDEX('[1]PNC 2020'!$A$3:$AA$434,MATCH($A81,'[1]PNC 2020'!$A$7:$A$434,0)+4,MATCH(Q$60,'[1]PNC 2020'!$A$3:$AA$3,0))=0,"",INDEX('[1]PNC 2020'!$A$3:$AA$434,MATCH($A81,'[1]PNC 2020'!$A$7:$A$434,0)+4,MATCH(Q$60,'[1]PNC 2020'!$A$3:$AA$3,0))),"")</f>
        <v>3846717.92</v>
      </c>
      <c r="R81" s="35" t="str">
        <f>IFERROR(IF(INDEX('[1]PNC 2020'!$A$3:$AA$434,MATCH($A81,'[1]PNC 2020'!$A$7:$A$434,0)+4,MATCH(R$60,'[1]PNC 2020'!$A$3:$AA$3,0))=0,"",INDEX('[1]PNC 2020'!$A$3:$AA$434,MATCH($A81,'[1]PNC 2020'!$A$7:$A$434,0)+4,MATCH(R$60,'[1]PNC 2020'!$A$3:$AA$3,0))),"")</f>
        <v/>
      </c>
      <c r="S81" s="35">
        <f t="shared" si="43"/>
        <v>3846717.92</v>
      </c>
      <c r="T81" s="35">
        <f>IFERROR(IF(INDEX('[1]PNC 2020'!$A$3:$AA$434,MATCH($A81,'[1]PNC 2020'!$A$7:$A$434,0)+4,MATCH(T$60,'[1]PNC 2020'!$A$3:$AA$3,0))=0,"",INDEX('[1]PNC 2020'!$A$3:$AA$434,MATCH($A81,'[1]PNC 2020'!$A$7:$A$434,0)+4,MATCH(T$60,'[1]PNC 2020'!$A$3:$AA$3,0))),"")</f>
        <v>166976.23000000001</v>
      </c>
      <c r="U81" s="35" t="str">
        <f>IFERROR(IF(INDEX('[1]PNC 2020'!$A$3:$AA$434,MATCH($A81,'[1]PNC 2020'!$A$7:$A$434,0)+4,MATCH(U$60,'[1]PNC 2020'!$A$3:$AA$3,0))=0,"",INDEX('[1]PNC 2020'!$A$3:$AA$434,MATCH($A81,'[1]PNC 2020'!$A$7:$A$434,0)+4,MATCH(U$60,'[1]PNC 2020'!$A$3:$AA$3,0))),"")</f>
        <v/>
      </c>
      <c r="V81" s="35">
        <f t="shared" si="44"/>
        <v>166976.23000000001</v>
      </c>
      <c r="W81" s="35" t="str">
        <f>IFERROR(IF(INDEX('[1]PNC 2020'!$A$3:$AA$434,MATCH($A81,'[1]PNC 2020'!$A$7:$A$434,0)+4,MATCH(W$60,'[1]PNC 2020'!$A$3:$AA$3,0))=0,"",INDEX('[1]PNC 2020'!$A$3:$AA$434,MATCH($A81,'[1]PNC 2020'!$A$7:$A$434,0)+4,MATCH(W$60,'[1]PNC 2020'!$A$3:$AA$3,0))),"")</f>
        <v/>
      </c>
      <c r="X81" s="35" t="str">
        <f>IFERROR(IF(INDEX('[1]PNC 2020'!$A$3:$AA$434,MATCH($A81,'[1]PNC 2020'!$A$7:$A$434,0)+4,MATCH(X$60,'[1]PNC 2020'!$A$3:$AA$3,0))=0,"",INDEX('[1]PNC 2020'!$A$3:$AA$434,MATCH($A81,'[1]PNC 2020'!$A$7:$A$434,0)+4,MATCH(X$60,'[1]PNC 2020'!$A$3:$AA$3,0))),"")</f>
        <v/>
      </c>
      <c r="Y81" s="35">
        <f t="shared" si="45"/>
        <v>0</v>
      </c>
      <c r="Z81" s="35">
        <f>IFERROR(IF(INDEX('[1]PNC 2020'!$A$3:$AA$434,MATCH($A81,'[1]PNC 2020'!$A$7:$A$434,0)+4,MATCH(Z$60,'[1]PNC 2020'!$A$3:$AA$3,0))=0,"",INDEX('[1]PNC 2020'!$A$3:$AA$434,MATCH($A81,'[1]PNC 2020'!$A$7:$A$434,0)+4,MATCH(Z$60,'[1]PNC 2020'!$A$3:$AA$3,0))),"")</f>
        <v>34091732.049999997</v>
      </c>
      <c r="AA81" s="35" t="str">
        <f>IFERROR(IF(INDEX('[1]PNC 2020'!$A$3:$AA$434,MATCH($A81,'[1]PNC 2020'!$A$7:$A$434,0)+4,MATCH(AA$60,'[1]PNC 2020'!$A$3:$AA$3,0))=0,"",INDEX('[1]PNC 2020'!$A$3:$AA$434,MATCH($A81,'[1]PNC 2020'!$A$7:$A$434,0)+4,MATCH(AA$60,'[1]PNC 2020'!$A$3:$AA$3,0))),"")</f>
        <v/>
      </c>
      <c r="AB81" s="35">
        <f t="shared" si="46"/>
        <v>34091732.049999997</v>
      </c>
      <c r="AC81" s="35" t="str">
        <f>IFERROR(IF(INDEX('[1]PNC 2020'!$A$3:$AA$434,MATCH($A81,'[1]PNC 2020'!$A$7:$A$434,0)+4,MATCH(AC$60,'[1]PNC 2020'!$A$3:$AA$3,0))=0,"",INDEX('[1]PNC 2020'!$A$3:$AA$434,MATCH($A81,'[1]PNC 2020'!$A$7:$A$434,0)+4,MATCH(AC$60,'[1]PNC 2020'!$A$3:$AA$3,0))),"")</f>
        <v/>
      </c>
      <c r="AD81" s="35" t="str">
        <f>IFERROR(IF(INDEX('[1]PNC 2020'!$A$3:$AA$434,MATCH($A81,'[1]PNC 2020'!$A$7:$A$434,0)+4,MATCH(AD$60,'[1]PNC 2020'!$A$3:$AA$3,0))=0,"",INDEX('[1]PNC 2020'!$A$3:$AA$434,MATCH($A81,'[1]PNC 2020'!$A$7:$A$434,0)+4,MATCH(AD$60,'[1]PNC 2020'!$A$3:$AA$3,0))),"")</f>
        <v/>
      </c>
      <c r="AE81" s="35">
        <f t="shared" si="47"/>
        <v>0</v>
      </c>
      <c r="AF81" s="35">
        <f>IFERROR(IF(INDEX('[1]PNC 2020'!$A$3:$AA$434,MATCH($A81,'[1]PNC 2020'!$A$7:$A$434,0)+4,MATCH(AF$60,'[1]PNC 2020'!$A$3:$AA$3,0))=0,"",INDEX('[1]PNC 2020'!$A$3:$AA$434,MATCH($A81,'[1]PNC 2020'!$A$7:$A$434,0)+4,MATCH(AF$60,'[1]PNC 2020'!$A$3:$AA$3,0))),"")</f>
        <v>2535880.02</v>
      </c>
      <c r="AG81" s="35" t="str">
        <f>IFERROR(IF(INDEX('[1]PNC 2020'!$A$3:$AA$434,MATCH($A81,'[1]PNC 2020'!$A$7:$A$434,0)+4,MATCH(AG$60,'[1]PNC 2020'!$A$3:$AA$3,0))=0,"",INDEX('[1]PNC 2020'!$A$3:$AA$434,MATCH($A81,'[1]PNC 2020'!$A$7:$A$434,0)+4,MATCH(AG$60,'[1]PNC 2020'!$A$3:$AA$3,0))),"")</f>
        <v/>
      </c>
      <c r="AH81" s="35">
        <f t="shared" si="48"/>
        <v>2535880.02</v>
      </c>
      <c r="AI81" s="35">
        <f>IFERROR(IF(INDEX('[1]PNC 2020'!$A$3:$AA$434,MATCH($A81,'[1]PNC 2020'!$A$7:$A$434,0)+4,MATCH(AI$60,'[1]PNC 2020'!$A$3:$AA$3,0))=0,"",INDEX('[1]PNC 2020'!$A$3:$AA$434,MATCH($A81,'[1]PNC 2020'!$A$7:$A$434,0)+4,MATCH(AI$60,'[1]PNC 2020'!$A$3:$AA$3,0))),"")</f>
        <v>4437543.26</v>
      </c>
      <c r="AJ81" s="35" t="str">
        <f>IFERROR(IF(INDEX('[1]PNC 2020'!$A$3:$AA$434,MATCH($A81,'[1]PNC 2020'!$A$7:$A$434,0)+4,MATCH(AJ$60,'[1]PNC 2020'!$A$3:$AA$3,0))=0,"",INDEX('[1]PNC 2020'!$A$3:$AA$434,MATCH($A81,'[1]PNC 2020'!$A$7:$A$434,0)+4,MATCH(AJ$60,'[1]PNC 2020'!$A$3:$AA$3,0))),"")</f>
        <v/>
      </c>
      <c r="AK81" s="35">
        <f t="shared" si="49"/>
        <v>4437543.26</v>
      </c>
      <c r="AL81" s="2">
        <f t="shared" si="50"/>
        <v>48046913.210000001</v>
      </c>
      <c r="AM81" s="97" t="s">
        <v>23</v>
      </c>
    </row>
    <row r="82" spans="1:39" x14ac:dyDescent="0.25">
      <c r="A82" s="97" t="str">
        <f t="shared" si="51"/>
        <v>EneroAtrio Seguros S. A.</v>
      </c>
      <c r="B82" s="37" t="s">
        <v>121</v>
      </c>
      <c r="C82" s="44">
        <f t="shared" si="37"/>
        <v>33209276.539999999</v>
      </c>
      <c r="D82" s="44">
        <f t="shared" si="38"/>
        <v>19885376.900000002</v>
      </c>
      <c r="E82" s="35" t="str">
        <f>IFERROR(IF(INDEX('[1]PNC 2020'!$A$3:$AA$434,MATCH($A82,'[1]PNC 2020'!$A$7:$A$434,0)+4,MATCH(E$60,'[1]PNC 2020'!$A$3:$AA$3,0))=0,"",INDEX('[1]PNC 2020'!$A$3:$AA$434,MATCH($A82,'[1]PNC 2020'!$A$7:$A$434,0)+4,MATCH(E$60,'[1]PNC 2020'!$A$3:$AA$3,0))),"")</f>
        <v/>
      </c>
      <c r="F82" s="35" t="str">
        <f>IFERROR(IF(INDEX('[1]PNC 2020'!$A$3:$AA$434,MATCH($A82,'[1]PNC 2020'!$A$7:$A$434,0)+4,MATCH(F$60,'[1]PNC 2020'!$A$3:$AA$3,0))=0,"",INDEX('[1]PNC 2020'!$A$3:$AA$434,MATCH($A82,'[1]PNC 2020'!$A$7:$A$434,0)+4,MATCH(F$60,'[1]PNC 2020'!$A$3:$AA$3,0))),"")</f>
        <v/>
      </c>
      <c r="G82" s="35">
        <f t="shared" si="39"/>
        <v>0</v>
      </c>
      <c r="H82" s="35">
        <f>IFERROR(IF(INDEX('[1]PNC 2020'!$A$3:$AA$434,MATCH($A82,'[1]PNC 2020'!$A$7:$A$434,0)+4,MATCH(H$60,'[1]PNC 2020'!$A$3:$AA$3,0))=0,"",INDEX('[1]PNC 2020'!$A$3:$AA$434,MATCH($A82,'[1]PNC 2020'!$A$7:$A$434,0)+4,MATCH(H$60,'[1]PNC 2020'!$A$3:$AA$3,0))),"")</f>
        <v>271369.28000000003</v>
      </c>
      <c r="I82" s="35">
        <f>IFERROR(IF(INDEX('[1]PNC 2020'!$A$3:$AA$434,MATCH($A82,'[1]PNC 2020'!$A$7:$A$434,0)+4,MATCH(I$60,'[1]PNC 2020'!$A$3:$AA$3,0))=0,"",INDEX('[1]PNC 2020'!$A$3:$AA$434,MATCH($A82,'[1]PNC 2020'!$A$7:$A$434,0)+4,MATCH(I$60,'[1]PNC 2020'!$A$3:$AA$3,0))),"")</f>
        <v>15093663.15</v>
      </c>
      <c r="J82" s="35">
        <f t="shared" si="40"/>
        <v>15365032.43</v>
      </c>
      <c r="K82" s="35" t="str">
        <f>IFERROR(IF(INDEX('[1]PNC 2020'!$A$3:$AA$434,MATCH($A82,'[1]PNC 2020'!$A$7:$A$434,0)+4,MATCH(K$60,'[1]PNC 2020'!$A$3:$AA$3,0))=0,"",INDEX('[1]PNC 2020'!$A$3:$AA$434,MATCH($A82,'[1]PNC 2020'!$A$7:$A$434,0)+4,MATCH(K$60,'[1]PNC 2020'!$A$3:$AA$3,0))),"")</f>
        <v/>
      </c>
      <c r="L82" s="35">
        <f>IFERROR(IF(INDEX('[1]PNC 2020'!$A$3:$AA$434,MATCH($A82,'[1]PNC 2020'!$A$7:$A$434,0)+4,MATCH(L$60,'[1]PNC 2020'!$A$3:$AA$3,0))=0,"",INDEX('[1]PNC 2020'!$A$3:$AA$434,MATCH($A82,'[1]PNC 2020'!$A$7:$A$434,0)+4,MATCH(L$60,'[1]PNC 2020'!$A$3:$AA$3,0))),"")</f>
        <v>4733310.3099999996</v>
      </c>
      <c r="M82" s="35">
        <f t="shared" si="41"/>
        <v>4733310.3099999996</v>
      </c>
      <c r="N82" s="35">
        <f>IFERROR(IF(INDEX('[1]PNC 2020'!$A$3:$AA$434,MATCH($A82,'[1]PNC 2020'!$A$7:$A$434,0)+4,MATCH(N$60,'[1]PNC 2020'!$A$3:$AA$3,0))=0,"",INDEX('[1]PNC 2020'!$A$3:$AA$434,MATCH($A82,'[1]PNC 2020'!$A$7:$A$434,0)+4,MATCH(N$60,'[1]PNC 2020'!$A$3:$AA$3,0))),"")</f>
        <v>14264.25</v>
      </c>
      <c r="O82" s="35" t="str">
        <f>IFERROR(IF(INDEX('[1]PNC 2020'!$A$3:$AA$434,MATCH($A82,'[1]PNC 2020'!$A$7:$A$434,0)+4,MATCH(O$60,'[1]PNC 2020'!$A$3:$AA$3,0))=0,"",INDEX('[1]PNC 2020'!$A$3:$AA$434,MATCH($A82,'[1]PNC 2020'!$A$7:$A$434,0)+4,MATCH(O$60,'[1]PNC 2020'!$A$3:$AA$3,0))),"")</f>
        <v/>
      </c>
      <c r="P82" s="35">
        <f t="shared" si="42"/>
        <v>14264.25</v>
      </c>
      <c r="Q82" s="35">
        <f>IFERROR(IF(INDEX('[1]PNC 2020'!$A$3:$AA$434,MATCH($A82,'[1]PNC 2020'!$A$7:$A$434,0)+4,MATCH(Q$60,'[1]PNC 2020'!$A$3:$AA$3,0))=0,"",INDEX('[1]PNC 2020'!$A$3:$AA$434,MATCH($A82,'[1]PNC 2020'!$A$7:$A$434,0)+4,MATCH(Q$60,'[1]PNC 2020'!$A$3:$AA$3,0))),"")</f>
        <v>2119685.83</v>
      </c>
      <c r="R82" s="35" t="str">
        <f>IFERROR(IF(INDEX('[1]PNC 2020'!$A$3:$AA$434,MATCH($A82,'[1]PNC 2020'!$A$7:$A$434,0)+4,MATCH(R$60,'[1]PNC 2020'!$A$3:$AA$3,0))=0,"",INDEX('[1]PNC 2020'!$A$3:$AA$434,MATCH($A82,'[1]PNC 2020'!$A$7:$A$434,0)+4,MATCH(R$60,'[1]PNC 2020'!$A$3:$AA$3,0))),"")</f>
        <v/>
      </c>
      <c r="S82" s="35">
        <f t="shared" si="43"/>
        <v>2119685.83</v>
      </c>
      <c r="T82" s="35">
        <f>IFERROR(IF(INDEX('[1]PNC 2020'!$A$3:$AA$434,MATCH($A82,'[1]PNC 2020'!$A$7:$A$434,0)+4,MATCH(T$60,'[1]PNC 2020'!$A$3:$AA$3,0))=0,"",INDEX('[1]PNC 2020'!$A$3:$AA$434,MATCH($A82,'[1]PNC 2020'!$A$7:$A$434,0)+4,MATCH(T$60,'[1]PNC 2020'!$A$3:$AA$3,0))),"")</f>
        <v>5595040.1600000001</v>
      </c>
      <c r="U82" s="35" t="str">
        <f>IFERROR(IF(INDEX('[1]PNC 2020'!$A$3:$AA$434,MATCH($A82,'[1]PNC 2020'!$A$7:$A$434,0)+4,MATCH(U$60,'[1]PNC 2020'!$A$3:$AA$3,0))=0,"",INDEX('[1]PNC 2020'!$A$3:$AA$434,MATCH($A82,'[1]PNC 2020'!$A$7:$A$434,0)+4,MATCH(U$60,'[1]PNC 2020'!$A$3:$AA$3,0))),"")</f>
        <v/>
      </c>
      <c r="V82" s="35">
        <f t="shared" si="44"/>
        <v>5595040.1600000001</v>
      </c>
      <c r="W82" s="35">
        <f>IFERROR(IF(INDEX('[1]PNC 2020'!$A$3:$AA$434,MATCH($A82,'[1]PNC 2020'!$A$7:$A$434,0)+4,MATCH(W$60,'[1]PNC 2020'!$A$3:$AA$3,0))=0,"",INDEX('[1]PNC 2020'!$A$3:$AA$434,MATCH($A82,'[1]PNC 2020'!$A$7:$A$434,0)+4,MATCH(W$60,'[1]PNC 2020'!$A$3:$AA$3,0))),"")</f>
        <v>77246.679999999993</v>
      </c>
      <c r="X82" s="35" t="str">
        <f>IFERROR(IF(INDEX('[1]PNC 2020'!$A$3:$AA$434,MATCH($A82,'[1]PNC 2020'!$A$7:$A$434,0)+4,MATCH(X$60,'[1]PNC 2020'!$A$3:$AA$3,0))=0,"",INDEX('[1]PNC 2020'!$A$3:$AA$434,MATCH($A82,'[1]PNC 2020'!$A$7:$A$434,0)+4,MATCH(X$60,'[1]PNC 2020'!$A$3:$AA$3,0))),"")</f>
        <v/>
      </c>
      <c r="Y82" s="35">
        <f t="shared" si="45"/>
        <v>77246.679999999993</v>
      </c>
      <c r="Z82" s="35">
        <f>IFERROR(IF(INDEX('[1]PNC 2020'!$A$3:$AA$434,MATCH($A82,'[1]PNC 2020'!$A$7:$A$434,0)+4,MATCH(Z$60,'[1]PNC 2020'!$A$3:$AA$3,0))=0,"",INDEX('[1]PNC 2020'!$A$3:$AA$434,MATCH($A82,'[1]PNC 2020'!$A$7:$A$434,0)+4,MATCH(Z$60,'[1]PNC 2020'!$A$3:$AA$3,0))),"")</f>
        <v>20482603.800000001</v>
      </c>
      <c r="AA82" s="35">
        <f>IFERROR(IF(INDEX('[1]PNC 2020'!$A$3:$AA$434,MATCH($A82,'[1]PNC 2020'!$A$7:$A$434,0)+4,MATCH(AA$60,'[1]PNC 2020'!$A$3:$AA$3,0))=0,"",INDEX('[1]PNC 2020'!$A$3:$AA$434,MATCH($A82,'[1]PNC 2020'!$A$7:$A$434,0)+4,MATCH(AA$60,'[1]PNC 2020'!$A$3:$AA$3,0))),"")</f>
        <v>57100</v>
      </c>
      <c r="AB82" s="35">
        <f t="shared" si="46"/>
        <v>20539703.800000001</v>
      </c>
      <c r="AC82" s="35" t="str">
        <f>IFERROR(IF(INDEX('[1]PNC 2020'!$A$3:$AA$434,MATCH($A82,'[1]PNC 2020'!$A$7:$A$434,0)+4,MATCH(AC$60,'[1]PNC 2020'!$A$3:$AA$3,0))=0,"",INDEX('[1]PNC 2020'!$A$3:$AA$434,MATCH($A82,'[1]PNC 2020'!$A$7:$A$434,0)+4,MATCH(AC$60,'[1]PNC 2020'!$A$3:$AA$3,0))),"")</f>
        <v/>
      </c>
      <c r="AD82" s="35" t="str">
        <f>IFERROR(IF(INDEX('[1]PNC 2020'!$A$3:$AA$434,MATCH($A82,'[1]PNC 2020'!$A$7:$A$434,0)+4,MATCH(AD$60,'[1]PNC 2020'!$A$3:$AA$3,0))=0,"",INDEX('[1]PNC 2020'!$A$3:$AA$434,MATCH($A82,'[1]PNC 2020'!$A$7:$A$434,0)+4,MATCH(AD$60,'[1]PNC 2020'!$A$3:$AA$3,0))),"")</f>
        <v/>
      </c>
      <c r="AE82" s="35">
        <f t="shared" si="47"/>
        <v>0</v>
      </c>
      <c r="AF82" s="35">
        <f>IFERROR(IF(INDEX('[1]PNC 2020'!$A$3:$AA$434,MATCH($A82,'[1]PNC 2020'!$A$7:$A$434,0)+4,MATCH(AF$60,'[1]PNC 2020'!$A$3:$AA$3,0))=0,"",INDEX('[1]PNC 2020'!$A$3:$AA$434,MATCH($A82,'[1]PNC 2020'!$A$7:$A$434,0)+4,MATCH(AF$60,'[1]PNC 2020'!$A$3:$AA$3,0))),"")</f>
        <v>2967449.87</v>
      </c>
      <c r="AG82" s="35" t="str">
        <f>IFERROR(IF(INDEX('[1]PNC 2020'!$A$3:$AA$434,MATCH($A82,'[1]PNC 2020'!$A$7:$A$434,0)+4,MATCH(AG$60,'[1]PNC 2020'!$A$3:$AA$3,0))=0,"",INDEX('[1]PNC 2020'!$A$3:$AA$434,MATCH($A82,'[1]PNC 2020'!$A$7:$A$434,0)+4,MATCH(AG$60,'[1]PNC 2020'!$A$3:$AA$3,0))),"")</f>
        <v/>
      </c>
      <c r="AH82" s="35">
        <f t="shared" si="48"/>
        <v>2967449.87</v>
      </c>
      <c r="AI82" s="35">
        <f>IFERROR(IF(INDEX('[1]PNC 2020'!$A$3:$AA$434,MATCH($A82,'[1]PNC 2020'!$A$7:$A$434,0)+4,MATCH(AI$60,'[1]PNC 2020'!$A$3:$AA$3,0))=0,"",INDEX('[1]PNC 2020'!$A$3:$AA$434,MATCH($A82,'[1]PNC 2020'!$A$7:$A$434,0)+4,MATCH(AI$60,'[1]PNC 2020'!$A$3:$AA$3,0))),"")</f>
        <v>1681616.67</v>
      </c>
      <c r="AJ82" s="35">
        <f>IFERROR(IF(INDEX('[1]PNC 2020'!$A$3:$AA$434,MATCH($A82,'[1]PNC 2020'!$A$7:$A$434,0)+4,MATCH(AJ$60,'[1]PNC 2020'!$A$3:$AA$3,0))=0,"",INDEX('[1]PNC 2020'!$A$3:$AA$434,MATCH($A82,'[1]PNC 2020'!$A$7:$A$434,0)+4,MATCH(AJ$60,'[1]PNC 2020'!$A$3:$AA$3,0))),"")</f>
        <v>1303.44</v>
      </c>
      <c r="AK82" s="35">
        <f t="shared" si="49"/>
        <v>1682920.1099999999</v>
      </c>
      <c r="AL82" s="2">
        <f t="shared" si="50"/>
        <v>53094653.439999998</v>
      </c>
      <c r="AM82" s="97" t="s">
        <v>23</v>
      </c>
    </row>
    <row r="83" spans="1:39" x14ac:dyDescent="0.25">
      <c r="A83" s="97" t="str">
        <f t="shared" si="51"/>
        <v>EneroCuna Mutual Insurance Society Dominicana</v>
      </c>
      <c r="B83" s="37" t="s">
        <v>122</v>
      </c>
      <c r="C83" s="44">
        <f t="shared" si="37"/>
        <v>48729543.140000001</v>
      </c>
      <c r="D83" s="44">
        <f t="shared" si="38"/>
        <v>0</v>
      </c>
      <c r="E83" s="35" t="str">
        <f>IFERROR(IF(INDEX('[1]PNC 2020'!$A$3:$AA$434,MATCH($A83,'[1]PNC 2020'!$A$7:$A$434,0)+4,MATCH(E$60,'[1]PNC 2020'!$A$3:$AA$3,0))=0,"",INDEX('[1]PNC 2020'!$A$3:$AA$434,MATCH($A83,'[1]PNC 2020'!$A$7:$A$434,0)+4,MATCH(E$60,'[1]PNC 2020'!$A$3:$AA$3,0))),"")</f>
        <v/>
      </c>
      <c r="F83" s="35" t="str">
        <f>IFERROR(IF(INDEX('[1]PNC 2020'!$A$3:$AA$434,MATCH($A83,'[1]PNC 2020'!$A$7:$A$434,0)+4,MATCH(F$60,'[1]PNC 2020'!$A$3:$AA$3,0))=0,"",INDEX('[1]PNC 2020'!$A$3:$AA$434,MATCH($A83,'[1]PNC 2020'!$A$7:$A$434,0)+4,MATCH(F$60,'[1]PNC 2020'!$A$3:$AA$3,0))),"")</f>
        <v/>
      </c>
      <c r="G83" s="35">
        <f t="shared" si="39"/>
        <v>0</v>
      </c>
      <c r="H83" s="35">
        <f>IFERROR(IF(INDEX('[1]PNC 2020'!$A$3:$AA$434,MATCH($A83,'[1]PNC 2020'!$A$7:$A$434,0)+4,MATCH(H$60,'[1]PNC 2020'!$A$3:$AA$3,0))=0,"",INDEX('[1]PNC 2020'!$A$3:$AA$434,MATCH($A83,'[1]PNC 2020'!$A$7:$A$434,0)+4,MATCH(H$60,'[1]PNC 2020'!$A$3:$AA$3,0))),"")</f>
        <v>44515817.5</v>
      </c>
      <c r="I83" s="35" t="str">
        <f>IFERROR(IF(INDEX('[1]PNC 2020'!$A$3:$AA$434,MATCH($A83,'[1]PNC 2020'!$A$7:$A$434,0)+4,MATCH(I$60,'[1]PNC 2020'!$A$3:$AA$3,0))=0,"",INDEX('[1]PNC 2020'!$A$3:$AA$434,MATCH($A83,'[1]PNC 2020'!$A$7:$A$434,0)+4,MATCH(I$60,'[1]PNC 2020'!$A$3:$AA$3,0))),"")</f>
        <v/>
      </c>
      <c r="J83" s="35">
        <f t="shared" si="40"/>
        <v>44515817.5</v>
      </c>
      <c r="K83" s="35" t="str">
        <f>IFERROR(IF(INDEX('[1]PNC 2020'!$A$3:$AA$434,MATCH($A83,'[1]PNC 2020'!$A$7:$A$434,0)+4,MATCH(K$60,'[1]PNC 2020'!$A$3:$AA$3,0))=0,"",INDEX('[1]PNC 2020'!$A$3:$AA$434,MATCH($A83,'[1]PNC 2020'!$A$7:$A$434,0)+4,MATCH(K$60,'[1]PNC 2020'!$A$3:$AA$3,0))),"")</f>
        <v/>
      </c>
      <c r="L83" s="35" t="str">
        <f>IFERROR(IF(INDEX('[1]PNC 2020'!$A$3:$AA$434,MATCH($A83,'[1]PNC 2020'!$A$7:$A$434,0)+4,MATCH(L$60,'[1]PNC 2020'!$A$3:$AA$3,0))=0,"",INDEX('[1]PNC 2020'!$A$3:$AA$434,MATCH($A83,'[1]PNC 2020'!$A$7:$A$434,0)+4,MATCH(L$60,'[1]PNC 2020'!$A$3:$AA$3,0))),"")</f>
        <v/>
      </c>
      <c r="M83" s="35">
        <f t="shared" si="41"/>
        <v>0</v>
      </c>
      <c r="N83" s="35" t="str">
        <f>IFERROR(IF(INDEX('[1]PNC 2020'!$A$3:$AA$434,MATCH($A83,'[1]PNC 2020'!$A$7:$A$434,0)+4,MATCH(N$60,'[1]PNC 2020'!$A$3:$AA$3,0))=0,"",INDEX('[1]PNC 2020'!$A$3:$AA$434,MATCH($A83,'[1]PNC 2020'!$A$7:$A$434,0)+4,MATCH(N$60,'[1]PNC 2020'!$A$3:$AA$3,0))),"")</f>
        <v/>
      </c>
      <c r="O83" s="35" t="str">
        <f>IFERROR(IF(INDEX('[1]PNC 2020'!$A$3:$AA$434,MATCH($A83,'[1]PNC 2020'!$A$7:$A$434,0)+4,MATCH(O$60,'[1]PNC 2020'!$A$3:$AA$3,0))=0,"",INDEX('[1]PNC 2020'!$A$3:$AA$434,MATCH($A83,'[1]PNC 2020'!$A$7:$A$434,0)+4,MATCH(O$60,'[1]PNC 2020'!$A$3:$AA$3,0))),"")</f>
        <v/>
      </c>
      <c r="P83" s="35">
        <f t="shared" si="42"/>
        <v>0</v>
      </c>
      <c r="Q83" s="35" t="str">
        <f>IFERROR(IF(INDEX('[1]PNC 2020'!$A$3:$AA$434,MATCH($A83,'[1]PNC 2020'!$A$7:$A$434,0)+4,MATCH(Q$60,'[1]PNC 2020'!$A$3:$AA$3,0))=0,"",INDEX('[1]PNC 2020'!$A$3:$AA$434,MATCH($A83,'[1]PNC 2020'!$A$7:$A$434,0)+4,MATCH(Q$60,'[1]PNC 2020'!$A$3:$AA$3,0))),"")</f>
        <v/>
      </c>
      <c r="R83" s="35" t="str">
        <f>IFERROR(IF(INDEX('[1]PNC 2020'!$A$3:$AA$434,MATCH($A83,'[1]PNC 2020'!$A$7:$A$434,0)+4,MATCH(R$60,'[1]PNC 2020'!$A$3:$AA$3,0))=0,"",INDEX('[1]PNC 2020'!$A$3:$AA$434,MATCH($A83,'[1]PNC 2020'!$A$7:$A$434,0)+4,MATCH(R$60,'[1]PNC 2020'!$A$3:$AA$3,0))),"")</f>
        <v/>
      </c>
      <c r="S83" s="35">
        <f t="shared" si="43"/>
        <v>0</v>
      </c>
      <c r="T83" s="35" t="str">
        <f>IFERROR(IF(INDEX('[1]PNC 2020'!$A$3:$AA$434,MATCH($A83,'[1]PNC 2020'!$A$7:$A$434,0)+4,MATCH(T$60,'[1]PNC 2020'!$A$3:$AA$3,0))=0,"",INDEX('[1]PNC 2020'!$A$3:$AA$434,MATCH($A83,'[1]PNC 2020'!$A$7:$A$434,0)+4,MATCH(T$60,'[1]PNC 2020'!$A$3:$AA$3,0))),"")</f>
        <v/>
      </c>
      <c r="U83" s="35" t="str">
        <f>IFERROR(IF(INDEX('[1]PNC 2020'!$A$3:$AA$434,MATCH($A83,'[1]PNC 2020'!$A$7:$A$434,0)+4,MATCH(U$60,'[1]PNC 2020'!$A$3:$AA$3,0))=0,"",INDEX('[1]PNC 2020'!$A$3:$AA$434,MATCH($A83,'[1]PNC 2020'!$A$7:$A$434,0)+4,MATCH(U$60,'[1]PNC 2020'!$A$3:$AA$3,0))),"")</f>
        <v/>
      </c>
      <c r="V83" s="35">
        <f t="shared" si="44"/>
        <v>0</v>
      </c>
      <c r="W83" s="35" t="str">
        <f>IFERROR(IF(INDEX('[1]PNC 2020'!$A$3:$AA$434,MATCH($A83,'[1]PNC 2020'!$A$7:$A$434,0)+4,MATCH(W$60,'[1]PNC 2020'!$A$3:$AA$3,0))=0,"",INDEX('[1]PNC 2020'!$A$3:$AA$434,MATCH($A83,'[1]PNC 2020'!$A$7:$A$434,0)+4,MATCH(W$60,'[1]PNC 2020'!$A$3:$AA$3,0))),"")</f>
        <v/>
      </c>
      <c r="X83" s="35" t="str">
        <f>IFERROR(IF(INDEX('[1]PNC 2020'!$A$3:$AA$434,MATCH($A83,'[1]PNC 2020'!$A$7:$A$434,0)+4,MATCH(X$60,'[1]PNC 2020'!$A$3:$AA$3,0))=0,"",INDEX('[1]PNC 2020'!$A$3:$AA$434,MATCH($A83,'[1]PNC 2020'!$A$7:$A$434,0)+4,MATCH(X$60,'[1]PNC 2020'!$A$3:$AA$3,0))),"")</f>
        <v/>
      </c>
      <c r="Y83" s="35">
        <f t="shared" si="45"/>
        <v>0</v>
      </c>
      <c r="Z83" s="35" t="str">
        <f>IFERROR(IF(INDEX('[1]PNC 2020'!$A$3:$AA$434,MATCH($A83,'[1]PNC 2020'!$A$7:$A$434,0)+4,MATCH(Z$60,'[1]PNC 2020'!$A$3:$AA$3,0))=0,"",INDEX('[1]PNC 2020'!$A$3:$AA$434,MATCH($A83,'[1]PNC 2020'!$A$7:$A$434,0)+4,MATCH(Z$60,'[1]PNC 2020'!$A$3:$AA$3,0))),"")</f>
        <v/>
      </c>
      <c r="AA83" s="35" t="str">
        <f>IFERROR(IF(INDEX('[1]PNC 2020'!$A$3:$AA$434,MATCH($A83,'[1]PNC 2020'!$A$7:$A$434,0)+4,MATCH(AA$60,'[1]PNC 2020'!$A$3:$AA$3,0))=0,"",INDEX('[1]PNC 2020'!$A$3:$AA$434,MATCH($A83,'[1]PNC 2020'!$A$7:$A$434,0)+4,MATCH(AA$60,'[1]PNC 2020'!$A$3:$AA$3,0))),"")</f>
        <v/>
      </c>
      <c r="AB83" s="35">
        <f t="shared" si="46"/>
        <v>0</v>
      </c>
      <c r="AC83" s="35" t="str">
        <f>IFERROR(IF(INDEX('[1]PNC 2020'!$A$3:$AA$434,MATCH($A83,'[1]PNC 2020'!$A$7:$A$434,0)+4,MATCH(AC$60,'[1]PNC 2020'!$A$3:$AA$3,0))=0,"",INDEX('[1]PNC 2020'!$A$3:$AA$434,MATCH($A83,'[1]PNC 2020'!$A$7:$A$434,0)+4,MATCH(AC$60,'[1]PNC 2020'!$A$3:$AA$3,0))),"")</f>
        <v/>
      </c>
      <c r="AD83" s="35" t="str">
        <f>IFERROR(IF(INDEX('[1]PNC 2020'!$A$3:$AA$434,MATCH($A83,'[1]PNC 2020'!$A$7:$A$434,0)+4,MATCH(AD$60,'[1]PNC 2020'!$A$3:$AA$3,0))=0,"",INDEX('[1]PNC 2020'!$A$3:$AA$434,MATCH($A83,'[1]PNC 2020'!$A$7:$A$434,0)+4,MATCH(AD$60,'[1]PNC 2020'!$A$3:$AA$3,0))),"")</f>
        <v/>
      </c>
      <c r="AE83" s="35">
        <f t="shared" si="47"/>
        <v>0</v>
      </c>
      <c r="AF83" s="35">
        <f>IFERROR(IF(INDEX('[1]PNC 2020'!$A$3:$AA$434,MATCH($A83,'[1]PNC 2020'!$A$7:$A$434,0)+4,MATCH(AF$60,'[1]PNC 2020'!$A$3:$AA$3,0))=0,"",INDEX('[1]PNC 2020'!$A$3:$AA$434,MATCH($A83,'[1]PNC 2020'!$A$7:$A$434,0)+4,MATCH(AF$60,'[1]PNC 2020'!$A$3:$AA$3,0))),"")</f>
        <v>4213725.6399999997</v>
      </c>
      <c r="AG83" s="35" t="str">
        <f>IFERROR(IF(INDEX('[1]PNC 2020'!$A$3:$AA$434,MATCH($A83,'[1]PNC 2020'!$A$7:$A$434,0)+4,MATCH(AG$60,'[1]PNC 2020'!$A$3:$AA$3,0))=0,"",INDEX('[1]PNC 2020'!$A$3:$AA$434,MATCH($A83,'[1]PNC 2020'!$A$7:$A$434,0)+4,MATCH(AG$60,'[1]PNC 2020'!$A$3:$AA$3,0))),"")</f>
        <v/>
      </c>
      <c r="AH83" s="35">
        <f t="shared" si="48"/>
        <v>4213725.6399999997</v>
      </c>
      <c r="AI83" s="35" t="str">
        <f>IFERROR(IF(INDEX('[1]PNC 2020'!$A$3:$AA$434,MATCH($A83,'[1]PNC 2020'!$A$7:$A$434,0)+4,MATCH(AI$60,'[1]PNC 2020'!$A$3:$AA$3,0))=0,"",INDEX('[1]PNC 2020'!$A$3:$AA$434,MATCH($A83,'[1]PNC 2020'!$A$7:$A$434,0)+4,MATCH(AI$60,'[1]PNC 2020'!$A$3:$AA$3,0))),"")</f>
        <v/>
      </c>
      <c r="AJ83" s="35" t="str">
        <f>IFERROR(IF(INDEX('[1]PNC 2020'!$A$3:$AA$434,MATCH($A83,'[1]PNC 2020'!$A$7:$A$434,0)+4,MATCH(AJ$60,'[1]PNC 2020'!$A$3:$AA$3,0))=0,"",INDEX('[1]PNC 2020'!$A$3:$AA$434,MATCH($A83,'[1]PNC 2020'!$A$7:$A$434,0)+4,MATCH(AJ$60,'[1]PNC 2020'!$A$3:$AA$3,0))),"")</f>
        <v/>
      </c>
      <c r="AK83" s="35">
        <f t="shared" si="49"/>
        <v>0</v>
      </c>
      <c r="AL83" s="2">
        <f t="shared" si="50"/>
        <v>48729543.140000001</v>
      </c>
      <c r="AM83" s="97" t="s">
        <v>23</v>
      </c>
    </row>
    <row r="84" spans="1:39" x14ac:dyDescent="0.25">
      <c r="A84" s="97" t="str">
        <f t="shared" si="51"/>
        <v>EneroBMI Compañía de Seguros, S. A.</v>
      </c>
      <c r="B84" s="37" t="s">
        <v>87</v>
      </c>
      <c r="C84" s="44">
        <f t="shared" si="37"/>
        <v>278196.86</v>
      </c>
      <c r="D84" s="44">
        <f t="shared" si="38"/>
        <v>43210603.659999996</v>
      </c>
      <c r="E84" s="35" t="str">
        <f>IFERROR(IF(INDEX('[1]PNC 2020'!$A$3:$AA$434,MATCH($A84,'[1]PNC 2020'!$A$7:$A$434,0)+4,MATCH(E$60,'[1]PNC 2020'!$A$3:$AA$3,0))=0,"",INDEX('[1]PNC 2020'!$A$3:$AA$434,MATCH($A84,'[1]PNC 2020'!$A$7:$A$434,0)+4,MATCH(E$60,'[1]PNC 2020'!$A$3:$AA$3,0))),"")</f>
        <v/>
      </c>
      <c r="F84" s="35" t="str">
        <f>IFERROR(IF(INDEX('[1]PNC 2020'!$A$3:$AA$434,MATCH($A84,'[1]PNC 2020'!$A$7:$A$434,0)+4,MATCH(F$60,'[1]PNC 2020'!$A$3:$AA$3,0))=0,"",INDEX('[1]PNC 2020'!$A$3:$AA$434,MATCH($A84,'[1]PNC 2020'!$A$7:$A$434,0)+4,MATCH(F$60,'[1]PNC 2020'!$A$3:$AA$3,0))),"")</f>
        <v/>
      </c>
      <c r="G84" s="35">
        <f t="shared" si="39"/>
        <v>0</v>
      </c>
      <c r="H84" s="35">
        <f>IFERROR(IF(INDEX('[1]PNC 2020'!$A$3:$AA$434,MATCH($A84,'[1]PNC 2020'!$A$7:$A$434,0)+4,MATCH(H$60,'[1]PNC 2020'!$A$3:$AA$3,0))=0,"",INDEX('[1]PNC 2020'!$A$3:$AA$434,MATCH($A84,'[1]PNC 2020'!$A$7:$A$434,0)+4,MATCH(H$60,'[1]PNC 2020'!$A$3:$AA$3,0))),"")</f>
        <v>278196.86</v>
      </c>
      <c r="I84" s="35" t="str">
        <f>IFERROR(IF(INDEX('[1]PNC 2020'!$A$3:$AA$434,MATCH($A84,'[1]PNC 2020'!$A$7:$A$434,0)+4,MATCH(I$60,'[1]PNC 2020'!$A$3:$AA$3,0))=0,"",INDEX('[1]PNC 2020'!$A$3:$AA$434,MATCH($A84,'[1]PNC 2020'!$A$7:$A$434,0)+4,MATCH(I$60,'[1]PNC 2020'!$A$3:$AA$3,0))),"")</f>
        <v/>
      </c>
      <c r="J84" s="35">
        <f t="shared" si="40"/>
        <v>278196.86</v>
      </c>
      <c r="K84" s="35" t="str">
        <f>IFERROR(IF(INDEX('[1]PNC 2020'!$A$3:$AA$434,MATCH($A84,'[1]PNC 2020'!$A$7:$A$434,0)+4,MATCH(K$60,'[1]PNC 2020'!$A$3:$AA$3,0))=0,"",INDEX('[1]PNC 2020'!$A$3:$AA$434,MATCH($A84,'[1]PNC 2020'!$A$7:$A$434,0)+4,MATCH(K$60,'[1]PNC 2020'!$A$3:$AA$3,0))),"")</f>
        <v/>
      </c>
      <c r="L84" s="35">
        <f>IFERROR(IF(INDEX('[1]PNC 2020'!$A$3:$AA$434,MATCH($A84,'[1]PNC 2020'!$A$7:$A$434,0)+4,MATCH(L$60,'[1]PNC 2020'!$A$3:$AA$3,0))=0,"",INDEX('[1]PNC 2020'!$A$3:$AA$434,MATCH($A84,'[1]PNC 2020'!$A$7:$A$434,0)+4,MATCH(L$60,'[1]PNC 2020'!$A$3:$AA$3,0))),"")</f>
        <v>43210603.659999996</v>
      </c>
      <c r="M84" s="35">
        <f t="shared" si="41"/>
        <v>43210603.659999996</v>
      </c>
      <c r="N84" s="35" t="str">
        <f>IFERROR(IF(INDEX('[1]PNC 2020'!$A$3:$AA$434,MATCH($A84,'[1]PNC 2020'!$A$7:$A$434,0)+4,MATCH(N$60,'[1]PNC 2020'!$A$3:$AA$3,0))=0,"",INDEX('[1]PNC 2020'!$A$3:$AA$434,MATCH($A84,'[1]PNC 2020'!$A$7:$A$434,0)+4,MATCH(N$60,'[1]PNC 2020'!$A$3:$AA$3,0))),"")</f>
        <v/>
      </c>
      <c r="O84" s="35" t="str">
        <f>IFERROR(IF(INDEX('[1]PNC 2020'!$A$3:$AA$434,MATCH($A84,'[1]PNC 2020'!$A$7:$A$434,0)+4,MATCH(O$60,'[1]PNC 2020'!$A$3:$AA$3,0))=0,"",INDEX('[1]PNC 2020'!$A$3:$AA$434,MATCH($A84,'[1]PNC 2020'!$A$7:$A$434,0)+4,MATCH(O$60,'[1]PNC 2020'!$A$3:$AA$3,0))),"")</f>
        <v/>
      </c>
      <c r="P84" s="35">
        <f t="shared" si="42"/>
        <v>0</v>
      </c>
      <c r="Q84" s="35" t="str">
        <f>IFERROR(IF(INDEX('[1]PNC 2020'!$A$3:$AA$434,MATCH($A84,'[1]PNC 2020'!$A$7:$A$434,0)+4,MATCH(Q$60,'[1]PNC 2020'!$A$3:$AA$3,0))=0,"",INDEX('[1]PNC 2020'!$A$3:$AA$434,MATCH($A84,'[1]PNC 2020'!$A$7:$A$434,0)+4,MATCH(Q$60,'[1]PNC 2020'!$A$3:$AA$3,0))),"")</f>
        <v/>
      </c>
      <c r="R84" s="35" t="str">
        <f>IFERROR(IF(INDEX('[1]PNC 2020'!$A$3:$AA$434,MATCH($A84,'[1]PNC 2020'!$A$7:$A$434,0)+4,MATCH(R$60,'[1]PNC 2020'!$A$3:$AA$3,0))=0,"",INDEX('[1]PNC 2020'!$A$3:$AA$434,MATCH($A84,'[1]PNC 2020'!$A$7:$A$434,0)+4,MATCH(R$60,'[1]PNC 2020'!$A$3:$AA$3,0))),"")</f>
        <v/>
      </c>
      <c r="S84" s="35">
        <f t="shared" si="43"/>
        <v>0</v>
      </c>
      <c r="T84" s="35" t="str">
        <f>IFERROR(IF(INDEX('[1]PNC 2020'!$A$3:$AA$434,MATCH($A84,'[1]PNC 2020'!$A$7:$A$434,0)+4,MATCH(T$60,'[1]PNC 2020'!$A$3:$AA$3,0))=0,"",INDEX('[1]PNC 2020'!$A$3:$AA$434,MATCH($A84,'[1]PNC 2020'!$A$7:$A$434,0)+4,MATCH(T$60,'[1]PNC 2020'!$A$3:$AA$3,0))),"")</f>
        <v/>
      </c>
      <c r="U84" s="35" t="str">
        <f>IFERROR(IF(INDEX('[1]PNC 2020'!$A$3:$AA$434,MATCH($A84,'[1]PNC 2020'!$A$7:$A$434,0)+4,MATCH(U$60,'[1]PNC 2020'!$A$3:$AA$3,0))=0,"",INDEX('[1]PNC 2020'!$A$3:$AA$434,MATCH($A84,'[1]PNC 2020'!$A$7:$A$434,0)+4,MATCH(U$60,'[1]PNC 2020'!$A$3:$AA$3,0))),"")</f>
        <v/>
      </c>
      <c r="V84" s="35">
        <f t="shared" si="44"/>
        <v>0</v>
      </c>
      <c r="W84" s="35" t="str">
        <f>IFERROR(IF(INDEX('[1]PNC 2020'!$A$3:$AA$434,MATCH($A84,'[1]PNC 2020'!$A$7:$A$434,0)+4,MATCH(W$60,'[1]PNC 2020'!$A$3:$AA$3,0))=0,"",INDEX('[1]PNC 2020'!$A$3:$AA$434,MATCH($A84,'[1]PNC 2020'!$A$7:$A$434,0)+4,MATCH(W$60,'[1]PNC 2020'!$A$3:$AA$3,0))),"")</f>
        <v/>
      </c>
      <c r="X84" s="35" t="str">
        <f>IFERROR(IF(INDEX('[1]PNC 2020'!$A$3:$AA$434,MATCH($A84,'[1]PNC 2020'!$A$7:$A$434,0)+4,MATCH(X$60,'[1]PNC 2020'!$A$3:$AA$3,0))=0,"",INDEX('[1]PNC 2020'!$A$3:$AA$434,MATCH($A84,'[1]PNC 2020'!$A$7:$A$434,0)+4,MATCH(X$60,'[1]PNC 2020'!$A$3:$AA$3,0))),"")</f>
        <v/>
      </c>
      <c r="Y84" s="35">
        <f t="shared" si="45"/>
        <v>0</v>
      </c>
      <c r="Z84" s="35" t="str">
        <f>IFERROR(IF(INDEX('[1]PNC 2020'!$A$3:$AA$434,MATCH($A84,'[1]PNC 2020'!$A$7:$A$434,0)+4,MATCH(Z$60,'[1]PNC 2020'!$A$3:$AA$3,0))=0,"",INDEX('[1]PNC 2020'!$A$3:$AA$434,MATCH($A84,'[1]PNC 2020'!$A$7:$A$434,0)+4,MATCH(Z$60,'[1]PNC 2020'!$A$3:$AA$3,0))),"")</f>
        <v/>
      </c>
      <c r="AA84" s="35" t="str">
        <f>IFERROR(IF(INDEX('[1]PNC 2020'!$A$3:$AA$434,MATCH($A84,'[1]PNC 2020'!$A$7:$A$434,0)+4,MATCH(AA$60,'[1]PNC 2020'!$A$3:$AA$3,0))=0,"",INDEX('[1]PNC 2020'!$A$3:$AA$434,MATCH($A84,'[1]PNC 2020'!$A$7:$A$434,0)+4,MATCH(AA$60,'[1]PNC 2020'!$A$3:$AA$3,0))),"")</f>
        <v/>
      </c>
      <c r="AB84" s="35">
        <f t="shared" si="46"/>
        <v>0</v>
      </c>
      <c r="AC84" s="35" t="str">
        <f>IFERROR(IF(INDEX('[1]PNC 2020'!$A$3:$AA$434,MATCH($A84,'[1]PNC 2020'!$A$7:$A$434,0)+4,MATCH(AC$60,'[1]PNC 2020'!$A$3:$AA$3,0))=0,"",INDEX('[1]PNC 2020'!$A$3:$AA$434,MATCH($A84,'[1]PNC 2020'!$A$7:$A$434,0)+4,MATCH(AC$60,'[1]PNC 2020'!$A$3:$AA$3,0))),"")</f>
        <v/>
      </c>
      <c r="AD84" s="35" t="str">
        <f>IFERROR(IF(INDEX('[1]PNC 2020'!$A$3:$AA$434,MATCH($A84,'[1]PNC 2020'!$A$7:$A$434,0)+4,MATCH(AD$60,'[1]PNC 2020'!$A$3:$AA$3,0))=0,"",INDEX('[1]PNC 2020'!$A$3:$AA$434,MATCH($A84,'[1]PNC 2020'!$A$7:$A$434,0)+4,MATCH(AD$60,'[1]PNC 2020'!$A$3:$AA$3,0))),"")</f>
        <v/>
      </c>
      <c r="AE84" s="35">
        <f t="shared" si="47"/>
        <v>0</v>
      </c>
      <c r="AF84" s="35" t="str">
        <f>IFERROR(IF(INDEX('[1]PNC 2020'!$A$3:$AA$434,MATCH($A84,'[1]PNC 2020'!$A$7:$A$434,0)+4,MATCH(AF$60,'[1]PNC 2020'!$A$3:$AA$3,0))=0,"",INDEX('[1]PNC 2020'!$A$3:$AA$434,MATCH($A84,'[1]PNC 2020'!$A$7:$A$434,0)+4,MATCH(AF$60,'[1]PNC 2020'!$A$3:$AA$3,0))),"")</f>
        <v/>
      </c>
      <c r="AG84" s="35" t="str">
        <f>IFERROR(IF(INDEX('[1]PNC 2020'!$A$3:$AA$434,MATCH($A84,'[1]PNC 2020'!$A$7:$A$434,0)+4,MATCH(AG$60,'[1]PNC 2020'!$A$3:$AA$3,0))=0,"",INDEX('[1]PNC 2020'!$A$3:$AA$434,MATCH($A84,'[1]PNC 2020'!$A$7:$A$434,0)+4,MATCH(AG$60,'[1]PNC 2020'!$A$3:$AA$3,0))),"")</f>
        <v/>
      </c>
      <c r="AH84" s="35">
        <f t="shared" si="48"/>
        <v>0</v>
      </c>
      <c r="AI84" s="35" t="str">
        <f>IFERROR(IF(INDEX('[1]PNC 2020'!$A$3:$AA$434,MATCH($A84,'[1]PNC 2020'!$A$7:$A$434,0)+4,MATCH(AI$60,'[1]PNC 2020'!$A$3:$AA$3,0))=0,"",INDEX('[1]PNC 2020'!$A$3:$AA$434,MATCH($A84,'[1]PNC 2020'!$A$7:$A$434,0)+4,MATCH(AI$60,'[1]PNC 2020'!$A$3:$AA$3,0))),"")</f>
        <v/>
      </c>
      <c r="AJ84" s="35" t="str">
        <f>IFERROR(IF(INDEX('[1]PNC 2020'!$A$3:$AA$434,MATCH($A84,'[1]PNC 2020'!$A$7:$A$434,0)+4,MATCH(AJ$60,'[1]PNC 2020'!$A$3:$AA$3,0))=0,"",INDEX('[1]PNC 2020'!$A$3:$AA$434,MATCH($A84,'[1]PNC 2020'!$A$7:$A$434,0)+4,MATCH(AJ$60,'[1]PNC 2020'!$A$3:$AA$3,0))),"")</f>
        <v/>
      </c>
      <c r="AK84" s="35">
        <f t="shared" si="49"/>
        <v>0</v>
      </c>
      <c r="AL84" s="2">
        <f t="shared" si="50"/>
        <v>43488800.519999996</v>
      </c>
      <c r="AM84" s="97" t="s">
        <v>23</v>
      </c>
    </row>
    <row r="85" spans="1:39" x14ac:dyDescent="0.25">
      <c r="A85" s="97" t="str">
        <f t="shared" si="51"/>
        <v>EneroBupa Dominicana, S. A.</v>
      </c>
      <c r="B85" s="37" t="s">
        <v>123</v>
      </c>
      <c r="C85" s="44">
        <f t="shared" si="37"/>
        <v>0</v>
      </c>
      <c r="D85" s="44">
        <f t="shared" si="38"/>
        <v>28898228.460000001</v>
      </c>
      <c r="E85" s="35" t="str">
        <f>IFERROR(IF(INDEX('[1]PNC 2020'!$A$3:$AA$434,MATCH($A85,'[1]PNC 2020'!$A$7:$A$434,0)+4,MATCH(E$60,'[1]PNC 2020'!$A$3:$AA$3,0))=0,"",INDEX('[1]PNC 2020'!$A$3:$AA$434,MATCH($A85,'[1]PNC 2020'!$A$7:$A$434,0)+4,MATCH(E$60,'[1]PNC 2020'!$A$3:$AA$3,0))),"")</f>
        <v/>
      </c>
      <c r="F85" s="35" t="str">
        <f>IFERROR(IF(INDEX('[1]PNC 2020'!$A$3:$AA$434,MATCH($A85,'[1]PNC 2020'!$A$7:$A$434,0)+4,MATCH(F$60,'[1]PNC 2020'!$A$3:$AA$3,0))=0,"",INDEX('[1]PNC 2020'!$A$3:$AA$434,MATCH($A85,'[1]PNC 2020'!$A$7:$A$434,0)+4,MATCH(F$60,'[1]PNC 2020'!$A$3:$AA$3,0))),"")</f>
        <v/>
      </c>
      <c r="G85" s="35">
        <f t="shared" si="39"/>
        <v>0</v>
      </c>
      <c r="H85" s="35" t="str">
        <f>IFERROR(IF(INDEX('[1]PNC 2020'!$A$3:$AA$434,MATCH($A85,'[1]PNC 2020'!$A$7:$A$434,0)+4,MATCH(H$60,'[1]PNC 2020'!$A$3:$AA$3,0))=0,"",INDEX('[1]PNC 2020'!$A$3:$AA$434,MATCH($A85,'[1]PNC 2020'!$A$7:$A$434,0)+4,MATCH(H$60,'[1]PNC 2020'!$A$3:$AA$3,0))),"")</f>
        <v/>
      </c>
      <c r="I85" s="35" t="str">
        <f>IFERROR(IF(INDEX('[1]PNC 2020'!$A$3:$AA$434,MATCH($A85,'[1]PNC 2020'!$A$7:$A$434,0)+4,MATCH(I$60,'[1]PNC 2020'!$A$3:$AA$3,0))=0,"",INDEX('[1]PNC 2020'!$A$3:$AA$434,MATCH($A85,'[1]PNC 2020'!$A$7:$A$434,0)+4,MATCH(I$60,'[1]PNC 2020'!$A$3:$AA$3,0))),"")</f>
        <v/>
      </c>
      <c r="J85" s="35">
        <f t="shared" si="40"/>
        <v>0</v>
      </c>
      <c r="K85" s="35" t="str">
        <f>IFERROR(IF(INDEX('[1]PNC 2020'!$A$3:$AA$434,MATCH($A85,'[1]PNC 2020'!$A$7:$A$434,0)+4,MATCH(K$60,'[1]PNC 2020'!$A$3:$AA$3,0))=0,"",INDEX('[1]PNC 2020'!$A$3:$AA$434,MATCH($A85,'[1]PNC 2020'!$A$7:$A$434,0)+4,MATCH(K$60,'[1]PNC 2020'!$A$3:$AA$3,0))),"")</f>
        <v/>
      </c>
      <c r="L85" s="35">
        <f>IFERROR(IF(INDEX('[1]PNC 2020'!$A$3:$AA$434,MATCH($A85,'[1]PNC 2020'!$A$7:$A$434,0)+4,MATCH(L$60,'[1]PNC 2020'!$A$3:$AA$3,0))=0,"",INDEX('[1]PNC 2020'!$A$3:$AA$434,MATCH($A85,'[1]PNC 2020'!$A$7:$A$434,0)+4,MATCH(L$60,'[1]PNC 2020'!$A$3:$AA$3,0))),"")</f>
        <v>28898228.460000001</v>
      </c>
      <c r="M85" s="35">
        <f t="shared" si="41"/>
        <v>28898228.460000001</v>
      </c>
      <c r="N85" s="35" t="str">
        <f>IFERROR(IF(INDEX('[1]PNC 2020'!$A$3:$AA$434,MATCH($A85,'[1]PNC 2020'!$A$7:$A$434,0)+4,MATCH(N$60,'[1]PNC 2020'!$A$3:$AA$3,0))=0,"",INDEX('[1]PNC 2020'!$A$3:$AA$434,MATCH($A85,'[1]PNC 2020'!$A$7:$A$434,0)+4,MATCH(N$60,'[1]PNC 2020'!$A$3:$AA$3,0))),"")</f>
        <v/>
      </c>
      <c r="O85" s="35" t="str">
        <f>IFERROR(IF(INDEX('[1]PNC 2020'!$A$3:$AA$434,MATCH($A85,'[1]PNC 2020'!$A$7:$A$434,0)+4,MATCH(O$60,'[1]PNC 2020'!$A$3:$AA$3,0))=0,"",INDEX('[1]PNC 2020'!$A$3:$AA$434,MATCH($A85,'[1]PNC 2020'!$A$7:$A$434,0)+4,MATCH(O$60,'[1]PNC 2020'!$A$3:$AA$3,0))),"")</f>
        <v/>
      </c>
      <c r="P85" s="35">
        <f t="shared" si="42"/>
        <v>0</v>
      </c>
      <c r="Q85" s="35" t="str">
        <f>IFERROR(IF(INDEX('[1]PNC 2020'!$A$3:$AA$434,MATCH($A85,'[1]PNC 2020'!$A$7:$A$434,0)+4,MATCH(Q$60,'[1]PNC 2020'!$A$3:$AA$3,0))=0,"",INDEX('[1]PNC 2020'!$A$3:$AA$434,MATCH($A85,'[1]PNC 2020'!$A$7:$A$434,0)+4,MATCH(Q$60,'[1]PNC 2020'!$A$3:$AA$3,0))),"")</f>
        <v/>
      </c>
      <c r="R85" s="35" t="str">
        <f>IFERROR(IF(INDEX('[1]PNC 2020'!$A$3:$AA$434,MATCH($A85,'[1]PNC 2020'!$A$7:$A$434,0)+4,MATCH(R$60,'[1]PNC 2020'!$A$3:$AA$3,0))=0,"",INDEX('[1]PNC 2020'!$A$3:$AA$434,MATCH($A85,'[1]PNC 2020'!$A$7:$A$434,0)+4,MATCH(R$60,'[1]PNC 2020'!$A$3:$AA$3,0))),"")</f>
        <v/>
      </c>
      <c r="S85" s="35">
        <f t="shared" si="43"/>
        <v>0</v>
      </c>
      <c r="T85" s="35" t="str">
        <f>IFERROR(IF(INDEX('[1]PNC 2020'!$A$3:$AA$434,MATCH($A85,'[1]PNC 2020'!$A$7:$A$434,0)+4,MATCH(T$60,'[1]PNC 2020'!$A$3:$AA$3,0))=0,"",INDEX('[1]PNC 2020'!$A$3:$AA$434,MATCH($A85,'[1]PNC 2020'!$A$7:$A$434,0)+4,MATCH(T$60,'[1]PNC 2020'!$A$3:$AA$3,0))),"")</f>
        <v/>
      </c>
      <c r="U85" s="35" t="str">
        <f>IFERROR(IF(INDEX('[1]PNC 2020'!$A$3:$AA$434,MATCH($A85,'[1]PNC 2020'!$A$7:$A$434,0)+4,MATCH(U$60,'[1]PNC 2020'!$A$3:$AA$3,0))=0,"",INDEX('[1]PNC 2020'!$A$3:$AA$434,MATCH($A85,'[1]PNC 2020'!$A$7:$A$434,0)+4,MATCH(U$60,'[1]PNC 2020'!$A$3:$AA$3,0))),"")</f>
        <v/>
      </c>
      <c r="V85" s="35">
        <f t="shared" si="44"/>
        <v>0</v>
      </c>
      <c r="W85" s="35" t="str">
        <f>IFERROR(IF(INDEX('[1]PNC 2020'!$A$3:$AA$434,MATCH($A85,'[1]PNC 2020'!$A$7:$A$434,0)+4,MATCH(W$60,'[1]PNC 2020'!$A$3:$AA$3,0))=0,"",INDEX('[1]PNC 2020'!$A$3:$AA$434,MATCH($A85,'[1]PNC 2020'!$A$7:$A$434,0)+4,MATCH(W$60,'[1]PNC 2020'!$A$3:$AA$3,0))),"")</f>
        <v/>
      </c>
      <c r="X85" s="35" t="str">
        <f>IFERROR(IF(INDEX('[1]PNC 2020'!$A$3:$AA$434,MATCH($A85,'[1]PNC 2020'!$A$7:$A$434,0)+4,MATCH(X$60,'[1]PNC 2020'!$A$3:$AA$3,0))=0,"",INDEX('[1]PNC 2020'!$A$3:$AA$434,MATCH($A85,'[1]PNC 2020'!$A$7:$A$434,0)+4,MATCH(X$60,'[1]PNC 2020'!$A$3:$AA$3,0))),"")</f>
        <v/>
      </c>
      <c r="Y85" s="35">
        <f t="shared" si="45"/>
        <v>0</v>
      </c>
      <c r="Z85" s="35" t="str">
        <f>IFERROR(IF(INDEX('[1]PNC 2020'!$A$3:$AA$434,MATCH($A85,'[1]PNC 2020'!$A$7:$A$434,0)+4,MATCH(Z$60,'[1]PNC 2020'!$A$3:$AA$3,0))=0,"",INDEX('[1]PNC 2020'!$A$3:$AA$434,MATCH($A85,'[1]PNC 2020'!$A$7:$A$434,0)+4,MATCH(Z$60,'[1]PNC 2020'!$A$3:$AA$3,0))),"")</f>
        <v/>
      </c>
      <c r="AA85" s="35" t="str">
        <f>IFERROR(IF(INDEX('[1]PNC 2020'!$A$3:$AA$434,MATCH($A85,'[1]PNC 2020'!$A$7:$A$434,0)+4,MATCH(AA$60,'[1]PNC 2020'!$A$3:$AA$3,0))=0,"",INDEX('[1]PNC 2020'!$A$3:$AA$434,MATCH($A85,'[1]PNC 2020'!$A$7:$A$434,0)+4,MATCH(AA$60,'[1]PNC 2020'!$A$3:$AA$3,0))),"")</f>
        <v/>
      </c>
      <c r="AB85" s="35">
        <f t="shared" si="46"/>
        <v>0</v>
      </c>
      <c r="AC85" s="35" t="str">
        <f>IFERROR(IF(INDEX('[1]PNC 2020'!$A$3:$AA$434,MATCH($A85,'[1]PNC 2020'!$A$7:$A$434,0)+4,MATCH(AC$60,'[1]PNC 2020'!$A$3:$AA$3,0))=0,"",INDEX('[1]PNC 2020'!$A$3:$AA$434,MATCH($A85,'[1]PNC 2020'!$A$7:$A$434,0)+4,MATCH(AC$60,'[1]PNC 2020'!$A$3:$AA$3,0))),"")</f>
        <v/>
      </c>
      <c r="AD85" s="35" t="str">
        <f>IFERROR(IF(INDEX('[1]PNC 2020'!$A$3:$AA$434,MATCH($A85,'[1]PNC 2020'!$A$7:$A$434,0)+4,MATCH(AD$60,'[1]PNC 2020'!$A$3:$AA$3,0))=0,"",INDEX('[1]PNC 2020'!$A$3:$AA$434,MATCH($A85,'[1]PNC 2020'!$A$7:$A$434,0)+4,MATCH(AD$60,'[1]PNC 2020'!$A$3:$AA$3,0))),"")</f>
        <v/>
      </c>
      <c r="AE85" s="35">
        <f t="shared" si="47"/>
        <v>0</v>
      </c>
      <c r="AF85" s="35" t="str">
        <f>IFERROR(IF(INDEX('[1]PNC 2020'!$A$3:$AA$434,MATCH($A85,'[1]PNC 2020'!$A$7:$A$434,0)+4,MATCH(AF$60,'[1]PNC 2020'!$A$3:$AA$3,0))=0,"",INDEX('[1]PNC 2020'!$A$3:$AA$434,MATCH($A85,'[1]PNC 2020'!$A$7:$A$434,0)+4,MATCH(AF$60,'[1]PNC 2020'!$A$3:$AA$3,0))),"")</f>
        <v/>
      </c>
      <c r="AG85" s="35" t="str">
        <f>IFERROR(IF(INDEX('[1]PNC 2020'!$A$3:$AA$434,MATCH($A85,'[1]PNC 2020'!$A$7:$A$434,0)+4,MATCH(AG$60,'[1]PNC 2020'!$A$3:$AA$3,0))=0,"",INDEX('[1]PNC 2020'!$A$3:$AA$434,MATCH($A85,'[1]PNC 2020'!$A$7:$A$434,0)+4,MATCH(AG$60,'[1]PNC 2020'!$A$3:$AA$3,0))),"")</f>
        <v/>
      </c>
      <c r="AH85" s="35">
        <f t="shared" si="48"/>
        <v>0</v>
      </c>
      <c r="AI85" s="35" t="str">
        <f>IFERROR(IF(INDEX('[1]PNC 2020'!$A$3:$AA$434,MATCH($A85,'[1]PNC 2020'!$A$7:$A$434,0)+4,MATCH(AI$60,'[1]PNC 2020'!$A$3:$AA$3,0))=0,"",INDEX('[1]PNC 2020'!$A$3:$AA$434,MATCH($A85,'[1]PNC 2020'!$A$7:$A$434,0)+4,MATCH(AI$60,'[1]PNC 2020'!$A$3:$AA$3,0))),"")</f>
        <v/>
      </c>
      <c r="AJ85" s="35" t="str">
        <f>IFERROR(IF(INDEX('[1]PNC 2020'!$A$3:$AA$434,MATCH($A85,'[1]PNC 2020'!$A$7:$A$434,0)+4,MATCH(AJ$60,'[1]PNC 2020'!$A$3:$AA$3,0))=0,"",INDEX('[1]PNC 2020'!$A$3:$AA$434,MATCH($A85,'[1]PNC 2020'!$A$7:$A$434,0)+4,MATCH(AJ$60,'[1]PNC 2020'!$A$3:$AA$3,0))),"")</f>
        <v/>
      </c>
      <c r="AK85" s="35">
        <f t="shared" si="49"/>
        <v>0</v>
      </c>
      <c r="AL85" s="2">
        <f t="shared" si="50"/>
        <v>28898228.460000001</v>
      </c>
      <c r="AM85" s="97" t="s">
        <v>23</v>
      </c>
    </row>
    <row r="86" spans="1:39" x14ac:dyDescent="0.25">
      <c r="A86" s="97" t="str">
        <f t="shared" si="51"/>
        <v>EneroSeguros APS, S.R.L.</v>
      </c>
      <c r="B86" s="37" t="s">
        <v>124</v>
      </c>
      <c r="C86" s="44">
        <f t="shared" si="37"/>
        <v>14339023.359999999</v>
      </c>
      <c r="D86" s="44">
        <f t="shared" si="38"/>
        <v>528516</v>
      </c>
      <c r="E86" s="35" t="str">
        <f>IFERROR(IF(INDEX('[1]PNC 2020'!$A$3:$AA$434,MATCH($A86,'[1]PNC 2020'!$A$7:$A$434,0)+4,MATCH(E$60,'[1]PNC 2020'!$A$3:$AA$3,0))=0,"",INDEX('[1]PNC 2020'!$A$3:$AA$434,MATCH($A86,'[1]PNC 2020'!$A$7:$A$434,0)+4,MATCH(E$60,'[1]PNC 2020'!$A$3:$AA$3,0))),"")</f>
        <v/>
      </c>
      <c r="F86" s="35" t="str">
        <f>IFERROR(IF(INDEX('[1]PNC 2020'!$A$3:$AA$434,MATCH($A86,'[1]PNC 2020'!$A$7:$A$434,0)+4,MATCH(F$60,'[1]PNC 2020'!$A$3:$AA$3,0))=0,"",INDEX('[1]PNC 2020'!$A$3:$AA$434,MATCH($A86,'[1]PNC 2020'!$A$7:$A$434,0)+4,MATCH(F$60,'[1]PNC 2020'!$A$3:$AA$3,0))),"")</f>
        <v/>
      </c>
      <c r="G86" s="35">
        <f t="shared" si="39"/>
        <v>0</v>
      </c>
      <c r="H86" s="35">
        <f>IFERROR(IF(INDEX('[1]PNC 2020'!$A$3:$AA$434,MATCH($A86,'[1]PNC 2020'!$A$7:$A$434,0)+4,MATCH(H$60,'[1]PNC 2020'!$A$3:$AA$3,0))=0,"",INDEX('[1]PNC 2020'!$A$3:$AA$434,MATCH($A86,'[1]PNC 2020'!$A$7:$A$434,0)+4,MATCH(H$60,'[1]PNC 2020'!$A$3:$AA$3,0))),"")</f>
        <v>2109654.84</v>
      </c>
      <c r="I86" s="35" t="str">
        <f>IFERROR(IF(INDEX('[1]PNC 2020'!$A$3:$AA$434,MATCH($A86,'[1]PNC 2020'!$A$7:$A$434,0)+4,MATCH(I$60,'[1]PNC 2020'!$A$3:$AA$3,0))=0,"",INDEX('[1]PNC 2020'!$A$3:$AA$434,MATCH($A86,'[1]PNC 2020'!$A$7:$A$434,0)+4,MATCH(I$60,'[1]PNC 2020'!$A$3:$AA$3,0))),"")</f>
        <v/>
      </c>
      <c r="J86" s="35">
        <f t="shared" si="40"/>
        <v>2109654.84</v>
      </c>
      <c r="K86" s="35" t="str">
        <f>IFERROR(IF(INDEX('[1]PNC 2020'!$A$3:$AA$434,MATCH($A86,'[1]PNC 2020'!$A$7:$A$434,0)+4,MATCH(K$60,'[1]PNC 2020'!$A$3:$AA$3,0))=0,"",INDEX('[1]PNC 2020'!$A$3:$AA$434,MATCH($A86,'[1]PNC 2020'!$A$7:$A$434,0)+4,MATCH(K$60,'[1]PNC 2020'!$A$3:$AA$3,0))),"")</f>
        <v/>
      </c>
      <c r="L86" s="35">
        <f>IFERROR(IF(INDEX('[1]PNC 2020'!$A$3:$AA$434,MATCH($A86,'[1]PNC 2020'!$A$7:$A$434,0)+4,MATCH(L$60,'[1]PNC 2020'!$A$3:$AA$3,0))=0,"",INDEX('[1]PNC 2020'!$A$3:$AA$434,MATCH($A86,'[1]PNC 2020'!$A$7:$A$434,0)+4,MATCH(L$60,'[1]PNC 2020'!$A$3:$AA$3,0))),"")</f>
        <v>528516</v>
      </c>
      <c r="M86" s="35">
        <f t="shared" si="41"/>
        <v>528516</v>
      </c>
      <c r="N86" s="35" t="str">
        <f>IFERROR(IF(INDEX('[1]PNC 2020'!$A$3:$AA$434,MATCH($A86,'[1]PNC 2020'!$A$7:$A$434,0)+4,MATCH(N$60,'[1]PNC 2020'!$A$3:$AA$3,0))=0,"",INDEX('[1]PNC 2020'!$A$3:$AA$434,MATCH($A86,'[1]PNC 2020'!$A$7:$A$434,0)+4,MATCH(N$60,'[1]PNC 2020'!$A$3:$AA$3,0))),"")</f>
        <v/>
      </c>
      <c r="O86" s="35" t="str">
        <f>IFERROR(IF(INDEX('[1]PNC 2020'!$A$3:$AA$434,MATCH($A86,'[1]PNC 2020'!$A$7:$A$434,0)+4,MATCH(O$60,'[1]PNC 2020'!$A$3:$AA$3,0))=0,"",INDEX('[1]PNC 2020'!$A$3:$AA$434,MATCH($A86,'[1]PNC 2020'!$A$7:$A$434,0)+4,MATCH(O$60,'[1]PNC 2020'!$A$3:$AA$3,0))),"")</f>
        <v/>
      </c>
      <c r="P86" s="35">
        <f t="shared" si="42"/>
        <v>0</v>
      </c>
      <c r="Q86" s="35">
        <f>IFERROR(IF(INDEX('[1]PNC 2020'!$A$3:$AA$434,MATCH($A86,'[1]PNC 2020'!$A$7:$A$434,0)+4,MATCH(Q$60,'[1]PNC 2020'!$A$3:$AA$3,0))=0,"",INDEX('[1]PNC 2020'!$A$3:$AA$434,MATCH($A86,'[1]PNC 2020'!$A$7:$A$434,0)+4,MATCH(Q$60,'[1]PNC 2020'!$A$3:$AA$3,0))),"")</f>
        <v>93032.09</v>
      </c>
      <c r="R86" s="35" t="str">
        <f>IFERROR(IF(INDEX('[1]PNC 2020'!$A$3:$AA$434,MATCH($A86,'[1]PNC 2020'!$A$7:$A$434,0)+4,MATCH(R$60,'[1]PNC 2020'!$A$3:$AA$3,0))=0,"",INDEX('[1]PNC 2020'!$A$3:$AA$434,MATCH($A86,'[1]PNC 2020'!$A$7:$A$434,0)+4,MATCH(R$60,'[1]PNC 2020'!$A$3:$AA$3,0))),"")</f>
        <v/>
      </c>
      <c r="S86" s="35">
        <f t="shared" si="43"/>
        <v>93032.09</v>
      </c>
      <c r="T86" s="35">
        <f>IFERROR(IF(INDEX('[1]PNC 2020'!$A$3:$AA$434,MATCH($A86,'[1]PNC 2020'!$A$7:$A$434,0)+4,MATCH(T$60,'[1]PNC 2020'!$A$3:$AA$3,0))=0,"",INDEX('[1]PNC 2020'!$A$3:$AA$434,MATCH($A86,'[1]PNC 2020'!$A$7:$A$434,0)+4,MATCH(T$60,'[1]PNC 2020'!$A$3:$AA$3,0))),"")</f>
        <v>44224.14</v>
      </c>
      <c r="U86" s="35" t="str">
        <f>IFERROR(IF(INDEX('[1]PNC 2020'!$A$3:$AA$434,MATCH($A86,'[1]PNC 2020'!$A$7:$A$434,0)+4,MATCH(U$60,'[1]PNC 2020'!$A$3:$AA$3,0))=0,"",INDEX('[1]PNC 2020'!$A$3:$AA$434,MATCH($A86,'[1]PNC 2020'!$A$7:$A$434,0)+4,MATCH(U$60,'[1]PNC 2020'!$A$3:$AA$3,0))),"")</f>
        <v/>
      </c>
      <c r="V86" s="35">
        <f t="shared" si="44"/>
        <v>44224.14</v>
      </c>
      <c r="W86" s="35">
        <f>IFERROR(IF(INDEX('[1]PNC 2020'!$A$3:$AA$434,MATCH($A86,'[1]PNC 2020'!$A$7:$A$434,0)+4,MATCH(W$60,'[1]PNC 2020'!$A$3:$AA$3,0))=0,"",INDEX('[1]PNC 2020'!$A$3:$AA$434,MATCH($A86,'[1]PNC 2020'!$A$7:$A$434,0)+4,MATCH(W$60,'[1]PNC 2020'!$A$3:$AA$3,0))),"")</f>
        <v>159450.04</v>
      </c>
      <c r="X86" s="35" t="str">
        <f>IFERROR(IF(INDEX('[1]PNC 2020'!$A$3:$AA$434,MATCH($A86,'[1]PNC 2020'!$A$7:$A$434,0)+4,MATCH(X$60,'[1]PNC 2020'!$A$3:$AA$3,0))=0,"",INDEX('[1]PNC 2020'!$A$3:$AA$434,MATCH($A86,'[1]PNC 2020'!$A$7:$A$434,0)+4,MATCH(X$60,'[1]PNC 2020'!$A$3:$AA$3,0))),"")</f>
        <v/>
      </c>
      <c r="Y86" s="35">
        <f t="shared" si="45"/>
        <v>159450.04</v>
      </c>
      <c r="Z86" s="35">
        <f>IFERROR(IF(INDEX('[1]PNC 2020'!$A$3:$AA$434,MATCH($A86,'[1]PNC 2020'!$A$7:$A$434,0)+4,MATCH(Z$60,'[1]PNC 2020'!$A$3:$AA$3,0))=0,"",INDEX('[1]PNC 2020'!$A$3:$AA$434,MATCH($A86,'[1]PNC 2020'!$A$7:$A$434,0)+4,MATCH(Z$60,'[1]PNC 2020'!$A$3:$AA$3,0))),"")</f>
        <v>3371703.2</v>
      </c>
      <c r="AA86" s="35" t="str">
        <f>IFERROR(IF(INDEX('[1]PNC 2020'!$A$3:$AA$434,MATCH($A86,'[1]PNC 2020'!$A$7:$A$434,0)+4,MATCH(AA$60,'[1]PNC 2020'!$A$3:$AA$3,0))=0,"",INDEX('[1]PNC 2020'!$A$3:$AA$434,MATCH($A86,'[1]PNC 2020'!$A$7:$A$434,0)+4,MATCH(AA$60,'[1]PNC 2020'!$A$3:$AA$3,0))),"")</f>
        <v/>
      </c>
      <c r="AB86" s="35">
        <f t="shared" si="46"/>
        <v>3371703.2</v>
      </c>
      <c r="AC86" s="35" t="str">
        <f>IFERROR(IF(INDEX('[1]PNC 2020'!$A$3:$AA$434,MATCH($A86,'[1]PNC 2020'!$A$7:$A$434,0)+4,MATCH(AC$60,'[1]PNC 2020'!$A$3:$AA$3,0))=0,"",INDEX('[1]PNC 2020'!$A$3:$AA$434,MATCH($A86,'[1]PNC 2020'!$A$7:$A$434,0)+4,MATCH(AC$60,'[1]PNC 2020'!$A$3:$AA$3,0))),"")</f>
        <v/>
      </c>
      <c r="AD86" s="35" t="str">
        <f>IFERROR(IF(INDEX('[1]PNC 2020'!$A$3:$AA$434,MATCH($A86,'[1]PNC 2020'!$A$7:$A$434,0)+4,MATCH(AD$60,'[1]PNC 2020'!$A$3:$AA$3,0))=0,"",INDEX('[1]PNC 2020'!$A$3:$AA$434,MATCH($A86,'[1]PNC 2020'!$A$7:$A$434,0)+4,MATCH(AD$60,'[1]PNC 2020'!$A$3:$AA$3,0))),"")</f>
        <v/>
      </c>
      <c r="AE86" s="35">
        <f t="shared" si="47"/>
        <v>0</v>
      </c>
      <c r="AF86" s="35">
        <f>IFERROR(IF(INDEX('[1]PNC 2020'!$A$3:$AA$434,MATCH($A86,'[1]PNC 2020'!$A$7:$A$434,0)+4,MATCH(AF$60,'[1]PNC 2020'!$A$3:$AA$3,0))=0,"",INDEX('[1]PNC 2020'!$A$3:$AA$434,MATCH($A86,'[1]PNC 2020'!$A$7:$A$434,0)+4,MATCH(AF$60,'[1]PNC 2020'!$A$3:$AA$3,0))),"")</f>
        <v>7535525.3899999997</v>
      </c>
      <c r="AG86" s="35" t="str">
        <f>IFERROR(IF(INDEX('[1]PNC 2020'!$A$3:$AA$434,MATCH($A86,'[1]PNC 2020'!$A$7:$A$434,0)+4,MATCH(AG$60,'[1]PNC 2020'!$A$3:$AA$3,0))=0,"",INDEX('[1]PNC 2020'!$A$3:$AA$434,MATCH($A86,'[1]PNC 2020'!$A$7:$A$434,0)+4,MATCH(AG$60,'[1]PNC 2020'!$A$3:$AA$3,0))),"")</f>
        <v/>
      </c>
      <c r="AH86" s="35">
        <f t="shared" si="48"/>
        <v>7535525.3899999997</v>
      </c>
      <c r="AI86" s="35">
        <f>IFERROR(IF(INDEX('[1]PNC 2020'!$A$3:$AA$434,MATCH($A86,'[1]PNC 2020'!$A$7:$A$434,0)+4,MATCH(AI$60,'[1]PNC 2020'!$A$3:$AA$3,0))=0,"",INDEX('[1]PNC 2020'!$A$3:$AA$434,MATCH($A86,'[1]PNC 2020'!$A$7:$A$434,0)+4,MATCH(AI$60,'[1]PNC 2020'!$A$3:$AA$3,0))),"")</f>
        <v>1025433.66</v>
      </c>
      <c r="AJ86" s="35" t="str">
        <f>IFERROR(IF(INDEX('[1]PNC 2020'!$A$3:$AA$434,MATCH($A86,'[1]PNC 2020'!$A$7:$A$434,0)+4,MATCH(AJ$60,'[1]PNC 2020'!$A$3:$AA$3,0))=0,"",INDEX('[1]PNC 2020'!$A$3:$AA$434,MATCH($A86,'[1]PNC 2020'!$A$7:$A$434,0)+4,MATCH(AJ$60,'[1]PNC 2020'!$A$3:$AA$3,0))),"")</f>
        <v/>
      </c>
      <c r="AK86" s="35">
        <f t="shared" si="49"/>
        <v>1025433.66</v>
      </c>
      <c r="AL86" s="2">
        <f t="shared" si="50"/>
        <v>14867539.359999999</v>
      </c>
      <c r="AM86" s="97" t="s">
        <v>23</v>
      </c>
    </row>
    <row r="87" spans="1:39" x14ac:dyDescent="0.25">
      <c r="A87" s="97" t="str">
        <f t="shared" si="51"/>
        <v>EneroMultiseguros Su, S.A.</v>
      </c>
      <c r="B87" s="37" t="s">
        <v>125</v>
      </c>
      <c r="C87" s="44">
        <f t="shared" si="37"/>
        <v>22140257</v>
      </c>
      <c r="D87" s="44">
        <f t="shared" si="38"/>
        <v>0</v>
      </c>
      <c r="E87" s="35" t="str">
        <f>IFERROR(IF(INDEX('[1]PNC 2020'!$A$3:$AA$434,MATCH($A87,'[1]PNC 2020'!$A$7:$A$434,0)+4,MATCH(E$60,'[1]PNC 2020'!$A$3:$AA$3,0))=0,"",INDEX('[1]PNC 2020'!$A$3:$AA$434,MATCH($A87,'[1]PNC 2020'!$A$7:$A$434,0)+4,MATCH(E$60,'[1]PNC 2020'!$A$3:$AA$3,0))),"")</f>
        <v/>
      </c>
      <c r="F87" s="35" t="str">
        <f>IFERROR(IF(INDEX('[1]PNC 2020'!$A$3:$AA$434,MATCH($A87,'[1]PNC 2020'!$A$7:$A$434,0)+4,MATCH(F$60,'[1]PNC 2020'!$A$3:$AA$3,0))=0,"",INDEX('[1]PNC 2020'!$A$3:$AA$434,MATCH($A87,'[1]PNC 2020'!$A$7:$A$434,0)+4,MATCH(F$60,'[1]PNC 2020'!$A$3:$AA$3,0))),"")</f>
        <v/>
      </c>
      <c r="G87" s="35">
        <f t="shared" si="39"/>
        <v>0</v>
      </c>
      <c r="H87" s="35" t="str">
        <f>IFERROR(IF(INDEX('[1]PNC 2020'!$A$3:$AA$434,MATCH($A87,'[1]PNC 2020'!$A$7:$A$434,0)+4,MATCH(H$60,'[1]PNC 2020'!$A$3:$AA$3,0))=0,"",INDEX('[1]PNC 2020'!$A$3:$AA$434,MATCH($A87,'[1]PNC 2020'!$A$7:$A$434,0)+4,MATCH(H$60,'[1]PNC 2020'!$A$3:$AA$3,0))),"")</f>
        <v/>
      </c>
      <c r="I87" s="35" t="str">
        <f>IFERROR(IF(INDEX('[1]PNC 2020'!$A$3:$AA$434,MATCH($A87,'[1]PNC 2020'!$A$7:$A$434,0)+4,MATCH(I$60,'[1]PNC 2020'!$A$3:$AA$3,0))=0,"",INDEX('[1]PNC 2020'!$A$3:$AA$434,MATCH($A87,'[1]PNC 2020'!$A$7:$A$434,0)+4,MATCH(I$60,'[1]PNC 2020'!$A$3:$AA$3,0))),"")</f>
        <v/>
      </c>
      <c r="J87" s="35">
        <f t="shared" si="40"/>
        <v>0</v>
      </c>
      <c r="K87" s="35" t="str">
        <f>IFERROR(IF(INDEX('[1]PNC 2020'!$A$3:$AA$434,MATCH($A87,'[1]PNC 2020'!$A$7:$A$434,0)+4,MATCH(K$60,'[1]PNC 2020'!$A$3:$AA$3,0))=0,"",INDEX('[1]PNC 2020'!$A$3:$AA$434,MATCH($A87,'[1]PNC 2020'!$A$7:$A$434,0)+4,MATCH(K$60,'[1]PNC 2020'!$A$3:$AA$3,0))),"")</f>
        <v/>
      </c>
      <c r="L87" s="35" t="str">
        <f>IFERROR(IF(INDEX('[1]PNC 2020'!$A$3:$AA$434,MATCH($A87,'[1]PNC 2020'!$A$7:$A$434,0)+4,MATCH(L$60,'[1]PNC 2020'!$A$3:$AA$3,0))=0,"",INDEX('[1]PNC 2020'!$A$3:$AA$434,MATCH($A87,'[1]PNC 2020'!$A$7:$A$434,0)+4,MATCH(L$60,'[1]PNC 2020'!$A$3:$AA$3,0))),"")</f>
        <v/>
      </c>
      <c r="M87" s="35">
        <f t="shared" si="41"/>
        <v>0</v>
      </c>
      <c r="N87" s="35">
        <f>IFERROR(IF(INDEX('[1]PNC 2020'!$A$3:$AA$434,MATCH($A87,'[1]PNC 2020'!$A$7:$A$434,0)+4,MATCH(N$60,'[1]PNC 2020'!$A$3:$AA$3,0))=0,"",INDEX('[1]PNC 2020'!$A$3:$AA$434,MATCH($A87,'[1]PNC 2020'!$A$7:$A$434,0)+4,MATCH(N$60,'[1]PNC 2020'!$A$3:$AA$3,0))),"")</f>
        <v>45315.18</v>
      </c>
      <c r="O87" s="35" t="str">
        <f>IFERROR(IF(INDEX('[1]PNC 2020'!$A$3:$AA$434,MATCH($A87,'[1]PNC 2020'!$A$7:$A$434,0)+4,MATCH(O$60,'[1]PNC 2020'!$A$3:$AA$3,0))=0,"",INDEX('[1]PNC 2020'!$A$3:$AA$434,MATCH($A87,'[1]PNC 2020'!$A$7:$A$434,0)+4,MATCH(O$60,'[1]PNC 2020'!$A$3:$AA$3,0))),"")</f>
        <v/>
      </c>
      <c r="P87" s="35">
        <f t="shared" si="42"/>
        <v>45315.18</v>
      </c>
      <c r="Q87" s="35">
        <f>IFERROR(IF(INDEX('[1]PNC 2020'!$A$3:$AA$434,MATCH($A87,'[1]PNC 2020'!$A$7:$A$434,0)+4,MATCH(Q$60,'[1]PNC 2020'!$A$3:$AA$3,0))=0,"",INDEX('[1]PNC 2020'!$A$3:$AA$434,MATCH($A87,'[1]PNC 2020'!$A$7:$A$434,0)+4,MATCH(Q$60,'[1]PNC 2020'!$A$3:$AA$3,0))),"")</f>
        <v>474496.99</v>
      </c>
      <c r="R87" s="35" t="str">
        <f>IFERROR(IF(INDEX('[1]PNC 2020'!$A$3:$AA$434,MATCH($A87,'[1]PNC 2020'!$A$7:$A$434,0)+4,MATCH(R$60,'[1]PNC 2020'!$A$3:$AA$3,0))=0,"",INDEX('[1]PNC 2020'!$A$3:$AA$434,MATCH($A87,'[1]PNC 2020'!$A$7:$A$434,0)+4,MATCH(R$60,'[1]PNC 2020'!$A$3:$AA$3,0))),"")</f>
        <v/>
      </c>
      <c r="S87" s="35">
        <f t="shared" si="43"/>
        <v>474496.99</v>
      </c>
      <c r="T87" s="35">
        <f>IFERROR(IF(INDEX('[1]PNC 2020'!$A$3:$AA$434,MATCH($A87,'[1]PNC 2020'!$A$7:$A$434,0)+4,MATCH(T$60,'[1]PNC 2020'!$A$3:$AA$3,0))=0,"",INDEX('[1]PNC 2020'!$A$3:$AA$434,MATCH($A87,'[1]PNC 2020'!$A$7:$A$434,0)+4,MATCH(T$60,'[1]PNC 2020'!$A$3:$AA$3,0))),"")</f>
        <v>25800.93</v>
      </c>
      <c r="U87" s="35" t="str">
        <f>IFERROR(IF(INDEX('[1]PNC 2020'!$A$3:$AA$434,MATCH($A87,'[1]PNC 2020'!$A$7:$A$434,0)+4,MATCH(U$60,'[1]PNC 2020'!$A$3:$AA$3,0))=0,"",INDEX('[1]PNC 2020'!$A$3:$AA$434,MATCH($A87,'[1]PNC 2020'!$A$7:$A$434,0)+4,MATCH(U$60,'[1]PNC 2020'!$A$3:$AA$3,0))),"")</f>
        <v/>
      </c>
      <c r="V87" s="35">
        <f t="shared" si="44"/>
        <v>25800.93</v>
      </c>
      <c r="W87" s="35">
        <f>IFERROR(IF(INDEX('[1]PNC 2020'!$A$3:$AA$434,MATCH($A87,'[1]PNC 2020'!$A$7:$A$434,0)+4,MATCH(W$60,'[1]PNC 2020'!$A$3:$AA$3,0))=0,"",INDEX('[1]PNC 2020'!$A$3:$AA$434,MATCH($A87,'[1]PNC 2020'!$A$7:$A$434,0)+4,MATCH(W$60,'[1]PNC 2020'!$A$3:$AA$3,0))),"")</f>
        <v>6698.97</v>
      </c>
      <c r="X87" s="35" t="str">
        <f>IFERROR(IF(INDEX('[1]PNC 2020'!$A$3:$AA$434,MATCH($A87,'[1]PNC 2020'!$A$7:$A$434,0)+4,MATCH(X$60,'[1]PNC 2020'!$A$3:$AA$3,0))=0,"",INDEX('[1]PNC 2020'!$A$3:$AA$434,MATCH($A87,'[1]PNC 2020'!$A$7:$A$434,0)+4,MATCH(X$60,'[1]PNC 2020'!$A$3:$AA$3,0))),"")</f>
        <v/>
      </c>
      <c r="Y87" s="35">
        <f t="shared" si="45"/>
        <v>6698.97</v>
      </c>
      <c r="Z87" s="35">
        <f>IFERROR(IF(INDEX('[1]PNC 2020'!$A$3:$AA$434,MATCH($A87,'[1]PNC 2020'!$A$7:$A$434,0)+4,MATCH(Z$60,'[1]PNC 2020'!$A$3:$AA$3,0))=0,"",INDEX('[1]PNC 2020'!$A$3:$AA$434,MATCH($A87,'[1]PNC 2020'!$A$7:$A$434,0)+4,MATCH(Z$60,'[1]PNC 2020'!$A$3:$AA$3,0))),"")</f>
        <v>14689799.01</v>
      </c>
      <c r="AA87" s="35" t="str">
        <f>IFERROR(IF(INDEX('[1]PNC 2020'!$A$3:$AA$434,MATCH($A87,'[1]PNC 2020'!$A$7:$A$434,0)+4,MATCH(AA$60,'[1]PNC 2020'!$A$3:$AA$3,0))=0,"",INDEX('[1]PNC 2020'!$A$3:$AA$434,MATCH($A87,'[1]PNC 2020'!$A$7:$A$434,0)+4,MATCH(AA$60,'[1]PNC 2020'!$A$3:$AA$3,0))),"")</f>
        <v/>
      </c>
      <c r="AB87" s="35">
        <f t="shared" si="46"/>
        <v>14689799.01</v>
      </c>
      <c r="AC87" s="35" t="str">
        <f>IFERROR(IF(INDEX('[1]PNC 2020'!$A$3:$AA$434,MATCH($A87,'[1]PNC 2020'!$A$7:$A$434,0)+4,MATCH(AC$60,'[1]PNC 2020'!$A$3:$AA$3,0))=0,"",INDEX('[1]PNC 2020'!$A$3:$AA$434,MATCH($A87,'[1]PNC 2020'!$A$7:$A$434,0)+4,MATCH(AC$60,'[1]PNC 2020'!$A$3:$AA$3,0))),"")</f>
        <v/>
      </c>
      <c r="AD87" s="35" t="str">
        <f>IFERROR(IF(INDEX('[1]PNC 2020'!$A$3:$AA$434,MATCH($A87,'[1]PNC 2020'!$A$7:$A$434,0)+4,MATCH(AD$60,'[1]PNC 2020'!$A$3:$AA$3,0))=0,"",INDEX('[1]PNC 2020'!$A$3:$AA$434,MATCH($A87,'[1]PNC 2020'!$A$7:$A$434,0)+4,MATCH(AD$60,'[1]PNC 2020'!$A$3:$AA$3,0))),"")</f>
        <v/>
      </c>
      <c r="AE87" s="35">
        <f t="shared" si="47"/>
        <v>0</v>
      </c>
      <c r="AF87" s="35">
        <f>IFERROR(IF(INDEX('[1]PNC 2020'!$A$3:$AA$434,MATCH($A87,'[1]PNC 2020'!$A$7:$A$434,0)+4,MATCH(AF$60,'[1]PNC 2020'!$A$3:$AA$3,0))=0,"",INDEX('[1]PNC 2020'!$A$3:$AA$434,MATCH($A87,'[1]PNC 2020'!$A$7:$A$434,0)+4,MATCH(AF$60,'[1]PNC 2020'!$A$3:$AA$3,0))),"")</f>
        <v>6371136.4699999997</v>
      </c>
      <c r="AG87" s="35" t="str">
        <f>IFERROR(IF(INDEX('[1]PNC 2020'!$A$3:$AA$434,MATCH($A87,'[1]PNC 2020'!$A$7:$A$434,0)+4,MATCH(AG$60,'[1]PNC 2020'!$A$3:$AA$3,0))=0,"",INDEX('[1]PNC 2020'!$A$3:$AA$434,MATCH($A87,'[1]PNC 2020'!$A$7:$A$434,0)+4,MATCH(AG$60,'[1]PNC 2020'!$A$3:$AA$3,0))),"")</f>
        <v/>
      </c>
      <c r="AH87" s="35">
        <f t="shared" si="48"/>
        <v>6371136.4699999997</v>
      </c>
      <c r="AI87" s="35">
        <f>IFERROR(IF(INDEX('[1]PNC 2020'!$A$3:$AA$434,MATCH($A87,'[1]PNC 2020'!$A$7:$A$434,0)+4,MATCH(AI$60,'[1]PNC 2020'!$A$3:$AA$3,0))=0,"",INDEX('[1]PNC 2020'!$A$3:$AA$434,MATCH($A87,'[1]PNC 2020'!$A$7:$A$434,0)+4,MATCH(AI$60,'[1]PNC 2020'!$A$3:$AA$3,0))),"")</f>
        <v>527009.44999999995</v>
      </c>
      <c r="AJ87" s="35" t="str">
        <f>IFERROR(IF(INDEX('[1]PNC 2020'!$A$3:$AA$434,MATCH($A87,'[1]PNC 2020'!$A$7:$A$434,0)+4,MATCH(AJ$60,'[1]PNC 2020'!$A$3:$AA$3,0))=0,"",INDEX('[1]PNC 2020'!$A$3:$AA$434,MATCH($A87,'[1]PNC 2020'!$A$7:$A$434,0)+4,MATCH(AJ$60,'[1]PNC 2020'!$A$3:$AA$3,0))),"")</f>
        <v/>
      </c>
      <c r="AK87" s="35">
        <f t="shared" si="49"/>
        <v>527009.44999999995</v>
      </c>
      <c r="AL87" s="2">
        <f t="shared" si="50"/>
        <v>22140257</v>
      </c>
      <c r="AM87" s="97" t="s">
        <v>23</v>
      </c>
    </row>
    <row r="88" spans="1:39" x14ac:dyDescent="0.25">
      <c r="A88" s="97" t="str">
        <f t="shared" si="51"/>
        <v>EneroSeguros Ademi, S.A.</v>
      </c>
      <c r="B88" s="37" t="s">
        <v>126</v>
      </c>
      <c r="C88" s="44">
        <f t="shared" si="37"/>
        <v>24287653.279999997</v>
      </c>
      <c r="D88" s="44">
        <f t="shared" si="38"/>
        <v>0</v>
      </c>
      <c r="E88" s="35" t="str">
        <f>IFERROR(IF(INDEX('[1]PNC 2020'!$A$3:$AA$434,MATCH($A88,'[1]PNC 2020'!$A$7:$A$434,0)+4,MATCH(E$60,'[1]PNC 2020'!$A$3:$AA$3,0))=0,"",INDEX('[1]PNC 2020'!$A$3:$AA$434,MATCH($A88,'[1]PNC 2020'!$A$7:$A$434,0)+4,MATCH(E$60,'[1]PNC 2020'!$A$3:$AA$3,0))),"")</f>
        <v/>
      </c>
      <c r="F88" s="35" t="str">
        <f>IFERROR(IF(INDEX('[1]PNC 2020'!$A$3:$AA$434,MATCH($A88,'[1]PNC 2020'!$A$7:$A$434,0)+4,MATCH(F$60,'[1]PNC 2020'!$A$3:$AA$3,0))=0,"",INDEX('[1]PNC 2020'!$A$3:$AA$434,MATCH($A88,'[1]PNC 2020'!$A$7:$A$434,0)+4,MATCH(F$60,'[1]PNC 2020'!$A$3:$AA$3,0))),"")</f>
        <v/>
      </c>
      <c r="G88" s="35">
        <f t="shared" si="39"/>
        <v>0</v>
      </c>
      <c r="H88" s="35">
        <f>IFERROR(IF(INDEX('[1]PNC 2020'!$A$3:$AA$434,MATCH($A88,'[1]PNC 2020'!$A$7:$A$434,0)+4,MATCH(H$60,'[1]PNC 2020'!$A$3:$AA$3,0))=0,"",INDEX('[1]PNC 2020'!$A$3:$AA$434,MATCH($A88,'[1]PNC 2020'!$A$7:$A$434,0)+4,MATCH(H$60,'[1]PNC 2020'!$A$3:$AA$3,0))),"")</f>
        <v>19614587.800000001</v>
      </c>
      <c r="I88" s="35" t="str">
        <f>IFERROR(IF(INDEX('[1]PNC 2020'!$A$3:$AA$434,MATCH($A88,'[1]PNC 2020'!$A$7:$A$434,0)+4,MATCH(I$60,'[1]PNC 2020'!$A$3:$AA$3,0))=0,"",INDEX('[1]PNC 2020'!$A$3:$AA$434,MATCH($A88,'[1]PNC 2020'!$A$7:$A$434,0)+4,MATCH(I$60,'[1]PNC 2020'!$A$3:$AA$3,0))),"")</f>
        <v/>
      </c>
      <c r="J88" s="35">
        <f t="shared" si="40"/>
        <v>19614587.800000001</v>
      </c>
      <c r="K88" s="35" t="str">
        <f>IFERROR(IF(INDEX('[1]PNC 2020'!$A$3:$AA$434,MATCH($A88,'[1]PNC 2020'!$A$7:$A$434,0)+4,MATCH(K$60,'[1]PNC 2020'!$A$3:$AA$3,0))=0,"",INDEX('[1]PNC 2020'!$A$3:$AA$434,MATCH($A88,'[1]PNC 2020'!$A$7:$A$434,0)+4,MATCH(K$60,'[1]PNC 2020'!$A$3:$AA$3,0))),"")</f>
        <v/>
      </c>
      <c r="L88" s="35" t="str">
        <f>IFERROR(IF(INDEX('[1]PNC 2020'!$A$3:$AA$434,MATCH($A88,'[1]PNC 2020'!$A$7:$A$434,0)+4,MATCH(L$60,'[1]PNC 2020'!$A$3:$AA$3,0))=0,"",INDEX('[1]PNC 2020'!$A$3:$AA$434,MATCH($A88,'[1]PNC 2020'!$A$7:$A$434,0)+4,MATCH(L$60,'[1]PNC 2020'!$A$3:$AA$3,0))),"")</f>
        <v/>
      </c>
      <c r="M88" s="35">
        <f t="shared" si="41"/>
        <v>0</v>
      </c>
      <c r="N88" s="35" t="str">
        <f>IFERROR(IF(INDEX('[1]PNC 2020'!$A$3:$AA$434,MATCH($A88,'[1]PNC 2020'!$A$7:$A$434,0)+4,MATCH(N$60,'[1]PNC 2020'!$A$3:$AA$3,0))=0,"",INDEX('[1]PNC 2020'!$A$3:$AA$434,MATCH($A88,'[1]PNC 2020'!$A$7:$A$434,0)+4,MATCH(N$60,'[1]PNC 2020'!$A$3:$AA$3,0))),"")</f>
        <v/>
      </c>
      <c r="O88" s="35" t="str">
        <f>IFERROR(IF(INDEX('[1]PNC 2020'!$A$3:$AA$434,MATCH($A88,'[1]PNC 2020'!$A$7:$A$434,0)+4,MATCH(O$60,'[1]PNC 2020'!$A$3:$AA$3,0))=0,"",INDEX('[1]PNC 2020'!$A$3:$AA$434,MATCH($A88,'[1]PNC 2020'!$A$7:$A$434,0)+4,MATCH(O$60,'[1]PNC 2020'!$A$3:$AA$3,0))),"")</f>
        <v/>
      </c>
      <c r="P88" s="35">
        <f t="shared" si="42"/>
        <v>0</v>
      </c>
      <c r="Q88" s="35">
        <f>IFERROR(IF(INDEX('[1]PNC 2020'!$A$3:$AA$434,MATCH($A88,'[1]PNC 2020'!$A$7:$A$434,0)+4,MATCH(Q$60,'[1]PNC 2020'!$A$3:$AA$3,0))=0,"",INDEX('[1]PNC 2020'!$A$3:$AA$434,MATCH($A88,'[1]PNC 2020'!$A$7:$A$434,0)+4,MATCH(Q$60,'[1]PNC 2020'!$A$3:$AA$3,0))),"")</f>
        <v>4498414.84</v>
      </c>
      <c r="R88" s="35" t="str">
        <f>IFERROR(IF(INDEX('[1]PNC 2020'!$A$3:$AA$434,MATCH($A88,'[1]PNC 2020'!$A$7:$A$434,0)+4,MATCH(R$60,'[1]PNC 2020'!$A$3:$AA$3,0))=0,"",INDEX('[1]PNC 2020'!$A$3:$AA$434,MATCH($A88,'[1]PNC 2020'!$A$7:$A$434,0)+4,MATCH(R$60,'[1]PNC 2020'!$A$3:$AA$3,0))),"")</f>
        <v/>
      </c>
      <c r="S88" s="35">
        <f t="shared" si="43"/>
        <v>4498414.84</v>
      </c>
      <c r="T88" s="35" t="str">
        <f>IFERROR(IF(INDEX('[1]PNC 2020'!$A$3:$AA$434,MATCH($A88,'[1]PNC 2020'!$A$7:$A$434,0)+4,MATCH(T$60,'[1]PNC 2020'!$A$3:$AA$3,0))=0,"",INDEX('[1]PNC 2020'!$A$3:$AA$434,MATCH($A88,'[1]PNC 2020'!$A$7:$A$434,0)+4,MATCH(T$60,'[1]PNC 2020'!$A$3:$AA$3,0))),"")</f>
        <v/>
      </c>
      <c r="U88" s="35" t="str">
        <f>IFERROR(IF(INDEX('[1]PNC 2020'!$A$3:$AA$434,MATCH($A88,'[1]PNC 2020'!$A$7:$A$434,0)+4,MATCH(U$60,'[1]PNC 2020'!$A$3:$AA$3,0))=0,"",INDEX('[1]PNC 2020'!$A$3:$AA$434,MATCH($A88,'[1]PNC 2020'!$A$7:$A$434,0)+4,MATCH(U$60,'[1]PNC 2020'!$A$3:$AA$3,0))),"")</f>
        <v/>
      </c>
      <c r="V88" s="35">
        <f t="shared" si="44"/>
        <v>0</v>
      </c>
      <c r="W88" s="35" t="str">
        <f>IFERROR(IF(INDEX('[1]PNC 2020'!$A$3:$AA$434,MATCH($A88,'[1]PNC 2020'!$A$7:$A$434,0)+4,MATCH(W$60,'[1]PNC 2020'!$A$3:$AA$3,0))=0,"",INDEX('[1]PNC 2020'!$A$3:$AA$434,MATCH($A88,'[1]PNC 2020'!$A$7:$A$434,0)+4,MATCH(W$60,'[1]PNC 2020'!$A$3:$AA$3,0))),"")</f>
        <v/>
      </c>
      <c r="X88" s="35" t="str">
        <f>IFERROR(IF(INDEX('[1]PNC 2020'!$A$3:$AA$434,MATCH($A88,'[1]PNC 2020'!$A$7:$A$434,0)+4,MATCH(X$60,'[1]PNC 2020'!$A$3:$AA$3,0))=0,"",INDEX('[1]PNC 2020'!$A$3:$AA$434,MATCH($A88,'[1]PNC 2020'!$A$7:$A$434,0)+4,MATCH(X$60,'[1]PNC 2020'!$A$3:$AA$3,0))),"")</f>
        <v/>
      </c>
      <c r="Y88" s="35">
        <f t="shared" si="45"/>
        <v>0</v>
      </c>
      <c r="Z88" s="35" t="str">
        <f>IFERROR(IF(INDEX('[1]PNC 2020'!$A$3:$AA$434,MATCH($A88,'[1]PNC 2020'!$A$7:$A$434,0)+4,MATCH(Z$60,'[1]PNC 2020'!$A$3:$AA$3,0))=0,"",INDEX('[1]PNC 2020'!$A$3:$AA$434,MATCH($A88,'[1]PNC 2020'!$A$7:$A$434,0)+4,MATCH(Z$60,'[1]PNC 2020'!$A$3:$AA$3,0))),"")</f>
        <v/>
      </c>
      <c r="AA88" s="35" t="str">
        <f>IFERROR(IF(INDEX('[1]PNC 2020'!$A$3:$AA$434,MATCH($A88,'[1]PNC 2020'!$A$7:$A$434,0)+4,MATCH(AA$60,'[1]PNC 2020'!$A$3:$AA$3,0))=0,"",INDEX('[1]PNC 2020'!$A$3:$AA$434,MATCH($A88,'[1]PNC 2020'!$A$7:$A$434,0)+4,MATCH(AA$60,'[1]PNC 2020'!$A$3:$AA$3,0))),"")</f>
        <v/>
      </c>
      <c r="AB88" s="35">
        <f t="shared" si="46"/>
        <v>0</v>
      </c>
      <c r="AC88" s="35" t="str">
        <f>IFERROR(IF(INDEX('[1]PNC 2020'!$A$3:$AA$434,MATCH($A88,'[1]PNC 2020'!$A$7:$A$434,0)+4,MATCH(AC$60,'[1]PNC 2020'!$A$3:$AA$3,0))=0,"",INDEX('[1]PNC 2020'!$A$3:$AA$434,MATCH($A88,'[1]PNC 2020'!$A$7:$A$434,0)+4,MATCH(AC$60,'[1]PNC 2020'!$A$3:$AA$3,0))),"")</f>
        <v/>
      </c>
      <c r="AD88" s="35" t="str">
        <f>IFERROR(IF(INDEX('[1]PNC 2020'!$A$3:$AA$434,MATCH($A88,'[1]PNC 2020'!$A$7:$A$434,0)+4,MATCH(AD$60,'[1]PNC 2020'!$A$3:$AA$3,0))=0,"",INDEX('[1]PNC 2020'!$A$3:$AA$434,MATCH($A88,'[1]PNC 2020'!$A$7:$A$434,0)+4,MATCH(AD$60,'[1]PNC 2020'!$A$3:$AA$3,0))),"")</f>
        <v/>
      </c>
      <c r="AE88" s="35">
        <f t="shared" si="47"/>
        <v>0</v>
      </c>
      <c r="AF88" s="35">
        <f>IFERROR(IF(INDEX('[1]PNC 2020'!$A$3:$AA$434,MATCH($A88,'[1]PNC 2020'!$A$7:$A$434,0)+4,MATCH(AF$60,'[1]PNC 2020'!$A$3:$AA$3,0))=0,"",INDEX('[1]PNC 2020'!$A$3:$AA$434,MATCH($A88,'[1]PNC 2020'!$A$7:$A$434,0)+4,MATCH(AF$60,'[1]PNC 2020'!$A$3:$AA$3,0))),"")</f>
        <v>38984.9</v>
      </c>
      <c r="AG88" s="35" t="str">
        <f>IFERROR(IF(INDEX('[1]PNC 2020'!$A$3:$AA$434,MATCH($A88,'[1]PNC 2020'!$A$7:$A$434,0)+4,MATCH(AG$60,'[1]PNC 2020'!$A$3:$AA$3,0))=0,"",INDEX('[1]PNC 2020'!$A$3:$AA$434,MATCH($A88,'[1]PNC 2020'!$A$7:$A$434,0)+4,MATCH(AG$60,'[1]PNC 2020'!$A$3:$AA$3,0))),"")</f>
        <v/>
      </c>
      <c r="AH88" s="35">
        <f t="shared" si="48"/>
        <v>38984.9</v>
      </c>
      <c r="AI88" s="35">
        <f>IFERROR(IF(INDEX('[1]PNC 2020'!$A$3:$AA$434,MATCH($A88,'[1]PNC 2020'!$A$7:$A$434,0)+4,MATCH(AI$60,'[1]PNC 2020'!$A$3:$AA$3,0))=0,"",INDEX('[1]PNC 2020'!$A$3:$AA$434,MATCH($A88,'[1]PNC 2020'!$A$7:$A$434,0)+4,MATCH(AI$60,'[1]PNC 2020'!$A$3:$AA$3,0))),"")</f>
        <v>135665.74</v>
      </c>
      <c r="AJ88" s="35" t="str">
        <f>IFERROR(IF(INDEX('[1]PNC 2020'!$A$3:$AA$434,MATCH($A88,'[1]PNC 2020'!$A$7:$A$434,0)+4,MATCH(AJ$60,'[1]PNC 2020'!$A$3:$AA$3,0))=0,"",INDEX('[1]PNC 2020'!$A$3:$AA$434,MATCH($A88,'[1]PNC 2020'!$A$7:$A$434,0)+4,MATCH(AJ$60,'[1]PNC 2020'!$A$3:$AA$3,0))),"")</f>
        <v/>
      </c>
      <c r="AK88" s="35">
        <f t="shared" si="49"/>
        <v>135665.74</v>
      </c>
      <c r="AL88" s="2">
        <f t="shared" si="50"/>
        <v>24287653.279999997</v>
      </c>
      <c r="AM88" s="97" t="s">
        <v>23</v>
      </c>
    </row>
    <row r="89" spans="1:39" x14ac:dyDescent="0.25">
      <c r="A89" s="97" t="str">
        <f t="shared" si="51"/>
        <v>EneroFuturo Seguros</v>
      </c>
      <c r="B89" s="37" t="s">
        <v>109</v>
      </c>
      <c r="C89" s="44">
        <f t="shared" si="37"/>
        <v>23187886.210000001</v>
      </c>
      <c r="D89" s="44">
        <f t="shared" si="38"/>
        <v>2500000</v>
      </c>
      <c r="E89" s="35">
        <f>IFERROR(IF(INDEX('[1]PNC 2020'!$A$3:$AA$434,MATCH($A89,'[1]PNC 2020'!$A$7:$A$434,0)+4,MATCH(E$60,'[1]PNC 2020'!$A$3:$AA$3,0))=0,"",INDEX('[1]PNC 2020'!$A$3:$AA$434,MATCH($A89,'[1]PNC 2020'!$A$7:$A$434,0)+4,MATCH(E$60,'[1]PNC 2020'!$A$3:$AA$3,0))),"")</f>
        <v>82370.600000000006</v>
      </c>
      <c r="F89" s="35" t="str">
        <f>IFERROR(IF(INDEX('[1]PNC 2020'!$A$3:$AA$434,MATCH($A89,'[1]PNC 2020'!$A$7:$A$434,0)+4,MATCH(F$60,'[1]PNC 2020'!$A$3:$AA$3,0))=0,"",INDEX('[1]PNC 2020'!$A$3:$AA$434,MATCH($A89,'[1]PNC 2020'!$A$7:$A$434,0)+4,MATCH(F$60,'[1]PNC 2020'!$A$3:$AA$3,0))),"")</f>
        <v/>
      </c>
      <c r="G89" s="35">
        <f t="shared" si="39"/>
        <v>82370.600000000006</v>
      </c>
      <c r="H89" s="35">
        <f>IFERROR(IF(INDEX('[1]PNC 2020'!$A$3:$AA$434,MATCH($A89,'[1]PNC 2020'!$A$7:$A$434,0)+4,MATCH(H$60,'[1]PNC 2020'!$A$3:$AA$3,0))=0,"",INDEX('[1]PNC 2020'!$A$3:$AA$434,MATCH($A89,'[1]PNC 2020'!$A$7:$A$434,0)+4,MATCH(H$60,'[1]PNC 2020'!$A$3:$AA$3,0))),"")</f>
        <v>454518.51</v>
      </c>
      <c r="I89" s="35" t="str">
        <f>IFERROR(IF(INDEX('[1]PNC 2020'!$A$3:$AA$434,MATCH($A89,'[1]PNC 2020'!$A$7:$A$434,0)+4,MATCH(I$60,'[1]PNC 2020'!$A$3:$AA$3,0))=0,"",INDEX('[1]PNC 2020'!$A$3:$AA$434,MATCH($A89,'[1]PNC 2020'!$A$7:$A$434,0)+4,MATCH(I$60,'[1]PNC 2020'!$A$3:$AA$3,0))),"")</f>
        <v/>
      </c>
      <c r="J89" s="35">
        <f t="shared" si="40"/>
        <v>454518.51</v>
      </c>
      <c r="K89" s="35" t="str">
        <f>IFERROR(IF(INDEX('[1]PNC 2020'!$A$3:$AA$434,MATCH($A89,'[1]PNC 2020'!$A$7:$A$434,0)+4,MATCH(K$60,'[1]PNC 2020'!$A$3:$AA$3,0))=0,"",INDEX('[1]PNC 2020'!$A$3:$AA$434,MATCH($A89,'[1]PNC 2020'!$A$7:$A$434,0)+4,MATCH(K$60,'[1]PNC 2020'!$A$3:$AA$3,0))),"")</f>
        <v/>
      </c>
      <c r="L89" s="35">
        <f>IFERROR(IF(INDEX('[1]PNC 2020'!$A$3:$AA$434,MATCH($A89,'[1]PNC 2020'!$A$7:$A$434,0)+4,MATCH(L$60,'[1]PNC 2020'!$A$3:$AA$3,0))=0,"",INDEX('[1]PNC 2020'!$A$3:$AA$434,MATCH($A89,'[1]PNC 2020'!$A$7:$A$434,0)+4,MATCH(L$60,'[1]PNC 2020'!$A$3:$AA$3,0))),"")</f>
        <v>2500000</v>
      </c>
      <c r="M89" s="35">
        <f t="shared" si="41"/>
        <v>2500000</v>
      </c>
      <c r="N89" s="35" t="str">
        <f>IFERROR(IF(INDEX('[1]PNC 2020'!$A$3:$AA$434,MATCH($A89,'[1]PNC 2020'!$A$7:$A$434,0)+4,MATCH(N$60,'[1]PNC 2020'!$A$3:$AA$3,0))=0,"",INDEX('[1]PNC 2020'!$A$3:$AA$434,MATCH($A89,'[1]PNC 2020'!$A$7:$A$434,0)+4,MATCH(N$60,'[1]PNC 2020'!$A$3:$AA$3,0))),"")</f>
        <v/>
      </c>
      <c r="O89" s="35" t="str">
        <f>IFERROR(IF(INDEX('[1]PNC 2020'!$A$3:$AA$434,MATCH($A89,'[1]PNC 2020'!$A$7:$A$434,0)+4,MATCH(O$60,'[1]PNC 2020'!$A$3:$AA$3,0))=0,"",INDEX('[1]PNC 2020'!$A$3:$AA$434,MATCH($A89,'[1]PNC 2020'!$A$7:$A$434,0)+4,MATCH(O$60,'[1]PNC 2020'!$A$3:$AA$3,0))),"")</f>
        <v/>
      </c>
      <c r="P89" s="35">
        <f t="shared" si="42"/>
        <v>0</v>
      </c>
      <c r="Q89" s="35">
        <f>IFERROR(IF(INDEX('[1]PNC 2020'!$A$3:$AA$434,MATCH($A89,'[1]PNC 2020'!$A$7:$A$434,0)+4,MATCH(Q$60,'[1]PNC 2020'!$A$3:$AA$3,0))=0,"",INDEX('[1]PNC 2020'!$A$3:$AA$434,MATCH($A89,'[1]PNC 2020'!$A$7:$A$434,0)+4,MATCH(Q$60,'[1]PNC 2020'!$A$3:$AA$3,0))),"")</f>
        <v>408335.73</v>
      </c>
      <c r="R89" s="35" t="str">
        <f>IFERROR(IF(INDEX('[1]PNC 2020'!$A$3:$AA$434,MATCH($A89,'[1]PNC 2020'!$A$7:$A$434,0)+4,MATCH(R$60,'[1]PNC 2020'!$A$3:$AA$3,0))=0,"",INDEX('[1]PNC 2020'!$A$3:$AA$434,MATCH($A89,'[1]PNC 2020'!$A$7:$A$434,0)+4,MATCH(R$60,'[1]PNC 2020'!$A$3:$AA$3,0))),"")</f>
        <v/>
      </c>
      <c r="S89" s="35">
        <f t="shared" si="43"/>
        <v>408335.73</v>
      </c>
      <c r="T89" s="35">
        <f>IFERROR(IF(INDEX('[1]PNC 2020'!$A$3:$AA$434,MATCH($A89,'[1]PNC 2020'!$A$7:$A$434,0)+4,MATCH(T$60,'[1]PNC 2020'!$A$3:$AA$3,0))=0,"",INDEX('[1]PNC 2020'!$A$3:$AA$434,MATCH($A89,'[1]PNC 2020'!$A$7:$A$434,0)+4,MATCH(T$60,'[1]PNC 2020'!$A$3:$AA$3,0))),"")</f>
        <v>173751.33</v>
      </c>
      <c r="U89" s="35" t="str">
        <f>IFERROR(IF(INDEX('[1]PNC 2020'!$A$3:$AA$434,MATCH($A89,'[1]PNC 2020'!$A$7:$A$434,0)+4,MATCH(U$60,'[1]PNC 2020'!$A$3:$AA$3,0))=0,"",INDEX('[1]PNC 2020'!$A$3:$AA$434,MATCH($A89,'[1]PNC 2020'!$A$7:$A$434,0)+4,MATCH(U$60,'[1]PNC 2020'!$A$3:$AA$3,0))),"")</f>
        <v/>
      </c>
      <c r="V89" s="35">
        <f t="shared" si="44"/>
        <v>173751.33</v>
      </c>
      <c r="W89" s="35" t="str">
        <f>IFERROR(IF(INDEX('[1]PNC 2020'!$A$3:$AA$434,MATCH($A89,'[1]PNC 2020'!$A$7:$A$434,0)+4,MATCH(W$60,'[1]PNC 2020'!$A$3:$AA$3,0))=0,"",INDEX('[1]PNC 2020'!$A$3:$AA$434,MATCH($A89,'[1]PNC 2020'!$A$7:$A$434,0)+4,MATCH(W$60,'[1]PNC 2020'!$A$3:$AA$3,0))),"")</f>
        <v/>
      </c>
      <c r="X89" s="35" t="str">
        <f>IFERROR(IF(INDEX('[1]PNC 2020'!$A$3:$AA$434,MATCH($A89,'[1]PNC 2020'!$A$7:$A$434,0)+4,MATCH(X$60,'[1]PNC 2020'!$A$3:$AA$3,0))=0,"",INDEX('[1]PNC 2020'!$A$3:$AA$434,MATCH($A89,'[1]PNC 2020'!$A$7:$A$434,0)+4,MATCH(X$60,'[1]PNC 2020'!$A$3:$AA$3,0))),"")</f>
        <v/>
      </c>
      <c r="Y89" s="35">
        <f t="shared" si="45"/>
        <v>0</v>
      </c>
      <c r="Z89" s="35">
        <f>IFERROR(IF(INDEX('[1]PNC 2020'!$A$3:$AA$434,MATCH($A89,'[1]PNC 2020'!$A$7:$A$434,0)+4,MATCH(Z$60,'[1]PNC 2020'!$A$3:$AA$3,0))=0,"",INDEX('[1]PNC 2020'!$A$3:$AA$434,MATCH($A89,'[1]PNC 2020'!$A$7:$A$434,0)+4,MATCH(Z$60,'[1]PNC 2020'!$A$3:$AA$3,0))),"")</f>
        <v>20121725.530000001</v>
      </c>
      <c r="AA89" s="35" t="str">
        <f>IFERROR(IF(INDEX('[1]PNC 2020'!$A$3:$AA$434,MATCH($A89,'[1]PNC 2020'!$A$7:$A$434,0)+4,MATCH(AA$60,'[1]PNC 2020'!$A$3:$AA$3,0))=0,"",INDEX('[1]PNC 2020'!$A$3:$AA$434,MATCH($A89,'[1]PNC 2020'!$A$7:$A$434,0)+4,MATCH(AA$60,'[1]PNC 2020'!$A$3:$AA$3,0))),"")</f>
        <v/>
      </c>
      <c r="AB89" s="35">
        <f t="shared" si="46"/>
        <v>20121725.530000001</v>
      </c>
      <c r="AC89" s="35" t="str">
        <f>IFERROR(IF(INDEX('[1]PNC 2020'!$A$3:$AA$434,MATCH($A89,'[1]PNC 2020'!$A$7:$A$434,0)+4,MATCH(AC$60,'[1]PNC 2020'!$A$3:$AA$3,0))=0,"",INDEX('[1]PNC 2020'!$A$3:$AA$434,MATCH($A89,'[1]PNC 2020'!$A$7:$A$434,0)+4,MATCH(AC$60,'[1]PNC 2020'!$A$3:$AA$3,0))),"")</f>
        <v/>
      </c>
      <c r="AD89" s="35" t="str">
        <f>IFERROR(IF(INDEX('[1]PNC 2020'!$A$3:$AA$434,MATCH($A89,'[1]PNC 2020'!$A$7:$A$434,0)+4,MATCH(AD$60,'[1]PNC 2020'!$A$3:$AA$3,0))=0,"",INDEX('[1]PNC 2020'!$A$3:$AA$434,MATCH($A89,'[1]PNC 2020'!$A$7:$A$434,0)+4,MATCH(AD$60,'[1]PNC 2020'!$A$3:$AA$3,0))),"")</f>
        <v/>
      </c>
      <c r="AE89" s="35">
        <f t="shared" si="47"/>
        <v>0</v>
      </c>
      <c r="AF89" s="35">
        <f>IFERROR(IF(INDEX('[1]PNC 2020'!$A$3:$AA$434,MATCH($A89,'[1]PNC 2020'!$A$7:$A$434,0)+4,MATCH(AF$60,'[1]PNC 2020'!$A$3:$AA$3,0))=0,"",INDEX('[1]PNC 2020'!$A$3:$AA$434,MATCH($A89,'[1]PNC 2020'!$A$7:$A$434,0)+4,MATCH(AF$60,'[1]PNC 2020'!$A$3:$AA$3,0))),"")</f>
        <v>1809826.18</v>
      </c>
      <c r="AG89" s="35" t="str">
        <f>IFERROR(IF(INDEX('[1]PNC 2020'!$A$3:$AA$434,MATCH($A89,'[1]PNC 2020'!$A$7:$A$434,0)+4,MATCH(AG$60,'[1]PNC 2020'!$A$3:$AA$3,0))=0,"",INDEX('[1]PNC 2020'!$A$3:$AA$434,MATCH($A89,'[1]PNC 2020'!$A$7:$A$434,0)+4,MATCH(AG$60,'[1]PNC 2020'!$A$3:$AA$3,0))),"")</f>
        <v/>
      </c>
      <c r="AH89" s="35">
        <f t="shared" si="48"/>
        <v>1809826.18</v>
      </c>
      <c r="AI89" s="35">
        <f>IFERROR(IF(INDEX('[1]PNC 2020'!$A$3:$AA$434,MATCH($A89,'[1]PNC 2020'!$A$7:$A$434,0)+4,MATCH(AI$60,'[1]PNC 2020'!$A$3:$AA$3,0))=0,"",INDEX('[1]PNC 2020'!$A$3:$AA$434,MATCH($A89,'[1]PNC 2020'!$A$7:$A$434,0)+4,MATCH(AI$60,'[1]PNC 2020'!$A$3:$AA$3,0))),"")</f>
        <v>137358.32999999999</v>
      </c>
      <c r="AJ89" s="35" t="str">
        <f>IFERROR(IF(INDEX('[1]PNC 2020'!$A$3:$AA$434,MATCH($A89,'[1]PNC 2020'!$A$7:$A$434,0)+4,MATCH(AJ$60,'[1]PNC 2020'!$A$3:$AA$3,0))=0,"",INDEX('[1]PNC 2020'!$A$3:$AA$434,MATCH($A89,'[1]PNC 2020'!$A$7:$A$434,0)+4,MATCH(AJ$60,'[1]PNC 2020'!$A$3:$AA$3,0))),"")</f>
        <v/>
      </c>
      <c r="AK89" s="35">
        <f t="shared" si="49"/>
        <v>137358.32999999999</v>
      </c>
      <c r="AL89" s="2">
        <f t="shared" si="50"/>
        <v>25687886.210000001</v>
      </c>
      <c r="AM89" s="97" t="s">
        <v>23</v>
      </c>
    </row>
    <row r="90" spans="1:39" x14ac:dyDescent="0.25">
      <c r="A90" s="97" t="str">
        <f t="shared" si="51"/>
        <v>EneroConfederación del Canadá Dominicana, S. A.</v>
      </c>
      <c r="B90" s="37" t="s">
        <v>127</v>
      </c>
      <c r="C90" s="44">
        <f t="shared" si="37"/>
        <v>6730317.5299999993</v>
      </c>
      <c r="D90" s="44">
        <f t="shared" si="38"/>
        <v>0</v>
      </c>
      <c r="E90" s="35">
        <f>IFERROR(IF(INDEX('[1]PNC 2020'!$A$3:$AA$434,MATCH($A90,'[1]PNC 2020'!$A$7:$A$434,0)+4,MATCH(E$60,'[1]PNC 2020'!$A$3:$AA$3,0))=0,"",INDEX('[1]PNC 2020'!$A$3:$AA$434,MATCH($A90,'[1]PNC 2020'!$A$7:$A$434,0)+4,MATCH(E$60,'[1]PNC 2020'!$A$3:$AA$3,0))),"")</f>
        <v>4346.7</v>
      </c>
      <c r="F90" s="35" t="str">
        <f>IFERROR(IF(INDEX('[1]PNC 2020'!$A$3:$AA$434,MATCH($A90,'[1]PNC 2020'!$A$7:$A$434,0)+4,MATCH(F$60,'[1]PNC 2020'!$A$3:$AA$3,0))=0,"",INDEX('[1]PNC 2020'!$A$3:$AA$434,MATCH($A90,'[1]PNC 2020'!$A$7:$A$434,0)+4,MATCH(F$60,'[1]PNC 2020'!$A$3:$AA$3,0))),"")</f>
        <v/>
      </c>
      <c r="G90" s="35">
        <f t="shared" si="39"/>
        <v>4346.7</v>
      </c>
      <c r="H90" s="35">
        <f>IFERROR(IF(INDEX('[1]PNC 2020'!$A$3:$AA$434,MATCH($A90,'[1]PNC 2020'!$A$7:$A$434,0)+4,MATCH(H$60,'[1]PNC 2020'!$A$3:$AA$3,0))=0,"",INDEX('[1]PNC 2020'!$A$3:$AA$434,MATCH($A90,'[1]PNC 2020'!$A$7:$A$434,0)+4,MATCH(H$60,'[1]PNC 2020'!$A$3:$AA$3,0))),"")</f>
        <v>282577</v>
      </c>
      <c r="I90" s="35" t="str">
        <f>IFERROR(IF(INDEX('[1]PNC 2020'!$A$3:$AA$434,MATCH($A90,'[1]PNC 2020'!$A$7:$A$434,0)+4,MATCH(I$60,'[1]PNC 2020'!$A$3:$AA$3,0))=0,"",INDEX('[1]PNC 2020'!$A$3:$AA$434,MATCH($A90,'[1]PNC 2020'!$A$7:$A$434,0)+4,MATCH(I$60,'[1]PNC 2020'!$A$3:$AA$3,0))),"")</f>
        <v/>
      </c>
      <c r="J90" s="35">
        <f t="shared" si="40"/>
        <v>282577</v>
      </c>
      <c r="K90" s="35" t="str">
        <f>IFERROR(IF(INDEX('[1]PNC 2020'!$A$3:$AA$434,MATCH($A90,'[1]PNC 2020'!$A$7:$A$434,0)+4,MATCH(K$60,'[1]PNC 2020'!$A$3:$AA$3,0))=0,"",INDEX('[1]PNC 2020'!$A$3:$AA$434,MATCH($A90,'[1]PNC 2020'!$A$7:$A$434,0)+4,MATCH(K$60,'[1]PNC 2020'!$A$3:$AA$3,0))),"")</f>
        <v/>
      </c>
      <c r="L90" s="35" t="str">
        <f>IFERROR(IF(INDEX('[1]PNC 2020'!$A$3:$AA$434,MATCH($A90,'[1]PNC 2020'!$A$7:$A$434,0)+4,MATCH(L$60,'[1]PNC 2020'!$A$3:$AA$3,0))=0,"",INDEX('[1]PNC 2020'!$A$3:$AA$434,MATCH($A90,'[1]PNC 2020'!$A$7:$A$434,0)+4,MATCH(L$60,'[1]PNC 2020'!$A$3:$AA$3,0))),"")</f>
        <v/>
      </c>
      <c r="M90" s="35">
        <f t="shared" si="41"/>
        <v>0</v>
      </c>
      <c r="N90" s="35">
        <f>IFERROR(IF(INDEX('[1]PNC 2020'!$A$3:$AA$434,MATCH($A90,'[1]PNC 2020'!$A$7:$A$434,0)+4,MATCH(N$60,'[1]PNC 2020'!$A$3:$AA$3,0))=0,"",INDEX('[1]PNC 2020'!$A$3:$AA$434,MATCH($A90,'[1]PNC 2020'!$A$7:$A$434,0)+4,MATCH(N$60,'[1]PNC 2020'!$A$3:$AA$3,0))),"")</f>
        <v>135787.42000000001</v>
      </c>
      <c r="O90" s="35" t="str">
        <f>IFERROR(IF(INDEX('[1]PNC 2020'!$A$3:$AA$434,MATCH($A90,'[1]PNC 2020'!$A$7:$A$434,0)+4,MATCH(O$60,'[1]PNC 2020'!$A$3:$AA$3,0))=0,"",INDEX('[1]PNC 2020'!$A$3:$AA$434,MATCH($A90,'[1]PNC 2020'!$A$7:$A$434,0)+4,MATCH(O$60,'[1]PNC 2020'!$A$3:$AA$3,0))),"")</f>
        <v/>
      </c>
      <c r="P90" s="35">
        <f t="shared" si="42"/>
        <v>135787.42000000001</v>
      </c>
      <c r="Q90" s="35">
        <f>IFERROR(IF(INDEX('[1]PNC 2020'!$A$3:$AA$434,MATCH($A90,'[1]PNC 2020'!$A$7:$A$434,0)+4,MATCH(Q$60,'[1]PNC 2020'!$A$3:$AA$3,0))=0,"",INDEX('[1]PNC 2020'!$A$3:$AA$434,MATCH($A90,'[1]PNC 2020'!$A$7:$A$434,0)+4,MATCH(Q$60,'[1]PNC 2020'!$A$3:$AA$3,0))),"")</f>
        <v>1481470.5</v>
      </c>
      <c r="R90" s="35" t="str">
        <f>IFERROR(IF(INDEX('[1]PNC 2020'!$A$3:$AA$434,MATCH($A90,'[1]PNC 2020'!$A$7:$A$434,0)+4,MATCH(R$60,'[1]PNC 2020'!$A$3:$AA$3,0))=0,"",INDEX('[1]PNC 2020'!$A$3:$AA$434,MATCH($A90,'[1]PNC 2020'!$A$7:$A$434,0)+4,MATCH(R$60,'[1]PNC 2020'!$A$3:$AA$3,0))),"")</f>
        <v/>
      </c>
      <c r="S90" s="35">
        <f t="shared" si="43"/>
        <v>1481470.5</v>
      </c>
      <c r="T90" s="35">
        <f>IFERROR(IF(INDEX('[1]PNC 2020'!$A$3:$AA$434,MATCH($A90,'[1]PNC 2020'!$A$7:$A$434,0)+4,MATCH(T$60,'[1]PNC 2020'!$A$3:$AA$3,0))=0,"",INDEX('[1]PNC 2020'!$A$3:$AA$434,MATCH($A90,'[1]PNC 2020'!$A$7:$A$434,0)+4,MATCH(T$60,'[1]PNC 2020'!$A$3:$AA$3,0))),"")</f>
        <v>310344.83</v>
      </c>
      <c r="U90" s="35" t="str">
        <f>IFERROR(IF(INDEX('[1]PNC 2020'!$A$3:$AA$434,MATCH($A90,'[1]PNC 2020'!$A$7:$A$434,0)+4,MATCH(U$60,'[1]PNC 2020'!$A$3:$AA$3,0))=0,"",INDEX('[1]PNC 2020'!$A$3:$AA$434,MATCH($A90,'[1]PNC 2020'!$A$7:$A$434,0)+4,MATCH(U$60,'[1]PNC 2020'!$A$3:$AA$3,0))),"")</f>
        <v/>
      </c>
      <c r="V90" s="35">
        <f t="shared" si="44"/>
        <v>310344.83</v>
      </c>
      <c r="W90" s="35">
        <f>IFERROR(IF(INDEX('[1]PNC 2020'!$A$3:$AA$434,MATCH($A90,'[1]PNC 2020'!$A$7:$A$434,0)+4,MATCH(W$60,'[1]PNC 2020'!$A$3:$AA$3,0))=0,"",INDEX('[1]PNC 2020'!$A$3:$AA$434,MATCH($A90,'[1]PNC 2020'!$A$7:$A$434,0)+4,MATCH(W$60,'[1]PNC 2020'!$A$3:$AA$3,0))),"")</f>
        <v>137941.42000000001</v>
      </c>
      <c r="X90" s="35" t="str">
        <f>IFERROR(IF(INDEX('[1]PNC 2020'!$A$3:$AA$434,MATCH($A90,'[1]PNC 2020'!$A$7:$A$434,0)+4,MATCH(X$60,'[1]PNC 2020'!$A$3:$AA$3,0))=0,"",INDEX('[1]PNC 2020'!$A$3:$AA$434,MATCH($A90,'[1]PNC 2020'!$A$7:$A$434,0)+4,MATCH(X$60,'[1]PNC 2020'!$A$3:$AA$3,0))),"")</f>
        <v/>
      </c>
      <c r="Y90" s="35">
        <f t="shared" si="45"/>
        <v>137941.42000000001</v>
      </c>
      <c r="Z90" s="35">
        <f>IFERROR(IF(INDEX('[1]PNC 2020'!$A$3:$AA$434,MATCH($A90,'[1]PNC 2020'!$A$7:$A$434,0)+4,MATCH(Z$60,'[1]PNC 2020'!$A$3:$AA$3,0))=0,"",INDEX('[1]PNC 2020'!$A$3:$AA$434,MATCH($A90,'[1]PNC 2020'!$A$7:$A$434,0)+4,MATCH(Z$60,'[1]PNC 2020'!$A$3:$AA$3,0))),"")</f>
        <v>3840477.48</v>
      </c>
      <c r="AA90" s="35" t="str">
        <f>IFERROR(IF(INDEX('[1]PNC 2020'!$A$3:$AA$434,MATCH($A90,'[1]PNC 2020'!$A$7:$A$434,0)+4,MATCH(AA$60,'[1]PNC 2020'!$A$3:$AA$3,0))=0,"",INDEX('[1]PNC 2020'!$A$3:$AA$434,MATCH($A90,'[1]PNC 2020'!$A$7:$A$434,0)+4,MATCH(AA$60,'[1]PNC 2020'!$A$3:$AA$3,0))),"")</f>
        <v/>
      </c>
      <c r="AB90" s="35">
        <f t="shared" si="46"/>
        <v>3840477.48</v>
      </c>
      <c r="AC90" s="35" t="str">
        <f>IFERROR(IF(INDEX('[1]PNC 2020'!$A$3:$AA$434,MATCH($A90,'[1]PNC 2020'!$A$7:$A$434,0)+4,MATCH(AC$60,'[1]PNC 2020'!$A$3:$AA$3,0))=0,"",INDEX('[1]PNC 2020'!$A$3:$AA$434,MATCH($A90,'[1]PNC 2020'!$A$7:$A$434,0)+4,MATCH(AC$60,'[1]PNC 2020'!$A$3:$AA$3,0))),"")</f>
        <v/>
      </c>
      <c r="AD90" s="35" t="str">
        <f>IFERROR(IF(INDEX('[1]PNC 2020'!$A$3:$AA$434,MATCH($A90,'[1]PNC 2020'!$A$7:$A$434,0)+4,MATCH(AD$60,'[1]PNC 2020'!$A$3:$AA$3,0))=0,"",INDEX('[1]PNC 2020'!$A$3:$AA$434,MATCH($A90,'[1]PNC 2020'!$A$7:$A$434,0)+4,MATCH(AD$60,'[1]PNC 2020'!$A$3:$AA$3,0))),"")</f>
        <v/>
      </c>
      <c r="AE90" s="35">
        <f t="shared" si="47"/>
        <v>0</v>
      </c>
      <c r="AF90" s="35">
        <f>IFERROR(IF(INDEX('[1]PNC 2020'!$A$3:$AA$434,MATCH($A90,'[1]PNC 2020'!$A$7:$A$434,0)+4,MATCH(AF$60,'[1]PNC 2020'!$A$3:$AA$3,0))=0,"",INDEX('[1]PNC 2020'!$A$3:$AA$434,MATCH($A90,'[1]PNC 2020'!$A$7:$A$434,0)+4,MATCH(AF$60,'[1]PNC 2020'!$A$3:$AA$3,0))),"")</f>
        <v>137380.35</v>
      </c>
      <c r="AG90" s="35" t="str">
        <f>IFERROR(IF(INDEX('[1]PNC 2020'!$A$3:$AA$434,MATCH($A90,'[1]PNC 2020'!$A$7:$A$434,0)+4,MATCH(AG$60,'[1]PNC 2020'!$A$3:$AA$3,0))=0,"",INDEX('[1]PNC 2020'!$A$3:$AA$434,MATCH($A90,'[1]PNC 2020'!$A$7:$A$434,0)+4,MATCH(AG$60,'[1]PNC 2020'!$A$3:$AA$3,0))),"")</f>
        <v/>
      </c>
      <c r="AH90" s="35">
        <f t="shared" si="48"/>
        <v>137380.35</v>
      </c>
      <c r="AI90" s="35">
        <f>IFERROR(IF(INDEX('[1]PNC 2020'!$A$3:$AA$434,MATCH($A90,'[1]PNC 2020'!$A$7:$A$434,0)+4,MATCH(AI$60,'[1]PNC 2020'!$A$3:$AA$3,0))=0,"",INDEX('[1]PNC 2020'!$A$3:$AA$434,MATCH($A90,'[1]PNC 2020'!$A$7:$A$434,0)+4,MATCH(AI$60,'[1]PNC 2020'!$A$3:$AA$3,0))),"")</f>
        <v>399991.83</v>
      </c>
      <c r="AJ90" s="35" t="str">
        <f>IFERROR(IF(INDEX('[1]PNC 2020'!$A$3:$AA$434,MATCH($A90,'[1]PNC 2020'!$A$7:$A$434,0)+4,MATCH(AJ$60,'[1]PNC 2020'!$A$3:$AA$3,0))=0,"",INDEX('[1]PNC 2020'!$A$3:$AA$434,MATCH($A90,'[1]PNC 2020'!$A$7:$A$434,0)+4,MATCH(AJ$60,'[1]PNC 2020'!$A$3:$AA$3,0))),"")</f>
        <v/>
      </c>
      <c r="AK90" s="35">
        <f t="shared" si="49"/>
        <v>399991.83</v>
      </c>
      <c r="AL90" s="2">
        <f t="shared" si="50"/>
        <v>6730317.5299999993</v>
      </c>
      <c r="AM90" s="97" t="s">
        <v>23</v>
      </c>
    </row>
    <row r="91" spans="1:39" x14ac:dyDescent="0.25">
      <c r="A91" s="97" t="str">
        <f t="shared" si="51"/>
        <v>EneroAutoseguro, S. A.</v>
      </c>
      <c r="B91" s="37" t="s">
        <v>79</v>
      </c>
      <c r="C91" s="44">
        <f t="shared" si="37"/>
        <v>5624740.7699999996</v>
      </c>
      <c r="D91" s="44">
        <f t="shared" si="38"/>
        <v>0</v>
      </c>
      <c r="E91" s="35" t="str">
        <f>IFERROR(IF(INDEX('[1]PNC 2020'!$A$3:$AA$434,MATCH($A91,'[1]PNC 2020'!$A$7:$A$434,0)+4,MATCH(E$60,'[1]PNC 2020'!$A$3:$AA$3,0))=0,"",INDEX('[1]PNC 2020'!$A$3:$AA$434,MATCH($A91,'[1]PNC 2020'!$A$7:$A$434,0)+4,MATCH(E$60,'[1]PNC 2020'!$A$3:$AA$3,0))),"")</f>
        <v/>
      </c>
      <c r="F91" s="35" t="str">
        <f>IFERROR(IF(INDEX('[1]PNC 2020'!$A$3:$AA$434,MATCH($A91,'[1]PNC 2020'!$A$7:$A$434,0)+4,MATCH(F$60,'[1]PNC 2020'!$A$3:$AA$3,0))=0,"",INDEX('[1]PNC 2020'!$A$3:$AA$434,MATCH($A91,'[1]PNC 2020'!$A$7:$A$434,0)+4,MATCH(F$60,'[1]PNC 2020'!$A$3:$AA$3,0))),"")</f>
        <v/>
      </c>
      <c r="G91" s="35">
        <f t="shared" si="39"/>
        <v>0</v>
      </c>
      <c r="H91" s="35" t="str">
        <f>IFERROR(IF(INDEX('[1]PNC 2020'!$A$3:$AA$434,MATCH($A91,'[1]PNC 2020'!$A$7:$A$434,0)+4,MATCH(H$60,'[1]PNC 2020'!$A$3:$AA$3,0))=0,"",INDEX('[1]PNC 2020'!$A$3:$AA$434,MATCH($A91,'[1]PNC 2020'!$A$7:$A$434,0)+4,MATCH(H$60,'[1]PNC 2020'!$A$3:$AA$3,0))),"")</f>
        <v/>
      </c>
      <c r="I91" s="35" t="str">
        <f>IFERROR(IF(INDEX('[1]PNC 2020'!$A$3:$AA$434,MATCH($A91,'[1]PNC 2020'!$A$7:$A$434,0)+4,MATCH(I$60,'[1]PNC 2020'!$A$3:$AA$3,0))=0,"",INDEX('[1]PNC 2020'!$A$3:$AA$434,MATCH($A91,'[1]PNC 2020'!$A$7:$A$434,0)+4,MATCH(I$60,'[1]PNC 2020'!$A$3:$AA$3,0))),"")</f>
        <v/>
      </c>
      <c r="J91" s="35">
        <f t="shared" si="40"/>
        <v>0</v>
      </c>
      <c r="K91" s="35" t="str">
        <f>IFERROR(IF(INDEX('[1]PNC 2020'!$A$3:$AA$434,MATCH($A91,'[1]PNC 2020'!$A$7:$A$434,0)+4,MATCH(K$60,'[1]PNC 2020'!$A$3:$AA$3,0))=0,"",INDEX('[1]PNC 2020'!$A$3:$AA$434,MATCH($A91,'[1]PNC 2020'!$A$7:$A$434,0)+4,MATCH(K$60,'[1]PNC 2020'!$A$3:$AA$3,0))),"")</f>
        <v/>
      </c>
      <c r="L91" s="35" t="str">
        <f>IFERROR(IF(INDEX('[1]PNC 2020'!$A$3:$AA$434,MATCH($A91,'[1]PNC 2020'!$A$7:$A$434,0)+4,MATCH(L$60,'[1]PNC 2020'!$A$3:$AA$3,0))=0,"",INDEX('[1]PNC 2020'!$A$3:$AA$434,MATCH($A91,'[1]PNC 2020'!$A$7:$A$434,0)+4,MATCH(L$60,'[1]PNC 2020'!$A$3:$AA$3,0))),"")</f>
        <v/>
      </c>
      <c r="M91" s="35">
        <f t="shared" si="41"/>
        <v>0</v>
      </c>
      <c r="N91" s="35" t="str">
        <f>IFERROR(IF(INDEX('[1]PNC 2020'!$A$3:$AA$434,MATCH($A91,'[1]PNC 2020'!$A$7:$A$434,0)+4,MATCH(N$60,'[1]PNC 2020'!$A$3:$AA$3,0))=0,"",INDEX('[1]PNC 2020'!$A$3:$AA$434,MATCH($A91,'[1]PNC 2020'!$A$7:$A$434,0)+4,MATCH(N$60,'[1]PNC 2020'!$A$3:$AA$3,0))),"")</f>
        <v/>
      </c>
      <c r="O91" s="35" t="str">
        <f>IFERROR(IF(INDEX('[1]PNC 2020'!$A$3:$AA$434,MATCH($A91,'[1]PNC 2020'!$A$7:$A$434,0)+4,MATCH(O$60,'[1]PNC 2020'!$A$3:$AA$3,0))=0,"",INDEX('[1]PNC 2020'!$A$3:$AA$434,MATCH($A91,'[1]PNC 2020'!$A$7:$A$434,0)+4,MATCH(O$60,'[1]PNC 2020'!$A$3:$AA$3,0))),"")</f>
        <v/>
      </c>
      <c r="P91" s="35">
        <f t="shared" si="42"/>
        <v>0</v>
      </c>
      <c r="Q91" s="35" t="str">
        <f>IFERROR(IF(INDEX('[1]PNC 2020'!$A$3:$AA$434,MATCH($A91,'[1]PNC 2020'!$A$7:$A$434,0)+4,MATCH(Q$60,'[1]PNC 2020'!$A$3:$AA$3,0))=0,"",INDEX('[1]PNC 2020'!$A$3:$AA$434,MATCH($A91,'[1]PNC 2020'!$A$7:$A$434,0)+4,MATCH(Q$60,'[1]PNC 2020'!$A$3:$AA$3,0))),"")</f>
        <v/>
      </c>
      <c r="R91" s="35" t="str">
        <f>IFERROR(IF(INDEX('[1]PNC 2020'!$A$3:$AA$434,MATCH($A91,'[1]PNC 2020'!$A$7:$A$434,0)+4,MATCH(R$60,'[1]PNC 2020'!$A$3:$AA$3,0))=0,"",INDEX('[1]PNC 2020'!$A$3:$AA$434,MATCH($A91,'[1]PNC 2020'!$A$7:$A$434,0)+4,MATCH(R$60,'[1]PNC 2020'!$A$3:$AA$3,0))),"")</f>
        <v/>
      </c>
      <c r="S91" s="35">
        <f t="shared" si="43"/>
        <v>0</v>
      </c>
      <c r="T91" s="35" t="str">
        <f>IFERROR(IF(INDEX('[1]PNC 2020'!$A$3:$AA$434,MATCH($A91,'[1]PNC 2020'!$A$7:$A$434,0)+4,MATCH(T$60,'[1]PNC 2020'!$A$3:$AA$3,0))=0,"",INDEX('[1]PNC 2020'!$A$3:$AA$434,MATCH($A91,'[1]PNC 2020'!$A$7:$A$434,0)+4,MATCH(T$60,'[1]PNC 2020'!$A$3:$AA$3,0))),"")</f>
        <v/>
      </c>
      <c r="U91" s="35" t="str">
        <f>IFERROR(IF(INDEX('[1]PNC 2020'!$A$3:$AA$434,MATCH($A91,'[1]PNC 2020'!$A$7:$A$434,0)+4,MATCH(U$60,'[1]PNC 2020'!$A$3:$AA$3,0))=0,"",INDEX('[1]PNC 2020'!$A$3:$AA$434,MATCH($A91,'[1]PNC 2020'!$A$7:$A$434,0)+4,MATCH(U$60,'[1]PNC 2020'!$A$3:$AA$3,0))),"")</f>
        <v/>
      </c>
      <c r="V91" s="35">
        <f t="shared" si="44"/>
        <v>0</v>
      </c>
      <c r="W91" s="35" t="str">
        <f>IFERROR(IF(INDEX('[1]PNC 2020'!$A$3:$AA$434,MATCH($A91,'[1]PNC 2020'!$A$7:$A$434,0)+4,MATCH(W$60,'[1]PNC 2020'!$A$3:$AA$3,0))=0,"",INDEX('[1]PNC 2020'!$A$3:$AA$434,MATCH($A91,'[1]PNC 2020'!$A$7:$A$434,0)+4,MATCH(W$60,'[1]PNC 2020'!$A$3:$AA$3,0))),"")</f>
        <v/>
      </c>
      <c r="X91" s="35" t="str">
        <f>IFERROR(IF(INDEX('[1]PNC 2020'!$A$3:$AA$434,MATCH($A91,'[1]PNC 2020'!$A$7:$A$434,0)+4,MATCH(X$60,'[1]PNC 2020'!$A$3:$AA$3,0))=0,"",INDEX('[1]PNC 2020'!$A$3:$AA$434,MATCH($A91,'[1]PNC 2020'!$A$7:$A$434,0)+4,MATCH(X$60,'[1]PNC 2020'!$A$3:$AA$3,0))),"")</f>
        <v/>
      </c>
      <c r="Y91" s="35">
        <f t="shared" si="45"/>
        <v>0</v>
      </c>
      <c r="Z91" s="35">
        <f>IFERROR(IF(INDEX('[1]PNC 2020'!$A$3:$AA$434,MATCH($A91,'[1]PNC 2020'!$A$7:$A$434,0)+4,MATCH(Z$60,'[1]PNC 2020'!$A$3:$AA$3,0))=0,"",INDEX('[1]PNC 2020'!$A$3:$AA$434,MATCH($A91,'[1]PNC 2020'!$A$7:$A$434,0)+4,MATCH(Z$60,'[1]PNC 2020'!$A$3:$AA$3,0))),"")</f>
        <v>5624740.7699999996</v>
      </c>
      <c r="AA91" s="35" t="str">
        <f>IFERROR(IF(INDEX('[1]PNC 2020'!$A$3:$AA$434,MATCH($A91,'[1]PNC 2020'!$A$7:$A$434,0)+4,MATCH(AA$60,'[1]PNC 2020'!$A$3:$AA$3,0))=0,"",INDEX('[1]PNC 2020'!$A$3:$AA$434,MATCH($A91,'[1]PNC 2020'!$A$7:$A$434,0)+4,MATCH(AA$60,'[1]PNC 2020'!$A$3:$AA$3,0))),"")</f>
        <v/>
      </c>
      <c r="AB91" s="35">
        <f t="shared" si="46"/>
        <v>5624740.7699999996</v>
      </c>
      <c r="AC91" s="35" t="str">
        <f>IFERROR(IF(INDEX('[1]PNC 2020'!$A$3:$AA$434,MATCH($A91,'[1]PNC 2020'!$A$7:$A$434,0)+4,MATCH(AC$60,'[1]PNC 2020'!$A$3:$AA$3,0))=0,"",INDEX('[1]PNC 2020'!$A$3:$AA$434,MATCH($A91,'[1]PNC 2020'!$A$7:$A$434,0)+4,MATCH(AC$60,'[1]PNC 2020'!$A$3:$AA$3,0))),"")</f>
        <v/>
      </c>
      <c r="AD91" s="35" t="str">
        <f>IFERROR(IF(INDEX('[1]PNC 2020'!$A$3:$AA$434,MATCH($A91,'[1]PNC 2020'!$A$7:$A$434,0)+4,MATCH(AD$60,'[1]PNC 2020'!$A$3:$AA$3,0))=0,"",INDEX('[1]PNC 2020'!$A$3:$AA$434,MATCH($A91,'[1]PNC 2020'!$A$7:$A$434,0)+4,MATCH(AD$60,'[1]PNC 2020'!$A$3:$AA$3,0))),"")</f>
        <v/>
      </c>
      <c r="AE91" s="35">
        <f t="shared" si="47"/>
        <v>0</v>
      </c>
      <c r="AF91" s="35" t="str">
        <f>IFERROR(IF(INDEX('[1]PNC 2020'!$A$3:$AA$434,MATCH($A91,'[1]PNC 2020'!$A$7:$A$434,0)+4,MATCH(AF$60,'[1]PNC 2020'!$A$3:$AA$3,0))=0,"",INDEX('[1]PNC 2020'!$A$3:$AA$434,MATCH($A91,'[1]PNC 2020'!$A$7:$A$434,0)+4,MATCH(AF$60,'[1]PNC 2020'!$A$3:$AA$3,0))),"")</f>
        <v/>
      </c>
      <c r="AG91" s="35" t="str">
        <f>IFERROR(IF(INDEX('[1]PNC 2020'!$A$3:$AA$434,MATCH($A91,'[1]PNC 2020'!$A$7:$A$434,0)+4,MATCH(AG$60,'[1]PNC 2020'!$A$3:$AA$3,0))=0,"",INDEX('[1]PNC 2020'!$A$3:$AA$434,MATCH($A91,'[1]PNC 2020'!$A$7:$A$434,0)+4,MATCH(AG$60,'[1]PNC 2020'!$A$3:$AA$3,0))),"")</f>
        <v/>
      </c>
      <c r="AH91" s="35">
        <f t="shared" si="48"/>
        <v>0</v>
      </c>
      <c r="AI91" s="35" t="str">
        <f>IFERROR(IF(INDEX('[1]PNC 2020'!$A$3:$AA$434,MATCH($A91,'[1]PNC 2020'!$A$7:$A$434,0)+4,MATCH(AI$60,'[1]PNC 2020'!$A$3:$AA$3,0))=0,"",INDEX('[1]PNC 2020'!$A$3:$AA$434,MATCH($A91,'[1]PNC 2020'!$A$7:$A$434,0)+4,MATCH(AI$60,'[1]PNC 2020'!$A$3:$AA$3,0))),"")</f>
        <v/>
      </c>
      <c r="AJ91" s="35" t="str">
        <f>IFERROR(IF(INDEX('[1]PNC 2020'!$A$3:$AA$434,MATCH($A91,'[1]PNC 2020'!$A$7:$A$434,0)+4,MATCH(AJ$60,'[1]PNC 2020'!$A$3:$AA$3,0))=0,"",INDEX('[1]PNC 2020'!$A$3:$AA$434,MATCH($A91,'[1]PNC 2020'!$A$7:$A$434,0)+4,MATCH(AJ$60,'[1]PNC 2020'!$A$3:$AA$3,0))),"")</f>
        <v/>
      </c>
      <c r="AK91" s="35">
        <f t="shared" si="49"/>
        <v>0</v>
      </c>
      <c r="AL91" s="2">
        <f t="shared" si="50"/>
        <v>5624740.7699999996</v>
      </c>
      <c r="AM91" s="97" t="s">
        <v>23</v>
      </c>
    </row>
    <row r="92" spans="1:39" x14ac:dyDescent="0.25">
      <c r="A92" s="97" t="str">
        <f t="shared" si="51"/>
        <v>EneroSeguros Yunen, S.A.</v>
      </c>
      <c r="B92" s="37" t="s">
        <v>128</v>
      </c>
      <c r="C92" s="44">
        <f t="shared" si="37"/>
        <v>17314.900000000001</v>
      </c>
      <c r="D92" s="44">
        <f t="shared" si="38"/>
        <v>7132887.1200000001</v>
      </c>
      <c r="E92" s="35" t="str">
        <f>IFERROR(IF(INDEX('[1]PNC 2020'!$A$3:$AA$434,MATCH($A92,'[1]PNC 2020'!$A$7:$A$434,0)+4,MATCH(E$60,'[1]PNC 2020'!$A$3:$AA$3,0))=0,"",INDEX('[1]PNC 2020'!$A$3:$AA$434,MATCH($A92,'[1]PNC 2020'!$A$7:$A$434,0)+4,MATCH(E$60,'[1]PNC 2020'!$A$3:$AA$3,0))),"")</f>
        <v/>
      </c>
      <c r="F92" s="35" t="str">
        <f>IFERROR(IF(INDEX('[1]PNC 2020'!$A$3:$AA$434,MATCH($A92,'[1]PNC 2020'!$A$7:$A$434,0)+4,MATCH(F$60,'[1]PNC 2020'!$A$3:$AA$3,0))=0,"",INDEX('[1]PNC 2020'!$A$3:$AA$434,MATCH($A92,'[1]PNC 2020'!$A$7:$A$434,0)+4,MATCH(F$60,'[1]PNC 2020'!$A$3:$AA$3,0))),"")</f>
        <v/>
      </c>
      <c r="G92" s="35">
        <f t="shared" si="39"/>
        <v>0</v>
      </c>
      <c r="H92" s="35">
        <f>IFERROR(IF(INDEX('[1]PNC 2020'!$A$3:$AA$434,MATCH($A92,'[1]PNC 2020'!$A$7:$A$434,0)+4,MATCH(H$60,'[1]PNC 2020'!$A$3:$AA$3,0))=0,"",INDEX('[1]PNC 2020'!$A$3:$AA$434,MATCH($A92,'[1]PNC 2020'!$A$7:$A$434,0)+4,MATCH(H$60,'[1]PNC 2020'!$A$3:$AA$3,0))),"")</f>
        <v>6419.27</v>
      </c>
      <c r="I92" s="35" t="str">
        <f>IFERROR(IF(INDEX('[1]PNC 2020'!$A$3:$AA$434,MATCH($A92,'[1]PNC 2020'!$A$7:$A$434,0)+4,MATCH(I$60,'[1]PNC 2020'!$A$3:$AA$3,0))=0,"",INDEX('[1]PNC 2020'!$A$3:$AA$434,MATCH($A92,'[1]PNC 2020'!$A$7:$A$434,0)+4,MATCH(I$60,'[1]PNC 2020'!$A$3:$AA$3,0))),"")</f>
        <v/>
      </c>
      <c r="J92" s="35">
        <f t="shared" si="40"/>
        <v>6419.27</v>
      </c>
      <c r="K92" s="35" t="str">
        <f>IFERROR(IF(INDEX('[1]PNC 2020'!$A$3:$AA$434,MATCH($A92,'[1]PNC 2020'!$A$7:$A$434,0)+4,MATCH(K$60,'[1]PNC 2020'!$A$3:$AA$3,0))=0,"",INDEX('[1]PNC 2020'!$A$3:$AA$434,MATCH($A92,'[1]PNC 2020'!$A$7:$A$434,0)+4,MATCH(K$60,'[1]PNC 2020'!$A$3:$AA$3,0))),"")</f>
        <v/>
      </c>
      <c r="L92" s="35">
        <f>IFERROR(IF(INDEX('[1]PNC 2020'!$A$3:$AA$434,MATCH($A92,'[1]PNC 2020'!$A$7:$A$434,0)+4,MATCH(L$60,'[1]PNC 2020'!$A$3:$AA$3,0))=0,"",INDEX('[1]PNC 2020'!$A$3:$AA$434,MATCH($A92,'[1]PNC 2020'!$A$7:$A$434,0)+4,MATCH(L$60,'[1]PNC 2020'!$A$3:$AA$3,0))),"")</f>
        <v>7132887.1200000001</v>
      </c>
      <c r="M92" s="35">
        <f t="shared" si="41"/>
        <v>7132887.1200000001</v>
      </c>
      <c r="N92" s="35">
        <f>IFERROR(IF(INDEX('[1]PNC 2020'!$A$3:$AA$434,MATCH($A92,'[1]PNC 2020'!$A$7:$A$434,0)+4,MATCH(N$60,'[1]PNC 2020'!$A$3:$AA$3,0))=0,"",INDEX('[1]PNC 2020'!$A$3:$AA$434,MATCH($A92,'[1]PNC 2020'!$A$7:$A$434,0)+4,MATCH(N$60,'[1]PNC 2020'!$A$3:$AA$3,0))),"")</f>
        <v>2889.69</v>
      </c>
      <c r="O92" s="35" t="str">
        <f>IFERROR(IF(INDEX('[1]PNC 2020'!$A$3:$AA$434,MATCH($A92,'[1]PNC 2020'!$A$7:$A$434,0)+4,MATCH(O$60,'[1]PNC 2020'!$A$3:$AA$3,0))=0,"",INDEX('[1]PNC 2020'!$A$3:$AA$434,MATCH($A92,'[1]PNC 2020'!$A$7:$A$434,0)+4,MATCH(O$60,'[1]PNC 2020'!$A$3:$AA$3,0))),"")</f>
        <v/>
      </c>
      <c r="P92" s="35">
        <f t="shared" si="42"/>
        <v>2889.69</v>
      </c>
      <c r="Q92" s="35" t="str">
        <f>IFERROR(IF(INDEX('[1]PNC 2020'!$A$3:$AA$434,MATCH($A92,'[1]PNC 2020'!$A$7:$A$434,0)+4,MATCH(Q$60,'[1]PNC 2020'!$A$3:$AA$3,0))=0,"",INDEX('[1]PNC 2020'!$A$3:$AA$434,MATCH($A92,'[1]PNC 2020'!$A$7:$A$434,0)+4,MATCH(Q$60,'[1]PNC 2020'!$A$3:$AA$3,0))),"")</f>
        <v/>
      </c>
      <c r="R92" s="35" t="str">
        <f>IFERROR(IF(INDEX('[1]PNC 2020'!$A$3:$AA$434,MATCH($A92,'[1]PNC 2020'!$A$7:$A$434,0)+4,MATCH(R$60,'[1]PNC 2020'!$A$3:$AA$3,0))=0,"",INDEX('[1]PNC 2020'!$A$3:$AA$434,MATCH($A92,'[1]PNC 2020'!$A$7:$A$434,0)+4,MATCH(R$60,'[1]PNC 2020'!$A$3:$AA$3,0))),"")</f>
        <v/>
      </c>
      <c r="S92" s="35">
        <f t="shared" si="43"/>
        <v>0</v>
      </c>
      <c r="T92" s="35" t="str">
        <f>IFERROR(IF(INDEX('[1]PNC 2020'!$A$3:$AA$434,MATCH($A92,'[1]PNC 2020'!$A$7:$A$434,0)+4,MATCH(T$60,'[1]PNC 2020'!$A$3:$AA$3,0))=0,"",INDEX('[1]PNC 2020'!$A$3:$AA$434,MATCH($A92,'[1]PNC 2020'!$A$7:$A$434,0)+4,MATCH(T$60,'[1]PNC 2020'!$A$3:$AA$3,0))),"")</f>
        <v/>
      </c>
      <c r="U92" s="35" t="str">
        <f>IFERROR(IF(INDEX('[1]PNC 2020'!$A$3:$AA$434,MATCH($A92,'[1]PNC 2020'!$A$7:$A$434,0)+4,MATCH(U$60,'[1]PNC 2020'!$A$3:$AA$3,0))=0,"",INDEX('[1]PNC 2020'!$A$3:$AA$434,MATCH($A92,'[1]PNC 2020'!$A$7:$A$434,0)+4,MATCH(U$60,'[1]PNC 2020'!$A$3:$AA$3,0))),"")</f>
        <v/>
      </c>
      <c r="V92" s="35">
        <f t="shared" si="44"/>
        <v>0</v>
      </c>
      <c r="W92" s="35" t="str">
        <f>IFERROR(IF(INDEX('[1]PNC 2020'!$A$3:$AA$434,MATCH($A92,'[1]PNC 2020'!$A$7:$A$434,0)+4,MATCH(W$60,'[1]PNC 2020'!$A$3:$AA$3,0))=0,"",INDEX('[1]PNC 2020'!$A$3:$AA$434,MATCH($A92,'[1]PNC 2020'!$A$7:$A$434,0)+4,MATCH(W$60,'[1]PNC 2020'!$A$3:$AA$3,0))),"")</f>
        <v/>
      </c>
      <c r="X92" s="35" t="str">
        <f>IFERROR(IF(INDEX('[1]PNC 2020'!$A$3:$AA$434,MATCH($A92,'[1]PNC 2020'!$A$7:$A$434,0)+4,MATCH(X$60,'[1]PNC 2020'!$A$3:$AA$3,0))=0,"",INDEX('[1]PNC 2020'!$A$3:$AA$434,MATCH($A92,'[1]PNC 2020'!$A$7:$A$434,0)+4,MATCH(X$60,'[1]PNC 2020'!$A$3:$AA$3,0))),"")</f>
        <v/>
      </c>
      <c r="Y92" s="35">
        <f t="shared" si="45"/>
        <v>0</v>
      </c>
      <c r="Z92" s="35" t="str">
        <f>IFERROR(IF(INDEX('[1]PNC 2020'!$A$3:$AA$434,MATCH($A92,'[1]PNC 2020'!$A$7:$A$434,0)+4,MATCH(Z$60,'[1]PNC 2020'!$A$3:$AA$3,0))=0,"",INDEX('[1]PNC 2020'!$A$3:$AA$434,MATCH($A92,'[1]PNC 2020'!$A$7:$A$434,0)+4,MATCH(Z$60,'[1]PNC 2020'!$A$3:$AA$3,0))),"")</f>
        <v/>
      </c>
      <c r="AA92" s="35" t="str">
        <f>IFERROR(IF(INDEX('[1]PNC 2020'!$A$3:$AA$434,MATCH($A92,'[1]PNC 2020'!$A$7:$A$434,0)+4,MATCH(AA$60,'[1]PNC 2020'!$A$3:$AA$3,0))=0,"",INDEX('[1]PNC 2020'!$A$3:$AA$434,MATCH($A92,'[1]PNC 2020'!$A$7:$A$434,0)+4,MATCH(AA$60,'[1]PNC 2020'!$A$3:$AA$3,0))),"")</f>
        <v/>
      </c>
      <c r="AB92" s="35">
        <f t="shared" si="46"/>
        <v>0</v>
      </c>
      <c r="AC92" s="35" t="str">
        <f>IFERROR(IF(INDEX('[1]PNC 2020'!$A$3:$AA$434,MATCH($A92,'[1]PNC 2020'!$A$7:$A$434,0)+4,MATCH(AC$60,'[1]PNC 2020'!$A$3:$AA$3,0))=0,"",INDEX('[1]PNC 2020'!$A$3:$AA$434,MATCH($A92,'[1]PNC 2020'!$A$7:$A$434,0)+4,MATCH(AC$60,'[1]PNC 2020'!$A$3:$AA$3,0))),"")</f>
        <v/>
      </c>
      <c r="AD92" s="35" t="str">
        <f>IFERROR(IF(INDEX('[1]PNC 2020'!$A$3:$AA$434,MATCH($A92,'[1]PNC 2020'!$A$7:$A$434,0)+4,MATCH(AD$60,'[1]PNC 2020'!$A$3:$AA$3,0))=0,"",INDEX('[1]PNC 2020'!$A$3:$AA$434,MATCH($A92,'[1]PNC 2020'!$A$7:$A$434,0)+4,MATCH(AD$60,'[1]PNC 2020'!$A$3:$AA$3,0))),"")</f>
        <v/>
      </c>
      <c r="AE92" s="35">
        <f t="shared" si="47"/>
        <v>0</v>
      </c>
      <c r="AF92" s="35" t="str">
        <f>IFERROR(IF(INDEX('[1]PNC 2020'!$A$3:$AA$434,MATCH($A92,'[1]PNC 2020'!$A$7:$A$434,0)+4,MATCH(AF$60,'[1]PNC 2020'!$A$3:$AA$3,0))=0,"",INDEX('[1]PNC 2020'!$A$3:$AA$434,MATCH($A92,'[1]PNC 2020'!$A$7:$A$434,0)+4,MATCH(AF$60,'[1]PNC 2020'!$A$3:$AA$3,0))),"")</f>
        <v/>
      </c>
      <c r="AG92" s="35" t="str">
        <f>IFERROR(IF(INDEX('[1]PNC 2020'!$A$3:$AA$434,MATCH($A92,'[1]PNC 2020'!$A$7:$A$434,0)+4,MATCH(AG$60,'[1]PNC 2020'!$A$3:$AA$3,0))=0,"",INDEX('[1]PNC 2020'!$A$3:$AA$434,MATCH($A92,'[1]PNC 2020'!$A$7:$A$434,0)+4,MATCH(AG$60,'[1]PNC 2020'!$A$3:$AA$3,0))),"")</f>
        <v/>
      </c>
      <c r="AH92" s="35">
        <f t="shared" si="48"/>
        <v>0</v>
      </c>
      <c r="AI92" s="35">
        <f>IFERROR(IF(INDEX('[1]PNC 2020'!$A$3:$AA$434,MATCH($A92,'[1]PNC 2020'!$A$7:$A$434,0)+4,MATCH(AI$60,'[1]PNC 2020'!$A$3:$AA$3,0))=0,"",INDEX('[1]PNC 2020'!$A$3:$AA$434,MATCH($A92,'[1]PNC 2020'!$A$7:$A$434,0)+4,MATCH(AI$60,'[1]PNC 2020'!$A$3:$AA$3,0))),"")</f>
        <v>8005.94</v>
      </c>
      <c r="AJ92" s="35" t="str">
        <f>IFERROR(IF(INDEX('[1]PNC 2020'!$A$3:$AA$434,MATCH($A92,'[1]PNC 2020'!$A$7:$A$434,0)+4,MATCH(AJ$60,'[1]PNC 2020'!$A$3:$AA$3,0))=0,"",INDEX('[1]PNC 2020'!$A$3:$AA$434,MATCH($A92,'[1]PNC 2020'!$A$7:$A$434,0)+4,MATCH(AJ$60,'[1]PNC 2020'!$A$3:$AA$3,0))),"")</f>
        <v/>
      </c>
      <c r="AK92" s="35">
        <f t="shared" si="49"/>
        <v>8005.94</v>
      </c>
      <c r="AL92" s="2">
        <f t="shared" si="50"/>
        <v>7150202.0200000005</v>
      </c>
      <c r="AM92" s="97" t="s">
        <v>23</v>
      </c>
    </row>
    <row r="93" spans="1:39" x14ac:dyDescent="0.25">
      <c r="A93" s="97" t="str">
        <f t="shared" si="51"/>
        <v>EneroHylseg Seguros S.A</v>
      </c>
      <c r="B93" s="37" t="s">
        <v>129</v>
      </c>
      <c r="C93" s="44">
        <f t="shared" si="37"/>
        <v>1114977</v>
      </c>
      <c r="D93" s="44">
        <f t="shared" si="38"/>
        <v>0</v>
      </c>
      <c r="E93" s="35" t="str">
        <f>IFERROR(IF(INDEX('[1]PNC 2020'!$A$3:$AA$434,MATCH($A93,'[1]PNC 2020'!$A$7:$A$434,0)+4,MATCH(E$60,'[1]PNC 2020'!$A$3:$AA$3,0))=0,"",INDEX('[1]PNC 2020'!$A$3:$AA$434,MATCH($A93,'[1]PNC 2020'!$A$7:$A$434,0)+4,MATCH(E$60,'[1]PNC 2020'!$A$3:$AA$3,0))),"")</f>
        <v/>
      </c>
      <c r="F93" s="35" t="str">
        <f>IFERROR(IF(INDEX('[1]PNC 2020'!$A$3:$AA$434,MATCH($A93,'[1]PNC 2020'!$A$7:$A$434,0)+4,MATCH(F$60,'[1]PNC 2020'!$A$3:$AA$3,0))=0,"",INDEX('[1]PNC 2020'!$A$3:$AA$434,MATCH($A93,'[1]PNC 2020'!$A$7:$A$434,0)+4,MATCH(F$60,'[1]PNC 2020'!$A$3:$AA$3,0))),"")</f>
        <v/>
      </c>
      <c r="G93" s="35">
        <f t="shared" si="39"/>
        <v>0</v>
      </c>
      <c r="H93" s="35" t="str">
        <f>IFERROR(IF(INDEX('[1]PNC 2020'!$A$3:$AA$434,MATCH($A93,'[1]PNC 2020'!$A$7:$A$434,0)+4,MATCH(H$60,'[1]PNC 2020'!$A$3:$AA$3,0))=0,"",INDEX('[1]PNC 2020'!$A$3:$AA$434,MATCH($A93,'[1]PNC 2020'!$A$7:$A$434,0)+4,MATCH(H$60,'[1]PNC 2020'!$A$3:$AA$3,0))),"")</f>
        <v/>
      </c>
      <c r="I93" s="35" t="str">
        <f>IFERROR(IF(INDEX('[1]PNC 2020'!$A$3:$AA$434,MATCH($A93,'[1]PNC 2020'!$A$7:$A$434,0)+4,MATCH(I$60,'[1]PNC 2020'!$A$3:$AA$3,0))=0,"",INDEX('[1]PNC 2020'!$A$3:$AA$434,MATCH($A93,'[1]PNC 2020'!$A$7:$A$434,0)+4,MATCH(I$60,'[1]PNC 2020'!$A$3:$AA$3,0))),"")</f>
        <v/>
      </c>
      <c r="J93" s="35">
        <f t="shared" si="40"/>
        <v>0</v>
      </c>
      <c r="K93" s="35" t="str">
        <f>IFERROR(IF(INDEX('[1]PNC 2020'!$A$3:$AA$434,MATCH($A93,'[1]PNC 2020'!$A$7:$A$434,0)+4,MATCH(K$60,'[1]PNC 2020'!$A$3:$AA$3,0))=0,"",INDEX('[1]PNC 2020'!$A$3:$AA$434,MATCH($A93,'[1]PNC 2020'!$A$7:$A$434,0)+4,MATCH(K$60,'[1]PNC 2020'!$A$3:$AA$3,0))),"")</f>
        <v/>
      </c>
      <c r="L93" s="35" t="str">
        <f>IFERROR(IF(INDEX('[1]PNC 2020'!$A$3:$AA$434,MATCH($A93,'[1]PNC 2020'!$A$7:$A$434,0)+4,MATCH(L$60,'[1]PNC 2020'!$A$3:$AA$3,0))=0,"",INDEX('[1]PNC 2020'!$A$3:$AA$434,MATCH($A93,'[1]PNC 2020'!$A$7:$A$434,0)+4,MATCH(L$60,'[1]PNC 2020'!$A$3:$AA$3,0))),"")</f>
        <v/>
      </c>
      <c r="M93" s="35">
        <f t="shared" si="41"/>
        <v>0</v>
      </c>
      <c r="N93" s="35" t="str">
        <f>IFERROR(IF(INDEX('[1]PNC 2020'!$A$3:$AA$434,MATCH($A93,'[1]PNC 2020'!$A$7:$A$434,0)+4,MATCH(N$60,'[1]PNC 2020'!$A$3:$AA$3,0))=0,"",INDEX('[1]PNC 2020'!$A$3:$AA$434,MATCH($A93,'[1]PNC 2020'!$A$7:$A$434,0)+4,MATCH(N$60,'[1]PNC 2020'!$A$3:$AA$3,0))),"")</f>
        <v/>
      </c>
      <c r="O93" s="35" t="str">
        <f>IFERROR(IF(INDEX('[1]PNC 2020'!$A$3:$AA$434,MATCH($A93,'[1]PNC 2020'!$A$7:$A$434,0)+4,MATCH(O$60,'[1]PNC 2020'!$A$3:$AA$3,0))=0,"",INDEX('[1]PNC 2020'!$A$3:$AA$434,MATCH($A93,'[1]PNC 2020'!$A$7:$A$434,0)+4,MATCH(O$60,'[1]PNC 2020'!$A$3:$AA$3,0))),"")</f>
        <v/>
      </c>
      <c r="P93" s="35">
        <f t="shared" si="42"/>
        <v>0</v>
      </c>
      <c r="Q93" s="35" t="str">
        <f>IFERROR(IF(INDEX('[1]PNC 2020'!$A$3:$AA$434,MATCH($A93,'[1]PNC 2020'!$A$7:$A$434,0)+4,MATCH(Q$60,'[1]PNC 2020'!$A$3:$AA$3,0))=0,"",INDEX('[1]PNC 2020'!$A$3:$AA$434,MATCH($A93,'[1]PNC 2020'!$A$7:$A$434,0)+4,MATCH(Q$60,'[1]PNC 2020'!$A$3:$AA$3,0))),"")</f>
        <v/>
      </c>
      <c r="R93" s="35" t="str">
        <f>IFERROR(IF(INDEX('[1]PNC 2020'!$A$3:$AA$434,MATCH($A93,'[1]PNC 2020'!$A$7:$A$434,0)+4,MATCH(R$60,'[1]PNC 2020'!$A$3:$AA$3,0))=0,"",INDEX('[1]PNC 2020'!$A$3:$AA$434,MATCH($A93,'[1]PNC 2020'!$A$7:$A$434,0)+4,MATCH(R$60,'[1]PNC 2020'!$A$3:$AA$3,0))),"")</f>
        <v/>
      </c>
      <c r="S93" s="35">
        <f t="shared" si="43"/>
        <v>0</v>
      </c>
      <c r="T93" s="35" t="str">
        <f>IFERROR(IF(INDEX('[1]PNC 2020'!$A$3:$AA$434,MATCH($A93,'[1]PNC 2020'!$A$7:$A$434,0)+4,MATCH(T$60,'[1]PNC 2020'!$A$3:$AA$3,0))=0,"",INDEX('[1]PNC 2020'!$A$3:$AA$434,MATCH($A93,'[1]PNC 2020'!$A$7:$A$434,0)+4,MATCH(T$60,'[1]PNC 2020'!$A$3:$AA$3,0))),"")</f>
        <v/>
      </c>
      <c r="U93" s="35" t="str">
        <f>IFERROR(IF(INDEX('[1]PNC 2020'!$A$3:$AA$434,MATCH($A93,'[1]PNC 2020'!$A$7:$A$434,0)+4,MATCH(U$60,'[1]PNC 2020'!$A$3:$AA$3,0))=0,"",INDEX('[1]PNC 2020'!$A$3:$AA$434,MATCH($A93,'[1]PNC 2020'!$A$7:$A$434,0)+4,MATCH(U$60,'[1]PNC 2020'!$A$3:$AA$3,0))),"")</f>
        <v/>
      </c>
      <c r="V93" s="35">
        <f t="shared" si="44"/>
        <v>0</v>
      </c>
      <c r="W93" s="35" t="str">
        <f>IFERROR(IF(INDEX('[1]PNC 2020'!$A$3:$AA$434,MATCH($A93,'[1]PNC 2020'!$A$7:$A$434,0)+4,MATCH(W$60,'[1]PNC 2020'!$A$3:$AA$3,0))=0,"",INDEX('[1]PNC 2020'!$A$3:$AA$434,MATCH($A93,'[1]PNC 2020'!$A$7:$A$434,0)+4,MATCH(W$60,'[1]PNC 2020'!$A$3:$AA$3,0))),"")</f>
        <v/>
      </c>
      <c r="X93" s="35" t="str">
        <f>IFERROR(IF(INDEX('[1]PNC 2020'!$A$3:$AA$434,MATCH($A93,'[1]PNC 2020'!$A$7:$A$434,0)+4,MATCH(X$60,'[1]PNC 2020'!$A$3:$AA$3,0))=0,"",INDEX('[1]PNC 2020'!$A$3:$AA$434,MATCH($A93,'[1]PNC 2020'!$A$7:$A$434,0)+4,MATCH(X$60,'[1]PNC 2020'!$A$3:$AA$3,0))),"")</f>
        <v/>
      </c>
      <c r="Y93" s="35">
        <f t="shared" si="45"/>
        <v>0</v>
      </c>
      <c r="Z93" s="35">
        <f>IFERROR(IF(INDEX('[1]PNC 2020'!$A$3:$AA$434,MATCH($A93,'[1]PNC 2020'!$A$7:$A$434,0)+4,MATCH(Z$60,'[1]PNC 2020'!$A$3:$AA$3,0))=0,"",INDEX('[1]PNC 2020'!$A$3:$AA$434,MATCH($A93,'[1]PNC 2020'!$A$7:$A$434,0)+4,MATCH(Z$60,'[1]PNC 2020'!$A$3:$AA$3,0))),"")</f>
        <v>392085.14</v>
      </c>
      <c r="AA93" s="35" t="str">
        <f>IFERROR(IF(INDEX('[1]PNC 2020'!$A$3:$AA$434,MATCH($A93,'[1]PNC 2020'!$A$7:$A$434,0)+4,MATCH(AA$60,'[1]PNC 2020'!$A$3:$AA$3,0))=0,"",INDEX('[1]PNC 2020'!$A$3:$AA$434,MATCH($A93,'[1]PNC 2020'!$A$7:$A$434,0)+4,MATCH(AA$60,'[1]PNC 2020'!$A$3:$AA$3,0))),"")</f>
        <v/>
      </c>
      <c r="AB93" s="35">
        <f t="shared" si="46"/>
        <v>392085.14</v>
      </c>
      <c r="AC93" s="35" t="str">
        <f>IFERROR(IF(INDEX('[1]PNC 2020'!$A$3:$AA$434,MATCH($A93,'[1]PNC 2020'!$A$7:$A$434,0)+4,MATCH(AC$60,'[1]PNC 2020'!$A$3:$AA$3,0))=0,"",INDEX('[1]PNC 2020'!$A$3:$AA$434,MATCH($A93,'[1]PNC 2020'!$A$7:$A$434,0)+4,MATCH(AC$60,'[1]PNC 2020'!$A$3:$AA$3,0))),"")</f>
        <v/>
      </c>
      <c r="AD93" s="35" t="str">
        <f>IFERROR(IF(INDEX('[1]PNC 2020'!$A$3:$AA$434,MATCH($A93,'[1]PNC 2020'!$A$7:$A$434,0)+4,MATCH(AD$60,'[1]PNC 2020'!$A$3:$AA$3,0))=0,"",INDEX('[1]PNC 2020'!$A$3:$AA$434,MATCH($A93,'[1]PNC 2020'!$A$7:$A$434,0)+4,MATCH(AD$60,'[1]PNC 2020'!$A$3:$AA$3,0))),"")</f>
        <v/>
      </c>
      <c r="AE93" s="35">
        <f t="shared" si="47"/>
        <v>0</v>
      </c>
      <c r="AF93" s="35">
        <f>IFERROR(IF(INDEX('[1]PNC 2020'!$A$3:$AA$434,MATCH($A93,'[1]PNC 2020'!$A$7:$A$434,0)+4,MATCH(AF$60,'[1]PNC 2020'!$A$3:$AA$3,0))=0,"",INDEX('[1]PNC 2020'!$A$3:$AA$434,MATCH($A93,'[1]PNC 2020'!$A$7:$A$434,0)+4,MATCH(AF$60,'[1]PNC 2020'!$A$3:$AA$3,0))),"")</f>
        <v>722891.86</v>
      </c>
      <c r="AG93" s="35" t="str">
        <f>IFERROR(IF(INDEX('[1]PNC 2020'!$A$3:$AA$434,MATCH($A93,'[1]PNC 2020'!$A$7:$A$434,0)+4,MATCH(AG$60,'[1]PNC 2020'!$A$3:$AA$3,0))=0,"",INDEX('[1]PNC 2020'!$A$3:$AA$434,MATCH($A93,'[1]PNC 2020'!$A$7:$A$434,0)+4,MATCH(AG$60,'[1]PNC 2020'!$A$3:$AA$3,0))),"")</f>
        <v/>
      </c>
      <c r="AH93" s="35">
        <f t="shared" si="48"/>
        <v>722891.86</v>
      </c>
      <c r="AI93" s="35" t="str">
        <f>IFERROR(IF(INDEX('[1]PNC 2020'!$A$3:$AA$434,MATCH($A93,'[1]PNC 2020'!$A$7:$A$434,0)+4,MATCH(AI$60,'[1]PNC 2020'!$A$3:$AA$3,0))=0,"",INDEX('[1]PNC 2020'!$A$3:$AA$434,MATCH($A93,'[1]PNC 2020'!$A$7:$A$434,0)+4,MATCH(AI$60,'[1]PNC 2020'!$A$3:$AA$3,0))),"")</f>
        <v/>
      </c>
      <c r="AJ93" s="35" t="str">
        <f>IFERROR(IF(INDEX('[1]PNC 2020'!$A$3:$AA$434,MATCH($A93,'[1]PNC 2020'!$A$7:$A$434,0)+4,MATCH(AJ$60,'[1]PNC 2020'!$A$3:$AA$3,0))=0,"",INDEX('[1]PNC 2020'!$A$3:$AA$434,MATCH($A93,'[1]PNC 2020'!$A$7:$A$434,0)+4,MATCH(AJ$60,'[1]PNC 2020'!$A$3:$AA$3,0))),"")</f>
        <v/>
      </c>
      <c r="AK93" s="35">
        <f t="shared" si="49"/>
        <v>0</v>
      </c>
      <c r="AL93" s="2">
        <f t="shared" si="50"/>
        <v>1114977</v>
      </c>
      <c r="AM93" s="97" t="s">
        <v>23</v>
      </c>
    </row>
    <row r="94" spans="1:39" x14ac:dyDescent="0.25">
      <c r="A94" s="97" t="str">
        <f t="shared" si="51"/>
        <v>EneroMidas Seguros, S.A.</v>
      </c>
      <c r="B94" s="37" t="s">
        <v>130</v>
      </c>
      <c r="C94" s="44">
        <f t="shared" si="37"/>
        <v>1693902.17</v>
      </c>
      <c r="D94" s="44">
        <f t="shared" si="38"/>
        <v>2943347.03</v>
      </c>
      <c r="E94" s="35" t="str">
        <f>IFERROR(IF(INDEX('[1]PNC 2020'!$A$3:$AA$434,MATCH($A94,'[1]PNC 2020'!$A$7:$A$434,0)+4,MATCH(E$60,'[1]PNC 2020'!$A$3:$AA$3,0))=0,"",INDEX('[1]PNC 2020'!$A$3:$AA$434,MATCH($A94,'[1]PNC 2020'!$A$7:$A$434,0)+4,MATCH(E$60,'[1]PNC 2020'!$A$3:$AA$3,0))),"")</f>
        <v/>
      </c>
      <c r="F94" s="35" t="str">
        <f>IFERROR(IF(INDEX('[1]PNC 2020'!$A$3:$AA$434,MATCH($A94,'[1]PNC 2020'!$A$7:$A$434,0)+4,MATCH(F$60,'[1]PNC 2020'!$A$3:$AA$3,0))=0,"",INDEX('[1]PNC 2020'!$A$3:$AA$434,MATCH($A94,'[1]PNC 2020'!$A$7:$A$434,0)+4,MATCH(F$60,'[1]PNC 2020'!$A$3:$AA$3,0))),"")</f>
        <v/>
      </c>
      <c r="G94" s="35">
        <f t="shared" si="39"/>
        <v>0</v>
      </c>
      <c r="H94" s="35">
        <f>IFERROR(IF(INDEX('[1]PNC 2020'!$A$3:$AA$434,MATCH($A94,'[1]PNC 2020'!$A$7:$A$434,0)+4,MATCH(H$60,'[1]PNC 2020'!$A$3:$AA$3,0))=0,"",INDEX('[1]PNC 2020'!$A$3:$AA$434,MATCH($A94,'[1]PNC 2020'!$A$7:$A$434,0)+4,MATCH(H$60,'[1]PNC 2020'!$A$3:$AA$3,0))),"")</f>
        <v>-22600.61</v>
      </c>
      <c r="I94" s="35">
        <f>IFERROR(IF(INDEX('[1]PNC 2020'!$A$3:$AA$434,MATCH($A94,'[1]PNC 2020'!$A$7:$A$434,0)+4,MATCH(I$60,'[1]PNC 2020'!$A$3:$AA$3,0))=0,"",INDEX('[1]PNC 2020'!$A$3:$AA$434,MATCH($A94,'[1]PNC 2020'!$A$7:$A$434,0)+4,MATCH(I$60,'[1]PNC 2020'!$A$3:$AA$3,0))),"")</f>
        <v>2943347.03</v>
      </c>
      <c r="J94" s="35">
        <f t="shared" si="40"/>
        <v>2920746.42</v>
      </c>
      <c r="K94" s="35" t="str">
        <f>IFERROR(IF(INDEX('[1]PNC 2020'!$A$3:$AA$434,MATCH($A94,'[1]PNC 2020'!$A$7:$A$434,0)+4,MATCH(K$60,'[1]PNC 2020'!$A$3:$AA$3,0))=0,"",INDEX('[1]PNC 2020'!$A$3:$AA$434,MATCH($A94,'[1]PNC 2020'!$A$7:$A$434,0)+4,MATCH(K$60,'[1]PNC 2020'!$A$3:$AA$3,0))),"")</f>
        <v/>
      </c>
      <c r="L94" s="35" t="str">
        <f>IFERROR(IF(INDEX('[1]PNC 2020'!$A$3:$AA$434,MATCH($A94,'[1]PNC 2020'!$A$7:$A$434,0)+4,MATCH(L$60,'[1]PNC 2020'!$A$3:$AA$3,0))=0,"",INDEX('[1]PNC 2020'!$A$3:$AA$434,MATCH($A94,'[1]PNC 2020'!$A$7:$A$434,0)+4,MATCH(L$60,'[1]PNC 2020'!$A$3:$AA$3,0))),"")</f>
        <v/>
      </c>
      <c r="M94" s="35">
        <f t="shared" si="41"/>
        <v>0</v>
      </c>
      <c r="N94" s="35" t="str">
        <f>IFERROR(IF(INDEX('[1]PNC 2020'!$A$3:$AA$434,MATCH($A94,'[1]PNC 2020'!$A$7:$A$434,0)+4,MATCH(N$60,'[1]PNC 2020'!$A$3:$AA$3,0))=0,"",INDEX('[1]PNC 2020'!$A$3:$AA$434,MATCH($A94,'[1]PNC 2020'!$A$7:$A$434,0)+4,MATCH(N$60,'[1]PNC 2020'!$A$3:$AA$3,0))),"")</f>
        <v/>
      </c>
      <c r="O94" s="35" t="str">
        <f>IFERROR(IF(INDEX('[1]PNC 2020'!$A$3:$AA$434,MATCH($A94,'[1]PNC 2020'!$A$7:$A$434,0)+4,MATCH(O$60,'[1]PNC 2020'!$A$3:$AA$3,0))=0,"",INDEX('[1]PNC 2020'!$A$3:$AA$434,MATCH($A94,'[1]PNC 2020'!$A$7:$A$434,0)+4,MATCH(O$60,'[1]PNC 2020'!$A$3:$AA$3,0))),"")</f>
        <v/>
      </c>
      <c r="P94" s="35">
        <f t="shared" si="42"/>
        <v>0</v>
      </c>
      <c r="Q94" s="35">
        <f>IFERROR(IF(INDEX('[1]PNC 2020'!$A$3:$AA$434,MATCH($A94,'[1]PNC 2020'!$A$7:$A$434,0)+4,MATCH(Q$60,'[1]PNC 2020'!$A$3:$AA$3,0))=0,"",INDEX('[1]PNC 2020'!$A$3:$AA$434,MATCH($A94,'[1]PNC 2020'!$A$7:$A$434,0)+4,MATCH(Q$60,'[1]PNC 2020'!$A$3:$AA$3,0))),"")</f>
        <v>4768.63</v>
      </c>
      <c r="R94" s="35" t="str">
        <f>IFERROR(IF(INDEX('[1]PNC 2020'!$A$3:$AA$434,MATCH($A94,'[1]PNC 2020'!$A$7:$A$434,0)+4,MATCH(R$60,'[1]PNC 2020'!$A$3:$AA$3,0))=0,"",INDEX('[1]PNC 2020'!$A$3:$AA$434,MATCH($A94,'[1]PNC 2020'!$A$7:$A$434,0)+4,MATCH(R$60,'[1]PNC 2020'!$A$3:$AA$3,0))),"")</f>
        <v/>
      </c>
      <c r="S94" s="35">
        <f t="shared" si="43"/>
        <v>4768.63</v>
      </c>
      <c r="T94" s="35" t="str">
        <f>IFERROR(IF(INDEX('[1]PNC 2020'!$A$3:$AA$434,MATCH($A94,'[1]PNC 2020'!$A$7:$A$434,0)+4,MATCH(T$60,'[1]PNC 2020'!$A$3:$AA$3,0))=0,"",INDEX('[1]PNC 2020'!$A$3:$AA$434,MATCH($A94,'[1]PNC 2020'!$A$7:$A$434,0)+4,MATCH(T$60,'[1]PNC 2020'!$A$3:$AA$3,0))),"")</f>
        <v/>
      </c>
      <c r="U94" s="35" t="str">
        <f>IFERROR(IF(INDEX('[1]PNC 2020'!$A$3:$AA$434,MATCH($A94,'[1]PNC 2020'!$A$7:$A$434,0)+4,MATCH(U$60,'[1]PNC 2020'!$A$3:$AA$3,0))=0,"",INDEX('[1]PNC 2020'!$A$3:$AA$434,MATCH($A94,'[1]PNC 2020'!$A$7:$A$434,0)+4,MATCH(U$60,'[1]PNC 2020'!$A$3:$AA$3,0))),"")</f>
        <v/>
      </c>
      <c r="V94" s="35">
        <f t="shared" si="44"/>
        <v>0</v>
      </c>
      <c r="W94" s="35" t="str">
        <f>IFERROR(IF(INDEX('[1]PNC 2020'!$A$3:$AA$434,MATCH($A94,'[1]PNC 2020'!$A$7:$A$434,0)+4,MATCH(W$60,'[1]PNC 2020'!$A$3:$AA$3,0))=0,"",INDEX('[1]PNC 2020'!$A$3:$AA$434,MATCH($A94,'[1]PNC 2020'!$A$7:$A$434,0)+4,MATCH(W$60,'[1]PNC 2020'!$A$3:$AA$3,0))),"")</f>
        <v/>
      </c>
      <c r="X94" s="35" t="str">
        <f>IFERROR(IF(INDEX('[1]PNC 2020'!$A$3:$AA$434,MATCH($A94,'[1]PNC 2020'!$A$7:$A$434,0)+4,MATCH(X$60,'[1]PNC 2020'!$A$3:$AA$3,0))=0,"",INDEX('[1]PNC 2020'!$A$3:$AA$434,MATCH($A94,'[1]PNC 2020'!$A$7:$A$434,0)+4,MATCH(X$60,'[1]PNC 2020'!$A$3:$AA$3,0))),"")</f>
        <v/>
      </c>
      <c r="Y94" s="35">
        <f t="shared" si="45"/>
        <v>0</v>
      </c>
      <c r="Z94" s="35">
        <f>IFERROR(IF(INDEX('[1]PNC 2020'!$A$3:$AA$434,MATCH($A94,'[1]PNC 2020'!$A$7:$A$434,0)+4,MATCH(Z$60,'[1]PNC 2020'!$A$3:$AA$3,0))=0,"",INDEX('[1]PNC 2020'!$A$3:$AA$434,MATCH($A94,'[1]PNC 2020'!$A$7:$A$434,0)+4,MATCH(Z$60,'[1]PNC 2020'!$A$3:$AA$3,0))),"")</f>
        <v>526362.81000000006</v>
      </c>
      <c r="AA94" s="35" t="str">
        <f>IFERROR(IF(INDEX('[1]PNC 2020'!$A$3:$AA$434,MATCH($A94,'[1]PNC 2020'!$A$7:$A$434,0)+4,MATCH(AA$60,'[1]PNC 2020'!$A$3:$AA$3,0))=0,"",INDEX('[1]PNC 2020'!$A$3:$AA$434,MATCH($A94,'[1]PNC 2020'!$A$7:$A$434,0)+4,MATCH(AA$60,'[1]PNC 2020'!$A$3:$AA$3,0))),"")</f>
        <v/>
      </c>
      <c r="AB94" s="35">
        <f t="shared" si="46"/>
        <v>526362.81000000006</v>
      </c>
      <c r="AC94" s="35" t="str">
        <f>IFERROR(IF(INDEX('[1]PNC 2020'!$A$3:$AA$434,MATCH($A94,'[1]PNC 2020'!$A$7:$A$434,0)+4,MATCH(AC$60,'[1]PNC 2020'!$A$3:$AA$3,0))=0,"",INDEX('[1]PNC 2020'!$A$3:$AA$434,MATCH($A94,'[1]PNC 2020'!$A$7:$A$434,0)+4,MATCH(AC$60,'[1]PNC 2020'!$A$3:$AA$3,0))),"")</f>
        <v/>
      </c>
      <c r="AD94" s="35" t="str">
        <f>IFERROR(IF(INDEX('[1]PNC 2020'!$A$3:$AA$434,MATCH($A94,'[1]PNC 2020'!$A$7:$A$434,0)+4,MATCH(AD$60,'[1]PNC 2020'!$A$3:$AA$3,0))=0,"",INDEX('[1]PNC 2020'!$A$3:$AA$434,MATCH($A94,'[1]PNC 2020'!$A$7:$A$434,0)+4,MATCH(AD$60,'[1]PNC 2020'!$A$3:$AA$3,0))),"")</f>
        <v/>
      </c>
      <c r="AE94" s="35">
        <f t="shared" si="47"/>
        <v>0</v>
      </c>
      <c r="AF94" s="35">
        <f>IFERROR(IF(INDEX('[1]PNC 2020'!$A$3:$AA$434,MATCH($A94,'[1]PNC 2020'!$A$7:$A$434,0)+4,MATCH(AF$60,'[1]PNC 2020'!$A$3:$AA$3,0))=0,"",INDEX('[1]PNC 2020'!$A$3:$AA$434,MATCH($A94,'[1]PNC 2020'!$A$7:$A$434,0)+4,MATCH(AF$60,'[1]PNC 2020'!$A$3:$AA$3,0))),"")</f>
        <v>1117399.8999999999</v>
      </c>
      <c r="AG94" s="35" t="str">
        <f>IFERROR(IF(INDEX('[1]PNC 2020'!$A$3:$AA$434,MATCH($A94,'[1]PNC 2020'!$A$7:$A$434,0)+4,MATCH(AG$60,'[1]PNC 2020'!$A$3:$AA$3,0))=0,"",INDEX('[1]PNC 2020'!$A$3:$AA$434,MATCH($A94,'[1]PNC 2020'!$A$7:$A$434,0)+4,MATCH(AG$60,'[1]PNC 2020'!$A$3:$AA$3,0))),"")</f>
        <v/>
      </c>
      <c r="AH94" s="35">
        <f t="shared" si="48"/>
        <v>1117399.8999999999</v>
      </c>
      <c r="AI94" s="35">
        <f>IFERROR(IF(INDEX('[1]PNC 2020'!$A$3:$AA$434,MATCH($A94,'[1]PNC 2020'!$A$7:$A$434,0)+4,MATCH(AI$60,'[1]PNC 2020'!$A$3:$AA$3,0))=0,"",INDEX('[1]PNC 2020'!$A$3:$AA$434,MATCH($A94,'[1]PNC 2020'!$A$7:$A$434,0)+4,MATCH(AI$60,'[1]PNC 2020'!$A$3:$AA$3,0))),"")</f>
        <v>67971.44</v>
      </c>
      <c r="AJ94" s="35" t="str">
        <f>IFERROR(IF(INDEX('[1]PNC 2020'!$A$3:$AA$434,MATCH($A94,'[1]PNC 2020'!$A$7:$A$434,0)+4,MATCH(AJ$60,'[1]PNC 2020'!$A$3:$AA$3,0))=0,"",INDEX('[1]PNC 2020'!$A$3:$AA$434,MATCH($A94,'[1]PNC 2020'!$A$7:$A$434,0)+4,MATCH(AJ$60,'[1]PNC 2020'!$A$3:$AA$3,0))),"")</f>
        <v/>
      </c>
      <c r="AK94" s="35">
        <f t="shared" si="49"/>
        <v>67971.44</v>
      </c>
      <c r="AL94" s="2">
        <f t="shared" si="50"/>
        <v>4637249.1999999993</v>
      </c>
      <c r="AM94" s="97" t="s">
        <v>23</v>
      </c>
    </row>
    <row r="95" spans="1:39" x14ac:dyDescent="0.25">
      <c r="A95" s="97" t="str">
        <f t="shared" si="51"/>
        <v>EneroUnit, S.A.</v>
      </c>
      <c r="B95" s="37" t="s">
        <v>131</v>
      </c>
      <c r="C95" s="44">
        <f t="shared" si="37"/>
        <v>3747898.99</v>
      </c>
      <c r="D95" s="44">
        <f t="shared" si="38"/>
        <v>41337.760000000002</v>
      </c>
      <c r="E95" s="35">
        <f>IFERROR(IF(INDEX('[1]PNC 2020'!$A$3:$AA$434,MATCH($A95,'[1]PNC 2020'!$A$7:$A$434,0)+4,MATCH(E$60,'[1]PNC 2020'!$A$3:$AA$3,0))=0,"",INDEX('[1]PNC 2020'!$A$3:$AA$434,MATCH($A95,'[1]PNC 2020'!$A$7:$A$434,0)+4,MATCH(E$60,'[1]PNC 2020'!$A$3:$AA$3,0))),"")</f>
        <v>52274.99</v>
      </c>
      <c r="F95" s="35">
        <f>IFERROR(IF(INDEX('[1]PNC 2020'!$A$3:$AA$434,MATCH($A95,'[1]PNC 2020'!$A$7:$A$434,0)+4,MATCH(F$60,'[1]PNC 2020'!$A$3:$AA$3,0))=0,"",INDEX('[1]PNC 2020'!$A$3:$AA$434,MATCH($A95,'[1]PNC 2020'!$A$7:$A$434,0)+4,MATCH(F$60,'[1]PNC 2020'!$A$3:$AA$3,0))),"")</f>
        <v>1086.21</v>
      </c>
      <c r="G95" s="35">
        <f t="shared" si="39"/>
        <v>53361.2</v>
      </c>
      <c r="H95" s="35" t="str">
        <f>IFERROR(IF(INDEX('[1]PNC 2020'!$A$3:$AA$434,MATCH($A95,'[1]PNC 2020'!$A$7:$A$434,0)+4,MATCH(H$60,'[1]PNC 2020'!$A$3:$AA$3,0))=0,"",INDEX('[1]PNC 2020'!$A$3:$AA$434,MATCH($A95,'[1]PNC 2020'!$A$7:$A$434,0)+4,MATCH(H$60,'[1]PNC 2020'!$A$3:$AA$3,0))),"")</f>
        <v/>
      </c>
      <c r="I95" s="35" t="str">
        <f>IFERROR(IF(INDEX('[1]PNC 2020'!$A$3:$AA$434,MATCH($A95,'[1]PNC 2020'!$A$7:$A$434,0)+4,MATCH(I$60,'[1]PNC 2020'!$A$3:$AA$3,0))=0,"",INDEX('[1]PNC 2020'!$A$3:$AA$434,MATCH($A95,'[1]PNC 2020'!$A$7:$A$434,0)+4,MATCH(I$60,'[1]PNC 2020'!$A$3:$AA$3,0))),"")</f>
        <v/>
      </c>
      <c r="J95" s="35">
        <f t="shared" si="40"/>
        <v>0</v>
      </c>
      <c r="K95" s="35" t="str">
        <f>IFERROR(IF(INDEX('[1]PNC 2020'!$A$3:$AA$434,MATCH($A95,'[1]PNC 2020'!$A$7:$A$434,0)+4,MATCH(K$60,'[1]PNC 2020'!$A$3:$AA$3,0))=0,"",INDEX('[1]PNC 2020'!$A$3:$AA$434,MATCH($A95,'[1]PNC 2020'!$A$7:$A$434,0)+4,MATCH(K$60,'[1]PNC 2020'!$A$3:$AA$3,0))),"")</f>
        <v/>
      </c>
      <c r="L95" s="35">
        <f>IFERROR(IF(INDEX('[1]PNC 2020'!$A$3:$AA$434,MATCH($A95,'[1]PNC 2020'!$A$7:$A$434,0)+4,MATCH(L$60,'[1]PNC 2020'!$A$3:$AA$3,0))=0,"",INDEX('[1]PNC 2020'!$A$3:$AA$434,MATCH($A95,'[1]PNC 2020'!$A$7:$A$434,0)+4,MATCH(L$60,'[1]PNC 2020'!$A$3:$AA$3,0))),"")</f>
        <v>37527</v>
      </c>
      <c r="M95" s="35">
        <f t="shared" si="41"/>
        <v>37527</v>
      </c>
      <c r="N95" s="35">
        <f>IFERROR(IF(INDEX('[1]PNC 2020'!$A$3:$AA$434,MATCH($A95,'[1]PNC 2020'!$A$7:$A$434,0)+4,MATCH(N$60,'[1]PNC 2020'!$A$3:$AA$3,0))=0,"",INDEX('[1]PNC 2020'!$A$3:$AA$434,MATCH($A95,'[1]PNC 2020'!$A$7:$A$434,0)+4,MATCH(N$60,'[1]PNC 2020'!$A$3:$AA$3,0))),"")</f>
        <v>3990.5</v>
      </c>
      <c r="O95" s="35" t="str">
        <f>IFERROR(IF(INDEX('[1]PNC 2020'!$A$3:$AA$434,MATCH($A95,'[1]PNC 2020'!$A$7:$A$434,0)+4,MATCH(O$60,'[1]PNC 2020'!$A$3:$AA$3,0))=0,"",INDEX('[1]PNC 2020'!$A$3:$AA$434,MATCH($A95,'[1]PNC 2020'!$A$7:$A$434,0)+4,MATCH(O$60,'[1]PNC 2020'!$A$3:$AA$3,0))),"")</f>
        <v/>
      </c>
      <c r="P95" s="35">
        <f t="shared" si="42"/>
        <v>3990.5</v>
      </c>
      <c r="Q95" s="35" t="str">
        <f>IFERROR(IF(INDEX('[1]PNC 2020'!$A$3:$AA$434,MATCH($A95,'[1]PNC 2020'!$A$7:$A$434,0)+4,MATCH(Q$60,'[1]PNC 2020'!$A$3:$AA$3,0))=0,"",INDEX('[1]PNC 2020'!$A$3:$AA$434,MATCH($A95,'[1]PNC 2020'!$A$7:$A$434,0)+4,MATCH(Q$60,'[1]PNC 2020'!$A$3:$AA$3,0))),"")</f>
        <v/>
      </c>
      <c r="R95" s="35" t="str">
        <f>IFERROR(IF(INDEX('[1]PNC 2020'!$A$3:$AA$434,MATCH($A95,'[1]PNC 2020'!$A$7:$A$434,0)+4,MATCH(R$60,'[1]PNC 2020'!$A$3:$AA$3,0))=0,"",INDEX('[1]PNC 2020'!$A$3:$AA$434,MATCH($A95,'[1]PNC 2020'!$A$7:$A$434,0)+4,MATCH(R$60,'[1]PNC 2020'!$A$3:$AA$3,0))),"")</f>
        <v/>
      </c>
      <c r="S95" s="35">
        <f t="shared" si="43"/>
        <v>0</v>
      </c>
      <c r="T95" s="35" t="str">
        <f>IFERROR(IF(INDEX('[1]PNC 2020'!$A$3:$AA$434,MATCH($A95,'[1]PNC 2020'!$A$7:$A$434,0)+4,MATCH(T$60,'[1]PNC 2020'!$A$3:$AA$3,0))=0,"",INDEX('[1]PNC 2020'!$A$3:$AA$434,MATCH($A95,'[1]PNC 2020'!$A$7:$A$434,0)+4,MATCH(T$60,'[1]PNC 2020'!$A$3:$AA$3,0))),"")</f>
        <v/>
      </c>
      <c r="U95" s="35" t="str">
        <f>IFERROR(IF(INDEX('[1]PNC 2020'!$A$3:$AA$434,MATCH($A95,'[1]PNC 2020'!$A$7:$A$434,0)+4,MATCH(U$60,'[1]PNC 2020'!$A$3:$AA$3,0))=0,"",INDEX('[1]PNC 2020'!$A$3:$AA$434,MATCH($A95,'[1]PNC 2020'!$A$7:$A$434,0)+4,MATCH(U$60,'[1]PNC 2020'!$A$3:$AA$3,0))),"")</f>
        <v/>
      </c>
      <c r="V95" s="35">
        <f t="shared" si="44"/>
        <v>0</v>
      </c>
      <c r="W95" s="35" t="str">
        <f>IFERROR(IF(INDEX('[1]PNC 2020'!$A$3:$AA$434,MATCH($A95,'[1]PNC 2020'!$A$7:$A$434,0)+4,MATCH(W$60,'[1]PNC 2020'!$A$3:$AA$3,0))=0,"",INDEX('[1]PNC 2020'!$A$3:$AA$434,MATCH($A95,'[1]PNC 2020'!$A$7:$A$434,0)+4,MATCH(W$60,'[1]PNC 2020'!$A$3:$AA$3,0))),"")</f>
        <v/>
      </c>
      <c r="X95" s="35" t="str">
        <f>IFERROR(IF(INDEX('[1]PNC 2020'!$A$3:$AA$434,MATCH($A95,'[1]PNC 2020'!$A$7:$A$434,0)+4,MATCH(X$60,'[1]PNC 2020'!$A$3:$AA$3,0))=0,"",INDEX('[1]PNC 2020'!$A$3:$AA$434,MATCH($A95,'[1]PNC 2020'!$A$7:$A$434,0)+4,MATCH(X$60,'[1]PNC 2020'!$A$3:$AA$3,0))),"")</f>
        <v/>
      </c>
      <c r="Y95" s="35">
        <f t="shared" si="45"/>
        <v>0</v>
      </c>
      <c r="Z95" s="35">
        <f>IFERROR(IF(INDEX('[1]PNC 2020'!$A$3:$AA$434,MATCH($A95,'[1]PNC 2020'!$A$7:$A$434,0)+4,MATCH(Z$60,'[1]PNC 2020'!$A$3:$AA$3,0))=0,"",INDEX('[1]PNC 2020'!$A$3:$AA$434,MATCH($A95,'[1]PNC 2020'!$A$7:$A$434,0)+4,MATCH(Z$60,'[1]PNC 2020'!$A$3:$AA$3,0))),"")</f>
        <v>1486054.37</v>
      </c>
      <c r="AA95" s="35" t="str">
        <f>IFERROR(IF(INDEX('[1]PNC 2020'!$A$3:$AA$434,MATCH($A95,'[1]PNC 2020'!$A$7:$A$434,0)+4,MATCH(AA$60,'[1]PNC 2020'!$A$3:$AA$3,0))=0,"",INDEX('[1]PNC 2020'!$A$3:$AA$434,MATCH($A95,'[1]PNC 2020'!$A$7:$A$434,0)+4,MATCH(AA$60,'[1]PNC 2020'!$A$3:$AA$3,0))),"")</f>
        <v/>
      </c>
      <c r="AB95" s="35">
        <f t="shared" si="46"/>
        <v>1486054.37</v>
      </c>
      <c r="AC95" s="35" t="str">
        <f>IFERROR(IF(INDEX('[1]PNC 2020'!$A$3:$AA$434,MATCH($A95,'[1]PNC 2020'!$A$7:$A$434,0)+4,MATCH(AC$60,'[1]PNC 2020'!$A$3:$AA$3,0))=0,"",INDEX('[1]PNC 2020'!$A$3:$AA$434,MATCH($A95,'[1]PNC 2020'!$A$7:$A$434,0)+4,MATCH(AC$60,'[1]PNC 2020'!$A$3:$AA$3,0))),"")</f>
        <v/>
      </c>
      <c r="AD95" s="35" t="str">
        <f>IFERROR(IF(INDEX('[1]PNC 2020'!$A$3:$AA$434,MATCH($A95,'[1]PNC 2020'!$A$7:$A$434,0)+4,MATCH(AD$60,'[1]PNC 2020'!$A$3:$AA$3,0))=0,"",INDEX('[1]PNC 2020'!$A$3:$AA$434,MATCH($A95,'[1]PNC 2020'!$A$7:$A$434,0)+4,MATCH(AD$60,'[1]PNC 2020'!$A$3:$AA$3,0))),"")</f>
        <v/>
      </c>
      <c r="AE95" s="35">
        <f t="shared" si="47"/>
        <v>0</v>
      </c>
      <c r="AF95" s="35" t="str">
        <f>IFERROR(IF(INDEX('[1]PNC 2020'!$A$3:$AA$434,MATCH($A95,'[1]PNC 2020'!$A$7:$A$434,0)+4,MATCH(AF$60,'[1]PNC 2020'!$A$3:$AA$3,0))=0,"",INDEX('[1]PNC 2020'!$A$3:$AA$434,MATCH($A95,'[1]PNC 2020'!$A$7:$A$434,0)+4,MATCH(AF$60,'[1]PNC 2020'!$A$3:$AA$3,0))),"")</f>
        <v/>
      </c>
      <c r="AG95" s="35" t="str">
        <f>IFERROR(IF(INDEX('[1]PNC 2020'!$A$3:$AA$434,MATCH($A95,'[1]PNC 2020'!$A$7:$A$434,0)+4,MATCH(AG$60,'[1]PNC 2020'!$A$3:$AA$3,0))=0,"",INDEX('[1]PNC 2020'!$A$3:$AA$434,MATCH($A95,'[1]PNC 2020'!$A$7:$A$434,0)+4,MATCH(AG$60,'[1]PNC 2020'!$A$3:$AA$3,0))),"")</f>
        <v/>
      </c>
      <c r="AH95" s="35">
        <f t="shared" si="48"/>
        <v>0</v>
      </c>
      <c r="AI95" s="35">
        <f>IFERROR(IF(INDEX('[1]PNC 2020'!$A$3:$AA$434,MATCH($A95,'[1]PNC 2020'!$A$7:$A$434,0)+4,MATCH(AI$60,'[1]PNC 2020'!$A$3:$AA$3,0))=0,"",INDEX('[1]PNC 2020'!$A$3:$AA$434,MATCH($A95,'[1]PNC 2020'!$A$7:$A$434,0)+4,MATCH(AI$60,'[1]PNC 2020'!$A$3:$AA$3,0))),"")</f>
        <v>2205579.13</v>
      </c>
      <c r="AJ95" s="35">
        <f>IFERROR(IF(INDEX('[1]PNC 2020'!$A$3:$AA$434,MATCH($A95,'[1]PNC 2020'!$A$7:$A$434,0)+4,MATCH(AJ$60,'[1]PNC 2020'!$A$3:$AA$3,0))=0,"",INDEX('[1]PNC 2020'!$A$3:$AA$434,MATCH($A95,'[1]PNC 2020'!$A$7:$A$434,0)+4,MATCH(AJ$60,'[1]PNC 2020'!$A$3:$AA$3,0))),"")</f>
        <v>2724.55</v>
      </c>
      <c r="AK95" s="35">
        <f t="shared" si="49"/>
        <v>2208303.6799999997</v>
      </c>
      <c r="AL95" s="2">
        <f t="shared" si="50"/>
        <v>3789236.75</v>
      </c>
      <c r="AM95" s="97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1"/>
      <c r="AL96" s="2"/>
    </row>
    <row r="97" spans="1:37" ht="14.4" thickTop="1" thickBot="1" x14ac:dyDescent="0.3">
      <c r="A97" s="97" t="str">
        <f t="shared" si="51"/>
        <v xml:space="preserve">Total General </v>
      </c>
      <c r="B97" s="39" t="s">
        <v>21</v>
      </c>
      <c r="C97" s="46">
        <f t="shared" ref="C97:AK97" si="52">SUM(C63:C95)</f>
        <v>4582023553.6599979</v>
      </c>
      <c r="D97" s="46">
        <f t="shared" si="52"/>
        <v>3006068892.8400006</v>
      </c>
      <c r="E97" s="46">
        <f t="shared" si="52"/>
        <v>29724513.049999997</v>
      </c>
      <c r="F97" s="46">
        <f t="shared" si="52"/>
        <v>-10715.96</v>
      </c>
      <c r="G97" s="46">
        <f t="shared" si="52"/>
        <v>29713797.089999996</v>
      </c>
      <c r="H97" s="46">
        <f t="shared" si="52"/>
        <v>448341160.14999998</v>
      </c>
      <c r="I97" s="46">
        <f t="shared" si="52"/>
        <v>732058339.90999997</v>
      </c>
      <c r="J97" s="46">
        <f t="shared" si="52"/>
        <v>1180399500.0599999</v>
      </c>
      <c r="K97" s="46">
        <f t="shared" si="52"/>
        <v>2364543.6800000002</v>
      </c>
      <c r="L97" s="46">
        <f t="shared" si="52"/>
        <v>2069940089.2499998</v>
      </c>
      <c r="M97" s="46">
        <f t="shared" si="52"/>
        <v>2072304632.9300001</v>
      </c>
      <c r="N97" s="46">
        <f t="shared" si="52"/>
        <v>52581506.289999992</v>
      </c>
      <c r="O97" s="46">
        <f t="shared" si="52"/>
        <v>95275.239999999991</v>
      </c>
      <c r="P97" s="46">
        <f t="shared" si="52"/>
        <v>52676781.529999994</v>
      </c>
      <c r="Q97" s="46">
        <f t="shared" si="52"/>
        <v>1576765753.9499998</v>
      </c>
      <c r="R97" s="46">
        <f t="shared" si="52"/>
        <v>87712428.370000005</v>
      </c>
      <c r="S97" s="46">
        <f t="shared" si="52"/>
        <v>1664478182.3199999</v>
      </c>
      <c r="T97" s="46">
        <f t="shared" si="52"/>
        <v>38435242.109999992</v>
      </c>
      <c r="U97" s="46">
        <f t="shared" si="52"/>
        <v>243690.74000000002</v>
      </c>
      <c r="V97" s="46">
        <f t="shared" si="52"/>
        <v>38678932.849999994</v>
      </c>
      <c r="W97" s="46">
        <f t="shared" si="52"/>
        <v>81684227.080000013</v>
      </c>
      <c r="X97" s="46">
        <f t="shared" si="52"/>
        <v>755689.7</v>
      </c>
      <c r="Y97" s="46">
        <f t="shared" si="52"/>
        <v>82439916.780000016</v>
      </c>
      <c r="Z97" s="46">
        <f t="shared" si="52"/>
        <v>1849026248.4499996</v>
      </c>
      <c r="AA97" s="46">
        <f t="shared" si="52"/>
        <v>3877012.14</v>
      </c>
      <c r="AB97" s="46">
        <f t="shared" si="52"/>
        <v>1852903260.5899994</v>
      </c>
      <c r="AC97" s="46">
        <f t="shared" si="52"/>
        <v>0</v>
      </c>
      <c r="AD97" s="46">
        <f t="shared" si="52"/>
        <v>75897286.840000004</v>
      </c>
      <c r="AE97" s="46">
        <f t="shared" si="52"/>
        <v>75897286.840000004</v>
      </c>
      <c r="AF97" s="46">
        <f t="shared" si="52"/>
        <v>174678328.32000002</v>
      </c>
      <c r="AG97" s="46">
        <f t="shared" si="52"/>
        <v>1660334.59</v>
      </c>
      <c r="AH97" s="46">
        <f t="shared" si="52"/>
        <v>176338662.91</v>
      </c>
      <c r="AI97" s="46">
        <f t="shared" si="52"/>
        <v>328422030.57999992</v>
      </c>
      <c r="AJ97" s="46">
        <f t="shared" si="52"/>
        <v>33839462.020000003</v>
      </c>
      <c r="AK97" s="76">
        <f t="shared" si="52"/>
        <v>362261492.5999999</v>
      </c>
    </row>
    <row r="98" spans="1:37" ht="13.8" thickTop="1" x14ac:dyDescent="0.25">
      <c r="A98" s="97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7" t="s">
        <v>101</v>
      </c>
      <c r="B99" s="19" t="s">
        <v>38</v>
      </c>
      <c r="C99" s="145">
        <f>IFERROR(D97/C100*100,0)</f>
        <v>39.615607137555997</v>
      </c>
      <c r="D99" s="145"/>
      <c r="E99" s="145">
        <f>IFERROR(F97/E100*100,0)</f>
        <v>-3.6063919961297687E-2</v>
      </c>
      <c r="F99" s="145"/>
      <c r="G99" s="28"/>
      <c r="H99" s="145">
        <f>IFERROR(I97/H100*100,0)</f>
        <v>62.017845642326122</v>
      </c>
      <c r="I99" s="145"/>
      <c r="J99" s="28"/>
      <c r="K99" s="145">
        <f>IFERROR(L97/K100*100,0)</f>
        <v>99.885897872232377</v>
      </c>
      <c r="L99" s="145"/>
      <c r="M99" s="28"/>
      <c r="N99" s="145">
        <f>IFERROR(O97/N100*100,0)</f>
        <v>0.18086761801447515</v>
      </c>
      <c r="O99" s="145"/>
      <c r="P99" s="28"/>
      <c r="Q99" s="145">
        <f>IFERROR(R97/Q100*100,0)</f>
        <v>5.2696652501472734</v>
      </c>
      <c r="R99" s="145"/>
      <c r="S99" s="28"/>
      <c r="T99" s="145">
        <f>IFERROR(U97/T100*100,0)</f>
        <v>0.63003480717798577</v>
      </c>
      <c r="U99" s="145"/>
      <c r="V99" s="28"/>
      <c r="W99" s="145">
        <f>IFERROR(X97/W100*100,0)</f>
        <v>0.91665509805964629</v>
      </c>
      <c r="X99" s="145"/>
      <c r="Y99" s="28"/>
      <c r="Z99" s="145">
        <f>IFERROR(AA97/Z100*100,0)</f>
        <v>0.20923985738820955</v>
      </c>
      <c r="AA99" s="145"/>
      <c r="AB99" s="28"/>
      <c r="AC99" s="145">
        <f>IFERROR(AD97/AC100*100,0)</f>
        <v>100</v>
      </c>
      <c r="AD99" s="145"/>
      <c r="AE99" s="28"/>
      <c r="AF99" s="145">
        <f>IFERROR(AG97/AF100*100,0)</f>
        <v>0.94156015623607403</v>
      </c>
      <c r="AG99" s="145"/>
      <c r="AH99" s="28"/>
      <c r="AI99" s="145">
        <f>IFERROR(AJ97/AI100*100,0)</f>
        <v>9.3411700418748875</v>
      </c>
      <c r="AJ99" s="145"/>
      <c r="AK99" s="28"/>
    </row>
    <row r="100" spans="1:37" x14ac:dyDescent="0.25">
      <c r="A100" s="97" t="s">
        <v>102</v>
      </c>
      <c r="B100" s="4" t="s">
        <v>39</v>
      </c>
      <c r="C100" s="143">
        <f>IFERROR(C97+D97,0)</f>
        <v>7588092446.4999981</v>
      </c>
      <c r="D100" s="144"/>
      <c r="E100" s="143">
        <f>IFERROR(E97+F97,0)</f>
        <v>29713797.089999996</v>
      </c>
      <c r="F100" s="144"/>
      <c r="G100" s="29"/>
      <c r="H100" s="143">
        <f>IFERROR(H97+I97,0)</f>
        <v>1180399500.0599999</v>
      </c>
      <c r="I100" s="144"/>
      <c r="J100" s="29"/>
      <c r="K100" s="143">
        <f>IFERROR(K97+L97,0)</f>
        <v>2072304632.9299998</v>
      </c>
      <c r="L100" s="144"/>
      <c r="M100" s="29"/>
      <c r="N100" s="143">
        <f>IFERROR(N97+O97,0)</f>
        <v>52676781.529999994</v>
      </c>
      <c r="O100" s="144"/>
      <c r="P100" s="29"/>
      <c r="Q100" s="143">
        <f>IFERROR(Q97+R97,0)</f>
        <v>1664478182.3199997</v>
      </c>
      <c r="R100" s="144"/>
      <c r="S100" s="29"/>
      <c r="T100" s="143">
        <f>IFERROR(T97+U97,0)</f>
        <v>38678932.849999994</v>
      </c>
      <c r="U100" s="144"/>
      <c r="V100" s="29"/>
      <c r="W100" s="143">
        <f>IFERROR(W97+X97,0)</f>
        <v>82439916.780000016</v>
      </c>
      <c r="X100" s="144"/>
      <c r="Y100" s="29"/>
      <c r="Z100" s="143">
        <f>IFERROR(Z97+AA97,0)</f>
        <v>1852903260.5899997</v>
      </c>
      <c r="AA100" s="144"/>
      <c r="AB100" s="29"/>
      <c r="AC100" s="143">
        <f>IFERROR(AC97+AD97,0)</f>
        <v>75897286.840000004</v>
      </c>
      <c r="AD100" s="144"/>
      <c r="AE100" s="29"/>
      <c r="AF100" s="143">
        <f>IFERROR(AF97+AG97,0)</f>
        <v>176338662.91000003</v>
      </c>
      <c r="AG100" s="144"/>
      <c r="AH100" s="29"/>
      <c r="AI100" s="143">
        <f>IFERROR(AI97+AJ97,0)</f>
        <v>362261492.5999999</v>
      </c>
      <c r="AJ100" s="144"/>
      <c r="AK100" s="29"/>
    </row>
    <row r="101" spans="1:37" x14ac:dyDescent="0.25">
      <c r="A101" s="97" t="s">
        <v>103</v>
      </c>
      <c r="B101" s="4" t="s">
        <v>40</v>
      </c>
      <c r="C101" s="145">
        <f>SUM(E101:AJ101,0)</f>
        <v>100.00000000000003</v>
      </c>
      <c r="D101" s="144"/>
      <c r="E101" s="145">
        <f>IFERROR(E100/C100*100,0)</f>
        <v>0.39158454248544983</v>
      </c>
      <c r="F101" s="145"/>
      <c r="G101" s="28"/>
      <c r="H101" s="145">
        <f>IFERROR(H100/C100*100,0)</f>
        <v>15.555945165170707</v>
      </c>
      <c r="I101" s="145"/>
      <c r="J101" s="28"/>
      <c r="K101" s="145">
        <f>IFERROR(K100/C100*100,0)</f>
        <v>27.309955005699077</v>
      </c>
      <c r="L101" s="145"/>
      <c r="M101" s="28"/>
      <c r="N101" s="145">
        <f>IFERROR(N100/C100*100,0)</f>
        <v>0.69420321248586159</v>
      </c>
      <c r="O101" s="145"/>
      <c r="P101" s="28"/>
      <c r="Q101" s="145">
        <f>IFERROR(Q100/C100*100,0)</f>
        <v>21.935396729223282</v>
      </c>
      <c r="R101" s="145"/>
      <c r="S101" s="28"/>
      <c r="T101" s="145">
        <f>IFERROR(T100/C100*100,0)</f>
        <v>0.50973196653449604</v>
      </c>
      <c r="U101" s="145"/>
      <c r="V101" s="28"/>
      <c r="W101" s="145">
        <f>IFERROR(W100/C100*100,0)</f>
        <v>1.0864379600175451</v>
      </c>
      <c r="X101" s="145"/>
      <c r="Y101" s="28"/>
      <c r="Z101" s="145">
        <f>IFERROR(Z100/C100*100,0)</f>
        <v>24.418564661065112</v>
      </c>
      <c r="AA101" s="145"/>
      <c r="AB101" s="28"/>
      <c r="AC101" s="145">
        <f>IFERROR(AC100/C100*100,0)</f>
        <v>1.0002156322569262</v>
      </c>
      <c r="AD101" s="145"/>
      <c r="AE101" s="28"/>
      <c r="AF101" s="145">
        <f>IFERROR(AF100/C100*100,0)</f>
        <v>2.3238865914362457</v>
      </c>
      <c r="AG101" s="145"/>
      <c r="AH101" s="28"/>
      <c r="AI101" s="145">
        <f>IFERROR(AI100/C100*100,0)</f>
        <v>4.7740785336253078</v>
      </c>
      <c r="AJ101" s="145"/>
      <c r="AK101" s="28"/>
    </row>
    <row r="102" spans="1:37" x14ac:dyDescent="0.25">
      <c r="A102" s="97" t="str">
        <f t="shared" si="51"/>
        <v>Fuente: Superintendencia de Seguros, Dirección de Estudios del Sector Seguros.</v>
      </c>
      <c r="B102" s="52" t="s">
        <v>173</v>
      </c>
      <c r="E102" s="2"/>
    </row>
    <row r="103" spans="1:37" x14ac:dyDescent="0.25">
      <c r="A103" s="97" t="str">
        <f t="shared" si="51"/>
        <v>*Cifras rectificadas por Patria, Compañía de Seguros, S. A., período enero 2022.</v>
      </c>
      <c r="B103" s="52" t="s">
        <v>175</v>
      </c>
      <c r="C103" s="81"/>
      <c r="D103" s="86"/>
      <c r="E103" s="81"/>
      <c r="F103" s="81"/>
      <c r="G103" s="81"/>
      <c r="H103" s="81"/>
    </row>
    <row r="104" spans="1:37" x14ac:dyDescent="0.25">
      <c r="A104" s="97" t="str">
        <f t="shared" si="51"/>
        <v/>
      </c>
      <c r="B104" s="81"/>
      <c r="C104" s="81"/>
      <c r="D104" s="2"/>
    </row>
    <row r="105" spans="1:37" x14ac:dyDescent="0.25">
      <c r="A105" s="97" t="str">
        <f t="shared" si="51"/>
        <v/>
      </c>
      <c r="B105" s="52"/>
      <c r="E105" s="2"/>
    </row>
    <row r="106" spans="1:37" x14ac:dyDescent="0.25">
      <c r="A106" s="97" t="str">
        <f t="shared" si="51"/>
        <v/>
      </c>
      <c r="B106" s="52"/>
      <c r="E106" s="2"/>
    </row>
    <row r="107" spans="1:37" x14ac:dyDescent="0.25">
      <c r="A107" s="97" t="str">
        <f t="shared" si="51"/>
        <v/>
      </c>
      <c r="B107" s="52"/>
      <c r="E107" s="2"/>
    </row>
    <row r="108" spans="1:37" x14ac:dyDescent="0.25">
      <c r="A108" s="97" t="str">
        <f t="shared" si="51"/>
        <v/>
      </c>
      <c r="B108" s="52"/>
      <c r="E108" s="2"/>
    </row>
    <row r="109" spans="1:37" x14ac:dyDescent="0.25">
      <c r="A109" s="97" t="str">
        <f t="shared" si="51"/>
        <v/>
      </c>
    </row>
    <row r="110" spans="1:37" ht="20.25" customHeight="1" x14ac:dyDescent="0.4">
      <c r="A110" s="97" t="str">
        <f t="shared" si="51"/>
        <v>Superintendencia de Seguros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25">
      <c r="A111" s="97" t="str">
        <f t="shared" si="51"/>
        <v>Primas Netas Cobradas por Compañías, Según Ramos</v>
      </c>
      <c r="B111" s="134" t="s">
        <v>56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25">
      <c r="A112" s="97" t="str">
        <f t="shared" si="51"/>
        <v>Febrero, 2023</v>
      </c>
      <c r="B112" s="136" t="s">
        <v>149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9" ht="12.75" customHeight="1" x14ac:dyDescent="0.25">
      <c r="A113" s="97" t="str">
        <f t="shared" si="51"/>
        <v>(Valores en RD$)</v>
      </c>
      <c r="B113" s="134" t="s">
        <v>91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9" x14ac:dyDescent="0.25">
      <c r="A114" s="97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7" t="str">
        <f t="shared" si="51"/>
        <v/>
      </c>
    </row>
    <row r="116" spans="1:39" ht="14.4" thickTop="1" thickBot="1" x14ac:dyDescent="0.3">
      <c r="A116" s="97" t="str">
        <f t="shared" si="51"/>
        <v>Compañías</v>
      </c>
      <c r="B116" s="137" t="s">
        <v>33</v>
      </c>
      <c r="C116" s="142" t="s">
        <v>0</v>
      </c>
      <c r="D116" s="142"/>
      <c r="E116" s="142" t="s">
        <v>12</v>
      </c>
      <c r="F116" s="142"/>
      <c r="G116" s="67"/>
      <c r="H116" s="142" t="s">
        <v>13</v>
      </c>
      <c r="I116" s="142"/>
      <c r="J116" s="67"/>
      <c r="K116" s="142" t="s">
        <v>14</v>
      </c>
      <c r="L116" s="142"/>
      <c r="M116" s="67"/>
      <c r="N116" s="142" t="s">
        <v>15</v>
      </c>
      <c r="O116" s="142"/>
      <c r="P116" s="67"/>
      <c r="Q116" s="142" t="s">
        <v>27</v>
      </c>
      <c r="R116" s="142"/>
      <c r="S116" s="67"/>
      <c r="T116" s="142" t="s">
        <v>35</v>
      </c>
      <c r="U116" s="142"/>
      <c r="V116" s="67"/>
      <c r="W116" s="142" t="s">
        <v>16</v>
      </c>
      <c r="X116" s="142"/>
      <c r="Y116" s="67"/>
      <c r="Z116" s="142" t="s">
        <v>67</v>
      </c>
      <c r="AA116" s="142"/>
      <c r="AB116" s="67"/>
      <c r="AC116" s="142" t="s">
        <v>34</v>
      </c>
      <c r="AD116" s="142"/>
      <c r="AE116" s="67"/>
      <c r="AF116" s="142" t="s">
        <v>17</v>
      </c>
      <c r="AG116" s="142"/>
      <c r="AH116" s="67"/>
      <c r="AI116" s="142" t="s">
        <v>18</v>
      </c>
      <c r="AJ116" s="142"/>
      <c r="AK116" s="49"/>
      <c r="AL116" t="s">
        <v>108</v>
      </c>
    </row>
    <row r="117" spans="1:39" ht="20.25" customHeight="1" thickTop="1" thickBot="1" x14ac:dyDescent="0.3">
      <c r="A117" s="97" t="str">
        <f t="shared" si="51"/>
        <v/>
      </c>
      <c r="B117" s="146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7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1294588079.3499999</v>
      </c>
      <c r="D118" s="44">
        <f t="shared" ref="D118:D150" si="54">SUMIF($E$62:$AJ$62,$D$62,$E118:$AJ118)</f>
        <v>560063157.50999987</v>
      </c>
      <c r="E118" s="35">
        <f>IFERROR(IF(INDEX('[1]PNC 2020'!$A$3:$AA$434,MATCH($A118,'[1]PNC 2020'!$A$7:$A$434,0)+4,MATCH(E$60,'[1]PNC 2020'!$A$3:$AA$3,0))=0,"",INDEX('[1]PNC 2020'!$A$3:$AA$434,MATCH($A118,'[1]PNC 2020'!$A$7:$A$434,0)+4,MATCH(E$60,'[1]PNC 2020'!$A$3:$AA$3,0))),"")</f>
        <v>4333195.9800000004</v>
      </c>
      <c r="F118" s="35">
        <f>IFERROR(IF(INDEX('[1]PNC 2020'!$A$3:$AA$434,MATCH($A118,'[1]PNC 2020'!$A$7:$A$434,0)+4,MATCH(F$60,'[1]PNC 2020'!$A$3:$AA$3,0))=0,"",INDEX('[1]PNC 2020'!$A$3:$AA$434,MATCH($A118,'[1]PNC 2020'!$A$7:$A$434,0)+4,MATCH(F$60,'[1]PNC 2020'!$A$3:$AA$3,0))),"")</f>
        <v>10176.01</v>
      </c>
      <c r="G118" s="35">
        <f>SUBTOTAL(109,E118:F118)</f>
        <v>4343371.99</v>
      </c>
      <c r="H118" s="35">
        <f>IFERROR(IF(INDEX('[1]PNC 2020'!$A$3:$AA$434,MATCH($A118,'[1]PNC 2020'!$A$7:$A$434,0)+4,MATCH(H$60,'[1]PNC 2020'!$A$3:$AA$3,0))=0,"",INDEX('[1]PNC 2020'!$A$3:$AA$434,MATCH($A118,'[1]PNC 2020'!$A$7:$A$434,0)+4,MATCH(H$60,'[1]PNC 2020'!$A$3:$AA$3,0))),"")</f>
        <v>96853635.959999993</v>
      </c>
      <c r="I118" s="35">
        <f>IFERROR(IF(INDEX('[1]PNC 2020'!$A$3:$AA$434,MATCH($A118,'[1]PNC 2020'!$A$7:$A$434,0)+4,MATCH(I$60,'[1]PNC 2020'!$A$3:$AA$3,0))=0,"",INDEX('[1]PNC 2020'!$A$3:$AA$434,MATCH($A118,'[1]PNC 2020'!$A$7:$A$434,0)+4,MATCH(I$60,'[1]PNC 2020'!$A$3:$AA$3,0))),"")</f>
        <v>183674759.50999999</v>
      </c>
      <c r="J118" s="35">
        <f>SUBTOTAL(109,H118:I118)</f>
        <v>280528395.46999997</v>
      </c>
      <c r="K118" s="35" t="str">
        <f>IFERROR(IF(INDEX('[1]PNC 2020'!$A$3:$AA$434,MATCH($A118,'[1]PNC 2020'!$A$7:$A$434,0)+4,MATCH(K$60,'[1]PNC 2020'!$A$3:$AA$3,0))=0,"",INDEX('[1]PNC 2020'!$A$3:$AA$434,MATCH($A118,'[1]PNC 2020'!$A$7:$A$434,0)+4,MATCH(K$60,'[1]PNC 2020'!$A$3:$AA$3,0))),"")</f>
        <v/>
      </c>
      <c r="L118" s="35">
        <f>IFERROR(IF(INDEX('[1]PNC 2020'!$A$3:$AA$434,MATCH($A118,'[1]PNC 2020'!$A$7:$A$434,0)+4,MATCH(L$60,'[1]PNC 2020'!$A$3:$AA$3,0))=0,"",INDEX('[1]PNC 2020'!$A$3:$AA$434,MATCH($A118,'[1]PNC 2020'!$A$7:$A$434,0)+4,MATCH(L$60,'[1]PNC 2020'!$A$3:$AA$3,0))),"")</f>
        <v>347942852.23000002</v>
      </c>
      <c r="M118" s="35">
        <f>SUBTOTAL(109,K118:L118)</f>
        <v>347942852.23000002</v>
      </c>
      <c r="N118" s="35">
        <f>IFERROR(IF(INDEX('[1]PNC 2020'!$A$3:$AA$434,MATCH($A118,'[1]PNC 2020'!$A$7:$A$434,0)+4,MATCH(N$60,'[1]PNC 2020'!$A$3:$AA$3,0))=0,"",INDEX('[1]PNC 2020'!$A$3:$AA$434,MATCH($A118,'[1]PNC 2020'!$A$7:$A$434,0)+4,MATCH(N$60,'[1]PNC 2020'!$A$3:$AA$3,0))),"")</f>
        <v>24768537.59</v>
      </c>
      <c r="O118" s="35" t="str">
        <f>IFERROR(IF(INDEX('[1]PNC 2020'!$A$3:$AA$434,MATCH($A118,'[1]PNC 2020'!$A$7:$A$434,0)+4,MATCH(O$60,'[1]PNC 2020'!$A$3:$AA$3,0))=0,"",INDEX('[1]PNC 2020'!$A$3:$AA$434,MATCH($A118,'[1]PNC 2020'!$A$7:$A$434,0)+4,MATCH(O$60,'[1]PNC 2020'!$A$3:$AA$3,0))),"")</f>
        <v/>
      </c>
      <c r="P118" s="35">
        <f>SUBTOTAL(109,N118:O118)</f>
        <v>24768537.59</v>
      </c>
      <c r="Q118" s="35">
        <f>IFERROR(IF(INDEX('[1]PNC 2020'!$A$3:$AA$434,MATCH($A118,'[1]PNC 2020'!$A$7:$A$434,0)+4,MATCH(Q$60,'[1]PNC 2020'!$A$3:$AA$3,0))=0,"",INDEX('[1]PNC 2020'!$A$3:$AA$434,MATCH($A118,'[1]PNC 2020'!$A$7:$A$434,0)+4,MATCH(Q$60,'[1]PNC 2020'!$A$3:$AA$3,0))),"")</f>
        <v>715916469.42999995</v>
      </c>
      <c r="R118" s="35">
        <f>IFERROR(IF(INDEX('[1]PNC 2020'!$A$3:$AA$434,MATCH($A118,'[1]PNC 2020'!$A$7:$A$434,0)+4,MATCH(R$60,'[1]PNC 2020'!$A$3:$AA$3,0))=0,"",INDEX('[1]PNC 2020'!$A$3:$AA$434,MATCH($A118,'[1]PNC 2020'!$A$7:$A$434,0)+4,MATCH(R$60,'[1]PNC 2020'!$A$3:$AA$3,0))),"")</f>
        <v>24317300.789999999</v>
      </c>
      <c r="S118" s="35">
        <f>SUBTOTAL(109,Q118:R118)</f>
        <v>740233770.21999991</v>
      </c>
      <c r="T118" s="35">
        <f>IFERROR(IF(INDEX('[1]PNC 2020'!$A$3:$AA$434,MATCH($A118,'[1]PNC 2020'!$A$7:$A$434,0)+4,MATCH(T$60,'[1]PNC 2020'!$A$3:$AA$3,0))=0,"",INDEX('[1]PNC 2020'!$A$3:$AA$434,MATCH($A118,'[1]PNC 2020'!$A$7:$A$434,0)+4,MATCH(T$60,'[1]PNC 2020'!$A$3:$AA$3,0))),"")</f>
        <v>3107038.13</v>
      </c>
      <c r="U118" s="35" t="str">
        <f>IFERROR(IF(INDEX('[1]PNC 2020'!$A$3:$AA$434,MATCH($A118,'[1]PNC 2020'!$A$7:$A$434,0)+4,MATCH(U$60,'[1]PNC 2020'!$A$3:$AA$3,0))=0,"",INDEX('[1]PNC 2020'!$A$3:$AA$434,MATCH($A118,'[1]PNC 2020'!$A$7:$A$434,0)+4,MATCH(U$60,'[1]PNC 2020'!$A$3:$AA$3,0))),"")</f>
        <v/>
      </c>
      <c r="V118" s="35">
        <f>SUBTOTAL(109,T118:U118)</f>
        <v>3107038.13</v>
      </c>
      <c r="W118" s="35">
        <f>IFERROR(IF(INDEX('[1]PNC 2020'!$A$3:$AA$434,MATCH($A118,'[1]PNC 2020'!$A$7:$A$434,0)+4,MATCH(W$60,'[1]PNC 2020'!$A$3:$AA$3,0))=0,"",INDEX('[1]PNC 2020'!$A$3:$AA$434,MATCH($A118,'[1]PNC 2020'!$A$7:$A$434,0)+4,MATCH(W$60,'[1]PNC 2020'!$A$3:$AA$3,0))),"")</f>
        <v>70837723.650000006</v>
      </c>
      <c r="X118" s="35">
        <f>IFERROR(IF(INDEX('[1]PNC 2020'!$A$3:$AA$434,MATCH($A118,'[1]PNC 2020'!$A$7:$A$434,0)+4,MATCH(X$60,'[1]PNC 2020'!$A$3:$AA$3,0))=0,"",INDEX('[1]PNC 2020'!$A$3:$AA$434,MATCH($A118,'[1]PNC 2020'!$A$7:$A$434,0)+4,MATCH(X$60,'[1]PNC 2020'!$A$3:$AA$3,0))),"")</f>
        <v>250019.16</v>
      </c>
      <c r="Y118" s="35">
        <f>SUBTOTAL(109,W118:X118)</f>
        <v>71087742.810000002</v>
      </c>
      <c r="Z118" s="35">
        <f>IFERROR(IF(INDEX('[1]PNC 2020'!$A$3:$AA$434,MATCH($A118,'[1]PNC 2020'!$A$7:$A$434,0)+4,MATCH(Z$60,'[1]PNC 2020'!$A$3:$AA$3,0))=0,"",INDEX('[1]PNC 2020'!$A$3:$AA$434,MATCH($A118,'[1]PNC 2020'!$A$7:$A$434,0)+4,MATCH(Z$60,'[1]PNC 2020'!$A$3:$AA$3,0))),"")</f>
        <v>228644266.18000001</v>
      </c>
      <c r="AA118" s="35">
        <f>IFERROR(IF(INDEX('[1]PNC 2020'!$A$3:$AA$434,MATCH($A118,'[1]PNC 2020'!$A$7:$A$434,0)+4,MATCH(AA$60,'[1]PNC 2020'!$A$3:$AA$3,0))=0,"",INDEX('[1]PNC 2020'!$A$3:$AA$434,MATCH($A118,'[1]PNC 2020'!$A$7:$A$434,0)+4,MATCH(AA$60,'[1]PNC 2020'!$A$3:$AA$3,0))),"")</f>
        <v>292476</v>
      </c>
      <c r="AB118" s="35">
        <f>SUBTOTAL(109,Z118:AA118)</f>
        <v>228936742.18000001</v>
      </c>
      <c r="AC118" s="35" t="str">
        <f>IFERROR(IF(INDEX('[1]PNC 2020'!$A$3:$AA$434,MATCH($A118,'[1]PNC 2020'!$A$7:$A$434,0)+4,MATCH(AC$60,'[1]PNC 2020'!$A$3:$AA$3,0))=0,"",INDEX('[1]PNC 2020'!$A$3:$AA$434,MATCH($A118,'[1]PNC 2020'!$A$7:$A$434,0)+4,MATCH(AC$60,'[1]PNC 2020'!$A$3:$AA$3,0))),"")</f>
        <v/>
      </c>
      <c r="AD118" s="35" t="str">
        <f>IFERROR(IF(INDEX('[1]PNC 2020'!$A$3:$AA$434,MATCH($A118,'[1]PNC 2020'!$A$7:$A$434,0)+4,MATCH(AD$60,'[1]PNC 2020'!$A$3:$AA$3,0))=0,"",INDEX('[1]PNC 2020'!$A$3:$AA$434,MATCH($A118,'[1]PNC 2020'!$A$7:$A$434,0)+4,MATCH(AD$60,'[1]PNC 2020'!$A$3:$AA$3,0))),"")</f>
        <v/>
      </c>
      <c r="AE118" s="35">
        <f>SUBTOTAL(109,AC118:AD118)</f>
        <v>0</v>
      </c>
      <c r="AF118" s="35">
        <f>IFERROR(IF(INDEX('[1]PNC 2020'!$A$3:$AA$434,MATCH($A118,'[1]PNC 2020'!$A$7:$A$434,0)+4,MATCH(AF$60,'[1]PNC 2020'!$A$3:$AA$3,0))=0,"",INDEX('[1]PNC 2020'!$A$3:$AA$434,MATCH($A118,'[1]PNC 2020'!$A$7:$A$434,0)+4,MATCH(AF$60,'[1]PNC 2020'!$A$3:$AA$3,0))),"")</f>
        <v>11653784.939999999</v>
      </c>
      <c r="AG118" s="35">
        <f>IFERROR(IF(INDEX('[1]PNC 2020'!$A$3:$AA$434,MATCH($A118,'[1]PNC 2020'!$A$7:$A$434,0)+4,MATCH(AG$60,'[1]PNC 2020'!$A$3:$AA$3,0))=0,"",INDEX('[1]PNC 2020'!$A$3:$AA$434,MATCH($A118,'[1]PNC 2020'!$A$7:$A$434,0)+4,MATCH(AG$60,'[1]PNC 2020'!$A$3:$AA$3,0))),"")</f>
        <v>169560.89</v>
      </c>
      <c r="AH118" s="35">
        <f>SUBTOTAL(109,AF118:AG118)</f>
        <v>11823345.83</v>
      </c>
      <c r="AI118" s="35">
        <f>IFERROR(IF(INDEX('[1]PNC 2020'!$A$3:$AA$434,MATCH($A118,'[1]PNC 2020'!$A$7:$A$434,0)+4,MATCH(AI$60,'[1]PNC 2020'!$A$3:$AA$3,0))=0,"",INDEX('[1]PNC 2020'!$A$3:$AA$434,MATCH($A118,'[1]PNC 2020'!$A$7:$A$434,0)+4,MATCH(AI$60,'[1]PNC 2020'!$A$3:$AA$3,0))),"")</f>
        <v>138473427.49000001</v>
      </c>
      <c r="AJ118" s="35">
        <f>IFERROR(IF(INDEX('[1]PNC 2020'!$A$3:$AA$434,MATCH($A118,'[1]PNC 2020'!$A$7:$A$434,0)+4,MATCH(AJ$60,'[1]PNC 2020'!$A$3:$AA$3,0))=0,"",INDEX('[1]PNC 2020'!$A$3:$AA$434,MATCH($A118,'[1]PNC 2020'!$A$7:$A$434,0)+4,MATCH(AJ$60,'[1]PNC 2020'!$A$3:$AA$3,0))),"")</f>
        <v>3406012.92</v>
      </c>
      <c r="AK118" s="35">
        <f>SUBTOTAL(109,AI118:AJ118)</f>
        <v>141879440.41</v>
      </c>
      <c r="AL118" s="2">
        <f t="shared" ref="AL118:AL150" si="55">SUM(C118:D118)</f>
        <v>1854651236.8599997</v>
      </c>
      <c r="AM118" s="97" t="s">
        <v>1</v>
      </c>
    </row>
    <row r="119" spans="1:39" x14ac:dyDescent="0.25">
      <c r="A119" s="97" t="str">
        <f t="shared" si="51"/>
        <v>FebreroHumano Seguros, S. A.</v>
      </c>
      <c r="B119" s="37" t="s">
        <v>92</v>
      </c>
      <c r="C119" s="44">
        <f t="shared" si="53"/>
        <v>160295669.19999999</v>
      </c>
      <c r="D119" s="44">
        <f t="shared" si="54"/>
        <v>1180665399.8599999</v>
      </c>
      <c r="E119" s="35">
        <f>IFERROR(IF(INDEX('[1]PNC 2020'!$A$3:$AA$434,MATCH($A119,'[1]PNC 2020'!$A$7:$A$434,0)+4,MATCH(E$60,'[1]PNC 2020'!$A$3:$AA$3,0))=0,"",INDEX('[1]PNC 2020'!$A$3:$AA$434,MATCH($A119,'[1]PNC 2020'!$A$7:$A$434,0)+4,MATCH(E$60,'[1]PNC 2020'!$A$3:$AA$3,0))),"")</f>
        <v>4234312.1100000003</v>
      </c>
      <c r="F119" s="35">
        <f>IFERROR(IF(INDEX('[1]PNC 2020'!$A$3:$AA$434,MATCH($A119,'[1]PNC 2020'!$A$7:$A$434,0)+4,MATCH(F$60,'[1]PNC 2020'!$A$3:$AA$3,0))=0,"",INDEX('[1]PNC 2020'!$A$3:$AA$434,MATCH($A119,'[1]PNC 2020'!$A$7:$A$434,0)+4,MATCH(F$60,'[1]PNC 2020'!$A$3:$AA$3,0))),"")</f>
        <v>0.04</v>
      </c>
      <c r="G119" s="35">
        <f t="shared" ref="G119:G150" si="56">SUBTOTAL(109,E119:F119)</f>
        <v>4234312.1500000004</v>
      </c>
      <c r="H119" s="35">
        <f>IFERROR(IF(INDEX('[1]PNC 2020'!$A$3:$AA$434,MATCH($A119,'[1]PNC 2020'!$A$7:$A$434,0)+4,MATCH(H$60,'[1]PNC 2020'!$A$3:$AA$3,0))=0,"",INDEX('[1]PNC 2020'!$A$3:$AA$434,MATCH($A119,'[1]PNC 2020'!$A$7:$A$434,0)+4,MATCH(H$60,'[1]PNC 2020'!$A$3:$AA$3,0))),"")</f>
        <v>27976192.48</v>
      </c>
      <c r="I119" s="35">
        <f>IFERROR(IF(INDEX('[1]PNC 2020'!$A$3:$AA$434,MATCH($A119,'[1]PNC 2020'!$A$7:$A$434,0)+4,MATCH(I$60,'[1]PNC 2020'!$A$3:$AA$3,0))=0,"",INDEX('[1]PNC 2020'!$A$3:$AA$434,MATCH($A119,'[1]PNC 2020'!$A$7:$A$434,0)+4,MATCH(I$60,'[1]PNC 2020'!$A$3:$AA$3,0))),"")</f>
        <v>1267957.2</v>
      </c>
      <c r="J119" s="35">
        <f t="shared" ref="J119:J150" si="57">SUBTOTAL(109,H119:I119)</f>
        <v>29244149.68</v>
      </c>
      <c r="K119" s="35" t="str">
        <f>IFERROR(IF(INDEX('[1]PNC 2020'!$A$3:$AA$434,MATCH($A119,'[1]PNC 2020'!$A$7:$A$434,0)+4,MATCH(K$60,'[1]PNC 2020'!$A$3:$AA$3,0))=0,"",INDEX('[1]PNC 2020'!$A$3:$AA$434,MATCH($A119,'[1]PNC 2020'!$A$7:$A$434,0)+4,MATCH(K$60,'[1]PNC 2020'!$A$3:$AA$3,0))),"")</f>
        <v/>
      </c>
      <c r="L119" s="35">
        <f>IFERROR(IF(INDEX('[1]PNC 2020'!$A$3:$AA$434,MATCH($A119,'[1]PNC 2020'!$A$7:$A$434,0)+4,MATCH(L$60,'[1]PNC 2020'!$A$3:$AA$3,0))=0,"",INDEX('[1]PNC 2020'!$A$3:$AA$434,MATCH($A119,'[1]PNC 2020'!$A$7:$A$434,0)+4,MATCH(L$60,'[1]PNC 2020'!$A$3:$AA$3,0))),"")</f>
        <v>1175709076.5</v>
      </c>
      <c r="M119" s="35">
        <f t="shared" ref="M119:M150" si="58">SUBTOTAL(109,K119:L119)</f>
        <v>1175709076.5</v>
      </c>
      <c r="N119" s="35">
        <f>IFERROR(IF(INDEX('[1]PNC 2020'!$A$3:$AA$434,MATCH($A119,'[1]PNC 2020'!$A$7:$A$434,0)+4,MATCH(N$60,'[1]PNC 2020'!$A$3:$AA$3,0))=0,"",INDEX('[1]PNC 2020'!$A$3:$AA$434,MATCH($A119,'[1]PNC 2020'!$A$7:$A$434,0)+4,MATCH(N$60,'[1]PNC 2020'!$A$3:$AA$3,0))),"")</f>
        <v>659904.76</v>
      </c>
      <c r="O119" s="35">
        <f>IFERROR(IF(INDEX('[1]PNC 2020'!$A$3:$AA$434,MATCH($A119,'[1]PNC 2020'!$A$7:$A$434,0)+4,MATCH(O$60,'[1]PNC 2020'!$A$3:$AA$3,0))=0,"",INDEX('[1]PNC 2020'!$A$3:$AA$434,MATCH($A119,'[1]PNC 2020'!$A$7:$A$434,0)+4,MATCH(O$60,'[1]PNC 2020'!$A$3:$AA$3,0))),"")</f>
        <v>0.31</v>
      </c>
      <c r="P119" s="35">
        <f t="shared" ref="P119:P150" si="59">SUBTOTAL(109,N119:O119)</f>
        <v>659905.07000000007</v>
      </c>
      <c r="Q119" s="35">
        <f>IFERROR(IF(INDEX('[1]PNC 2020'!$A$3:$AA$434,MATCH($A119,'[1]PNC 2020'!$A$7:$A$434,0)+4,MATCH(Q$60,'[1]PNC 2020'!$A$3:$AA$3,0))=0,"",INDEX('[1]PNC 2020'!$A$3:$AA$434,MATCH($A119,'[1]PNC 2020'!$A$7:$A$434,0)+4,MATCH(Q$60,'[1]PNC 2020'!$A$3:$AA$3,0))),"")</f>
        <v>28830358.32</v>
      </c>
      <c r="R119" s="35">
        <f>IFERROR(IF(INDEX('[1]PNC 2020'!$A$3:$AA$434,MATCH($A119,'[1]PNC 2020'!$A$7:$A$434,0)+4,MATCH(R$60,'[1]PNC 2020'!$A$3:$AA$3,0))=0,"",INDEX('[1]PNC 2020'!$A$3:$AA$434,MATCH($A119,'[1]PNC 2020'!$A$7:$A$434,0)+4,MATCH(R$60,'[1]PNC 2020'!$A$3:$AA$3,0))),"")</f>
        <v>-26116.89</v>
      </c>
      <c r="S119" s="35">
        <f t="shared" ref="S119:S150" si="60">SUBTOTAL(109,Q119:R119)</f>
        <v>28804241.43</v>
      </c>
      <c r="T119" s="35">
        <f>IFERROR(IF(INDEX('[1]PNC 2020'!$A$3:$AA$434,MATCH($A119,'[1]PNC 2020'!$A$7:$A$434,0)+4,MATCH(T$60,'[1]PNC 2020'!$A$3:$AA$3,0))=0,"",INDEX('[1]PNC 2020'!$A$3:$AA$434,MATCH($A119,'[1]PNC 2020'!$A$7:$A$434,0)+4,MATCH(T$60,'[1]PNC 2020'!$A$3:$AA$3,0))),"")</f>
        <v>103722.47</v>
      </c>
      <c r="U119" s="35">
        <f>IFERROR(IF(INDEX('[1]PNC 2020'!$A$3:$AA$434,MATCH($A119,'[1]PNC 2020'!$A$7:$A$434,0)+4,MATCH(U$60,'[1]PNC 2020'!$A$3:$AA$3,0))=0,"",INDEX('[1]PNC 2020'!$A$3:$AA$434,MATCH($A119,'[1]PNC 2020'!$A$7:$A$434,0)+4,MATCH(U$60,'[1]PNC 2020'!$A$3:$AA$3,0))),"")</f>
        <v>0.56000000000000005</v>
      </c>
      <c r="V119" s="35">
        <f t="shared" ref="V119:V150" si="61">SUBTOTAL(109,T119:U119)</f>
        <v>103723.03</v>
      </c>
      <c r="W119" s="35">
        <f>IFERROR(IF(INDEX('[1]PNC 2020'!$A$3:$AA$434,MATCH($A119,'[1]PNC 2020'!$A$7:$A$434,0)+4,MATCH(W$60,'[1]PNC 2020'!$A$3:$AA$3,0))=0,"",INDEX('[1]PNC 2020'!$A$3:$AA$434,MATCH($A119,'[1]PNC 2020'!$A$7:$A$434,0)+4,MATCH(W$60,'[1]PNC 2020'!$A$3:$AA$3,0))),"")</f>
        <v>744797.88</v>
      </c>
      <c r="X119" s="35">
        <f>IFERROR(IF(INDEX('[1]PNC 2020'!$A$3:$AA$434,MATCH($A119,'[1]PNC 2020'!$A$7:$A$434,0)+4,MATCH(X$60,'[1]PNC 2020'!$A$3:$AA$3,0))=0,"",INDEX('[1]PNC 2020'!$A$3:$AA$434,MATCH($A119,'[1]PNC 2020'!$A$7:$A$434,0)+4,MATCH(X$60,'[1]PNC 2020'!$A$3:$AA$3,0))),"")</f>
        <v>0.01</v>
      </c>
      <c r="Y119" s="35">
        <f t="shared" ref="Y119:Y150" si="62">SUBTOTAL(109,W119:X119)</f>
        <v>744797.89</v>
      </c>
      <c r="Z119" s="35">
        <f>IFERROR(IF(INDEX('[1]PNC 2020'!$A$3:$AA$434,MATCH($A119,'[1]PNC 2020'!$A$7:$A$434,0)+4,MATCH(Z$60,'[1]PNC 2020'!$A$3:$AA$3,0))=0,"",INDEX('[1]PNC 2020'!$A$3:$AA$434,MATCH($A119,'[1]PNC 2020'!$A$7:$A$434,0)+4,MATCH(Z$60,'[1]PNC 2020'!$A$3:$AA$3,0))),"")</f>
        <v>86254373.379999995</v>
      </c>
      <c r="AA119" s="35">
        <f>IFERROR(IF(INDEX('[1]PNC 2020'!$A$3:$AA$434,MATCH($A119,'[1]PNC 2020'!$A$7:$A$434,0)+4,MATCH(AA$60,'[1]PNC 2020'!$A$3:$AA$3,0))=0,"",INDEX('[1]PNC 2020'!$A$3:$AA$434,MATCH($A119,'[1]PNC 2020'!$A$7:$A$434,0)+4,MATCH(AA$60,'[1]PNC 2020'!$A$3:$AA$3,0))),"")</f>
        <v>64560.56</v>
      </c>
      <c r="AB119" s="35">
        <f t="shared" ref="AB119:AB150" si="63">SUBTOTAL(109,Z119:AA119)</f>
        <v>86318933.939999998</v>
      </c>
      <c r="AC119" s="35" t="str">
        <f>IFERROR(IF(INDEX('[1]PNC 2020'!$A$3:$AA$434,MATCH($A119,'[1]PNC 2020'!$A$7:$A$434,0)+4,MATCH(AC$60,'[1]PNC 2020'!$A$3:$AA$3,0))=0,"",INDEX('[1]PNC 2020'!$A$3:$AA$434,MATCH($A119,'[1]PNC 2020'!$A$7:$A$434,0)+4,MATCH(AC$60,'[1]PNC 2020'!$A$3:$AA$3,0))),"")</f>
        <v/>
      </c>
      <c r="AD119" s="35" t="str">
        <f>IFERROR(IF(INDEX('[1]PNC 2020'!$A$3:$AA$434,MATCH($A119,'[1]PNC 2020'!$A$7:$A$434,0)+4,MATCH(AD$60,'[1]PNC 2020'!$A$3:$AA$3,0))=0,"",INDEX('[1]PNC 2020'!$A$3:$AA$434,MATCH($A119,'[1]PNC 2020'!$A$7:$A$434,0)+4,MATCH(AD$60,'[1]PNC 2020'!$A$3:$AA$3,0))),"")</f>
        <v/>
      </c>
      <c r="AE119" s="35">
        <f t="shared" ref="AE119:AE150" si="64">SUBTOTAL(109,AC119:AD119)</f>
        <v>0</v>
      </c>
      <c r="AF119" s="35">
        <f>IFERROR(IF(INDEX('[1]PNC 2020'!$A$3:$AA$434,MATCH($A119,'[1]PNC 2020'!$A$7:$A$434,0)+4,MATCH(AF$60,'[1]PNC 2020'!$A$3:$AA$3,0))=0,"",INDEX('[1]PNC 2020'!$A$3:$AA$434,MATCH($A119,'[1]PNC 2020'!$A$7:$A$434,0)+4,MATCH(AF$60,'[1]PNC 2020'!$A$3:$AA$3,0))),"")</f>
        <v>1204875.57</v>
      </c>
      <c r="AG119" s="35">
        <f>IFERROR(IF(INDEX('[1]PNC 2020'!$A$3:$AA$434,MATCH($A119,'[1]PNC 2020'!$A$7:$A$434,0)+4,MATCH(AG$60,'[1]PNC 2020'!$A$3:$AA$3,0))=0,"",INDEX('[1]PNC 2020'!$A$3:$AA$434,MATCH($A119,'[1]PNC 2020'!$A$7:$A$434,0)+4,MATCH(AG$60,'[1]PNC 2020'!$A$3:$AA$3,0))),"")</f>
        <v>1.69</v>
      </c>
      <c r="AH119" s="35">
        <f t="shared" ref="AH119:AH150" si="65">SUBTOTAL(109,AF119:AG119)</f>
        <v>1204877.26</v>
      </c>
      <c r="AI119" s="35">
        <f>IFERROR(IF(INDEX('[1]PNC 2020'!$A$3:$AA$434,MATCH($A119,'[1]PNC 2020'!$A$7:$A$434,0)+4,MATCH(AI$60,'[1]PNC 2020'!$A$3:$AA$3,0))=0,"",INDEX('[1]PNC 2020'!$A$3:$AA$434,MATCH($A119,'[1]PNC 2020'!$A$7:$A$434,0)+4,MATCH(AI$60,'[1]PNC 2020'!$A$3:$AA$3,0))),"")</f>
        <v>10287132.23</v>
      </c>
      <c r="AJ119" s="35">
        <f>IFERROR(IF(INDEX('[1]PNC 2020'!$A$3:$AA$434,MATCH($A119,'[1]PNC 2020'!$A$7:$A$434,0)+4,MATCH(AJ$60,'[1]PNC 2020'!$A$3:$AA$3,0))=0,"",INDEX('[1]PNC 2020'!$A$3:$AA$434,MATCH($A119,'[1]PNC 2020'!$A$7:$A$434,0)+4,MATCH(AJ$60,'[1]PNC 2020'!$A$3:$AA$3,0))),"")</f>
        <v>3649919.88</v>
      </c>
      <c r="AK119" s="35">
        <f t="shared" ref="AK119:AK150" si="66">SUBTOTAL(109,AI119:AJ119)</f>
        <v>13937052.109999999</v>
      </c>
      <c r="AL119" s="2">
        <f t="shared" si="55"/>
        <v>1340961069.0599999</v>
      </c>
      <c r="AM119" s="97" t="s">
        <v>1</v>
      </c>
    </row>
    <row r="120" spans="1:39" x14ac:dyDescent="0.25">
      <c r="A120" s="97" t="str">
        <f t="shared" si="51"/>
        <v>FebreroSeguros Reservas, S. A.</v>
      </c>
      <c r="B120" s="37" t="s">
        <v>93</v>
      </c>
      <c r="C120" s="44">
        <f t="shared" si="53"/>
        <v>1280535467.8099999</v>
      </c>
      <c r="D120" s="44">
        <f t="shared" si="54"/>
        <v>210957618.14999995</v>
      </c>
      <c r="E120" s="35">
        <f>IFERROR(IF(INDEX('[1]PNC 2020'!$A$3:$AA$434,MATCH($A120,'[1]PNC 2020'!$A$7:$A$434,0)+4,MATCH(E$60,'[1]PNC 2020'!$A$3:$AA$3,0))=0,"",INDEX('[1]PNC 2020'!$A$3:$AA$434,MATCH($A120,'[1]PNC 2020'!$A$7:$A$434,0)+4,MATCH(E$60,'[1]PNC 2020'!$A$3:$AA$3,0))),"")</f>
        <v>10729207.310000001</v>
      </c>
      <c r="F120" s="35" t="str">
        <f>IFERROR(IF(INDEX('[1]PNC 2020'!$A$3:$AA$434,MATCH($A120,'[1]PNC 2020'!$A$7:$A$434,0)+4,MATCH(F$60,'[1]PNC 2020'!$A$3:$AA$3,0))=0,"",INDEX('[1]PNC 2020'!$A$3:$AA$434,MATCH($A120,'[1]PNC 2020'!$A$7:$A$434,0)+4,MATCH(F$60,'[1]PNC 2020'!$A$3:$AA$3,0))),"")</f>
        <v/>
      </c>
      <c r="G120" s="35">
        <f t="shared" si="56"/>
        <v>10729207.310000001</v>
      </c>
      <c r="H120" s="35">
        <f>IFERROR(IF(INDEX('[1]PNC 2020'!$A$3:$AA$434,MATCH($A120,'[1]PNC 2020'!$A$7:$A$434,0)+4,MATCH(H$60,'[1]PNC 2020'!$A$3:$AA$3,0))=0,"",INDEX('[1]PNC 2020'!$A$3:$AA$434,MATCH($A120,'[1]PNC 2020'!$A$7:$A$434,0)+4,MATCH(H$60,'[1]PNC 2020'!$A$3:$AA$3,0))),"")</f>
        <v>177413406.49000001</v>
      </c>
      <c r="I120" s="35">
        <f>IFERROR(IF(INDEX('[1]PNC 2020'!$A$3:$AA$434,MATCH($A120,'[1]PNC 2020'!$A$7:$A$434,0)+4,MATCH(I$60,'[1]PNC 2020'!$A$3:$AA$3,0))=0,"",INDEX('[1]PNC 2020'!$A$3:$AA$434,MATCH($A120,'[1]PNC 2020'!$A$7:$A$434,0)+4,MATCH(I$60,'[1]PNC 2020'!$A$3:$AA$3,0))),"")</f>
        <v>81862813.489999995</v>
      </c>
      <c r="J120" s="35">
        <f t="shared" si="57"/>
        <v>259276219.98000002</v>
      </c>
      <c r="K120" s="35" t="str">
        <f>IFERROR(IF(INDEX('[1]PNC 2020'!$A$3:$AA$434,MATCH($A120,'[1]PNC 2020'!$A$7:$A$434,0)+4,MATCH(K$60,'[1]PNC 2020'!$A$3:$AA$3,0))=0,"",INDEX('[1]PNC 2020'!$A$3:$AA$434,MATCH($A120,'[1]PNC 2020'!$A$7:$A$434,0)+4,MATCH(K$60,'[1]PNC 2020'!$A$3:$AA$3,0))),"")</f>
        <v/>
      </c>
      <c r="L120" s="35">
        <f>IFERROR(IF(INDEX('[1]PNC 2020'!$A$3:$AA$434,MATCH($A120,'[1]PNC 2020'!$A$7:$A$434,0)+4,MATCH(L$60,'[1]PNC 2020'!$A$3:$AA$3,0))=0,"",INDEX('[1]PNC 2020'!$A$3:$AA$434,MATCH($A120,'[1]PNC 2020'!$A$7:$A$434,0)+4,MATCH(L$60,'[1]PNC 2020'!$A$3:$AA$3,0))),"")</f>
        <v>125459173.53</v>
      </c>
      <c r="M120" s="35">
        <f t="shared" si="58"/>
        <v>125459173.53</v>
      </c>
      <c r="N120" s="35">
        <f>IFERROR(IF(INDEX('[1]PNC 2020'!$A$3:$AA$434,MATCH($A120,'[1]PNC 2020'!$A$7:$A$434,0)+4,MATCH(N$60,'[1]PNC 2020'!$A$3:$AA$3,0))=0,"",INDEX('[1]PNC 2020'!$A$3:$AA$434,MATCH($A120,'[1]PNC 2020'!$A$7:$A$434,0)+4,MATCH(N$60,'[1]PNC 2020'!$A$3:$AA$3,0))),"")</f>
        <v>4325267.75</v>
      </c>
      <c r="O120" s="35">
        <f>IFERROR(IF(INDEX('[1]PNC 2020'!$A$3:$AA$434,MATCH($A120,'[1]PNC 2020'!$A$7:$A$434,0)+4,MATCH(O$60,'[1]PNC 2020'!$A$3:$AA$3,0))=0,"",INDEX('[1]PNC 2020'!$A$3:$AA$434,MATCH($A120,'[1]PNC 2020'!$A$7:$A$434,0)+4,MATCH(O$60,'[1]PNC 2020'!$A$3:$AA$3,0))),"")</f>
        <v>10177.5</v>
      </c>
      <c r="P120" s="35">
        <f t="shared" si="59"/>
        <v>4335445.25</v>
      </c>
      <c r="Q120" s="35">
        <f>IFERROR(IF(INDEX('[1]PNC 2020'!$A$3:$AA$434,MATCH($A120,'[1]PNC 2020'!$A$7:$A$434,0)+4,MATCH(Q$60,'[1]PNC 2020'!$A$3:$AA$3,0))=0,"",INDEX('[1]PNC 2020'!$A$3:$AA$434,MATCH($A120,'[1]PNC 2020'!$A$7:$A$434,0)+4,MATCH(Q$60,'[1]PNC 2020'!$A$3:$AA$3,0))),"")</f>
        <v>425606804.02999997</v>
      </c>
      <c r="R120" s="35">
        <f>IFERROR(IF(INDEX('[1]PNC 2020'!$A$3:$AA$434,MATCH($A120,'[1]PNC 2020'!$A$7:$A$434,0)+4,MATCH(R$60,'[1]PNC 2020'!$A$3:$AA$3,0))=0,"",INDEX('[1]PNC 2020'!$A$3:$AA$434,MATCH($A120,'[1]PNC 2020'!$A$7:$A$434,0)+4,MATCH(R$60,'[1]PNC 2020'!$A$3:$AA$3,0))),"")</f>
        <v>3261214.6</v>
      </c>
      <c r="S120" s="35">
        <f t="shared" si="60"/>
        <v>428868018.63</v>
      </c>
      <c r="T120" s="35">
        <f>IFERROR(IF(INDEX('[1]PNC 2020'!$A$3:$AA$434,MATCH($A120,'[1]PNC 2020'!$A$7:$A$434,0)+4,MATCH(T$60,'[1]PNC 2020'!$A$3:$AA$3,0))=0,"",INDEX('[1]PNC 2020'!$A$3:$AA$434,MATCH($A120,'[1]PNC 2020'!$A$7:$A$434,0)+4,MATCH(T$60,'[1]PNC 2020'!$A$3:$AA$3,0))),"")</f>
        <v>249271809.28</v>
      </c>
      <c r="U120" s="35" t="str">
        <f>IFERROR(IF(INDEX('[1]PNC 2020'!$A$3:$AA$434,MATCH($A120,'[1]PNC 2020'!$A$7:$A$434,0)+4,MATCH(U$60,'[1]PNC 2020'!$A$3:$AA$3,0))=0,"",INDEX('[1]PNC 2020'!$A$3:$AA$434,MATCH($A120,'[1]PNC 2020'!$A$7:$A$434,0)+4,MATCH(U$60,'[1]PNC 2020'!$A$3:$AA$3,0))),"")</f>
        <v/>
      </c>
      <c r="V120" s="35">
        <f t="shared" si="61"/>
        <v>249271809.28</v>
      </c>
      <c r="W120" s="35">
        <f>IFERROR(IF(INDEX('[1]PNC 2020'!$A$3:$AA$434,MATCH($A120,'[1]PNC 2020'!$A$7:$A$434,0)+4,MATCH(W$60,'[1]PNC 2020'!$A$3:$AA$3,0))=0,"",INDEX('[1]PNC 2020'!$A$3:$AA$434,MATCH($A120,'[1]PNC 2020'!$A$7:$A$434,0)+4,MATCH(W$60,'[1]PNC 2020'!$A$3:$AA$3,0))),"")</f>
        <v>12808906.109999999</v>
      </c>
      <c r="X120" s="35">
        <f>IFERROR(IF(INDEX('[1]PNC 2020'!$A$3:$AA$434,MATCH($A120,'[1]PNC 2020'!$A$7:$A$434,0)+4,MATCH(X$60,'[1]PNC 2020'!$A$3:$AA$3,0))=0,"",INDEX('[1]PNC 2020'!$A$3:$AA$434,MATCH($A120,'[1]PNC 2020'!$A$7:$A$434,0)+4,MATCH(X$60,'[1]PNC 2020'!$A$3:$AA$3,0))),"")</f>
        <v>8511.35</v>
      </c>
      <c r="Y120" s="35">
        <f t="shared" si="62"/>
        <v>12817417.459999999</v>
      </c>
      <c r="Z120" s="35">
        <f>IFERROR(IF(INDEX('[1]PNC 2020'!$A$3:$AA$434,MATCH($A120,'[1]PNC 2020'!$A$7:$A$434,0)+4,MATCH(Z$60,'[1]PNC 2020'!$A$3:$AA$3,0))=0,"",INDEX('[1]PNC 2020'!$A$3:$AA$434,MATCH($A120,'[1]PNC 2020'!$A$7:$A$434,0)+4,MATCH(Z$60,'[1]PNC 2020'!$A$3:$AA$3,0))),"")</f>
        <v>326340760.86000001</v>
      </c>
      <c r="AA120" s="35">
        <f>IFERROR(IF(INDEX('[1]PNC 2020'!$A$3:$AA$434,MATCH($A120,'[1]PNC 2020'!$A$7:$A$434,0)+4,MATCH(AA$60,'[1]PNC 2020'!$A$3:$AA$3,0))=0,"",INDEX('[1]PNC 2020'!$A$3:$AA$434,MATCH($A120,'[1]PNC 2020'!$A$7:$A$434,0)+4,MATCH(AA$60,'[1]PNC 2020'!$A$3:$AA$3,0))),"")</f>
        <v>378075.29</v>
      </c>
      <c r="AB120" s="35">
        <f t="shared" si="63"/>
        <v>326718836.15000004</v>
      </c>
      <c r="AC120" s="35" t="str">
        <f>IFERROR(IF(INDEX('[1]PNC 2020'!$A$3:$AA$434,MATCH($A120,'[1]PNC 2020'!$A$7:$A$434,0)+4,MATCH(AC$60,'[1]PNC 2020'!$A$3:$AA$3,0))=0,"",INDEX('[1]PNC 2020'!$A$3:$AA$434,MATCH($A120,'[1]PNC 2020'!$A$7:$A$434,0)+4,MATCH(AC$60,'[1]PNC 2020'!$A$3:$AA$3,0))),"")</f>
        <v/>
      </c>
      <c r="AD120" s="35" t="str">
        <f>IFERROR(IF(INDEX('[1]PNC 2020'!$A$3:$AA$434,MATCH($A120,'[1]PNC 2020'!$A$7:$A$434,0)+4,MATCH(AD$60,'[1]PNC 2020'!$A$3:$AA$3,0))=0,"",INDEX('[1]PNC 2020'!$A$3:$AA$434,MATCH($A120,'[1]PNC 2020'!$A$7:$A$434,0)+4,MATCH(AD$60,'[1]PNC 2020'!$A$3:$AA$3,0))),"")</f>
        <v/>
      </c>
      <c r="AE120" s="35">
        <f t="shared" si="64"/>
        <v>0</v>
      </c>
      <c r="AF120" s="35">
        <f>IFERROR(IF(INDEX('[1]PNC 2020'!$A$3:$AA$434,MATCH($A120,'[1]PNC 2020'!$A$7:$A$434,0)+4,MATCH(AF$60,'[1]PNC 2020'!$A$3:$AA$3,0))=0,"",INDEX('[1]PNC 2020'!$A$3:$AA$434,MATCH($A120,'[1]PNC 2020'!$A$7:$A$434,0)+4,MATCH(AF$60,'[1]PNC 2020'!$A$3:$AA$3,0))),"")</f>
        <v>8993013.9100000001</v>
      </c>
      <c r="AG120" s="35" t="str">
        <f>IFERROR(IF(INDEX('[1]PNC 2020'!$A$3:$AA$434,MATCH($A120,'[1]PNC 2020'!$A$7:$A$434,0)+4,MATCH(AG$60,'[1]PNC 2020'!$A$3:$AA$3,0))=0,"",INDEX('[1]PNC 2020'!$A$3:$AA$434,MATCH($A120,'[1]PNC 2020'!$A$7:$A$434,0)+4,MATCH(AG$60,'[1]PNC 2020'!$A$3:$AA$3,0))),"")</f>
        <v/>
      </c>
      <c r="AH120" s="35">
        <f t="shared" si="65"/>
        <v>8993013.9100000001</v>
      </c>
      <c r="AI120" s="35">
        <f>IFERROR(IF(INDEX('[1]PNC 2020'!$A$3:$AA$434,MATCH($A120,'[1]PNC 2020'!$A$7:$A$434,0)+4,MATCH(AI$60,'[1]PNC 2020'!$A$3:$AA$3,0))=0,"",INDEX('[1]PNC 2020'!$A$3:$AA$434,MATCH($A120,'[1]PNC 2020'!$A$7:$A$434,0)+4,MATCH(AI$60,'[1]PNC 2020'!$A$3:$AA$3,0))),"")</f>
        <v>65046292.07</v>
      </c>
      <c r="AJ120" s="35">
        <f>IFERROR(IF(INDEX('[1]PNC 2020'!$A$3:$AA$434,MATCH($A120,'[1]PNC 2020'!$A$7:$A$434,0)+4,MATCH(AJ$60,'[1]PNC 2020'!$A$3:$AA$3,0))=0,"",INDEX('[1]PNC 2020'!$A$3:$AA$434,MATCH($A120,'[1]PNC 2020'!$A$7:$A$434,0)+4,MATCH(AJ$60,'[1]PNC 2020'!$A$3:$AA$3,0))),"")</f>
        <v>-22347.61</v>
      </c>
      <c r="AK120" s="35">
        <f t="shared" si="66"/>
        <v>65023944.460000001</v>
      </c>
      <c r="AL120" s="2">
        <f t="shared" si="55"/>
        <v>1491493085.9599998</v>
      </c>
      <c r="AM120" s="97" t="s">
        <v>1</v>
      </c>
    </row>
    <row r="121" spans="1:39" x14ac:dyDescent="0.25">
      <c r="A121" s="97" t="str">
        <f t="shared" si="51"/>
        <v>FebreroMapfre BHD Compañía de Seguros</v>
      </c>
      <c r="B121" s="37" t="s">
        <v>110</v>
      </c>
      <c r="C121" s="44">
        <f t="shared" si="53"/>
        <v>526864948.85000002</v>
      </c>
      <c r="D121" s="44">
        <f t="shared" si="54"/>
        <v>147193243.73000002</v>
      </c>
      <c r="E121" s="35">
        <f>IFERROR(IF(INDEX('[1]PNC 2020'!$A$3:$AA$434,MATCH($A121,'[1]PNC 2020'!$A$7:$A$434,0)+4,MATCH(E$60,'[1]PNC 2020'!$A$3:$AA$3,0))=0,"",INDEX('[1]PNC 2020'!$A$3:$AA$434,MATCH($A121,'[1]PNC 2020'!$A$7:$A$434,0)+4,MATCH(E$60,'[1]PNC 2020'!$A$3:$AA$3,0))),"")</f>
        <v>3883534.86</v>
      </c>
      <c r="F121" s="35" t="str">
        <f>IFERROR(IF(INDEX('[1]PNC 2020'!$A$3:$AA$434,MATCH($A121,'[1]PNC 2020'!$A$7:$A$434,0)+4,MATCH(F$60,'[1]PNC 2020'!$A$3:$AA$3,0))=0,"",INDEX('[1]PNC 2020'!$A$3:$AA$434,MATCH($A121,'[1]PNC 2020'!$A$7:$A$434,0)+4,MATCH(F$60,'[1]PNC 2020'!$A$3:$AA$3,0))),"")</f>
        <v/>
      </c>
      <c r="G121" s="35">
        <f t="shared" si="56"/>
        <v>3883534.86</v>
      </c>
      <c r="H121" s="35">
        <f>IFERROR(IF(INDEX('[1]PNC 2020'!$A$3:$AA$434,MATCH($A121,'[1]PNC 2020'!$A$7:$A$434,0)+4,MATCH(H$60,'[1]PNC 2020'!$A$3:$AA$3,0))=0,"",INDEX('[1]PNC 2020'!$A$3:$AA$434,MATCH($A121,'[1]PNC 2020'!$A$7:$A$434,0)+4,MATCH(H$60,'[1]PNC 2020'!$A$3:$AA$3,0))),"")</f>
        <v>88683097.310000002</v>
      </c>
      <c r="I121" s="35">
        <f>IFERROR(IF(INDEX('[1]PNC 2020'!$A$3:$AA$434,MATCH($A121,'[1]PNC 2020'!$A$7:$A$434,0)+4,MATCH(I$60,'[1]PNC 2020'!$A$3:$AA$3,0))=0,"",INDEX('[1]PNC 2020'!$A$3:$AA$434,MATCH($A121,'[1]PNC 2020'!$A$7:$A$434,0)+4,MATCH(I$60,'[1]PNC 2020'!$A$3:$AA$3,0))),"")</f>
        <v>109975162.17</v>
      </c>
      <c r="J121" s="35">
        <f t="shared" si="57"/>
        <v>198658259.48000002</v>
      </c>
      <c r="K121" s="35" t="str">
        <f>IFERROR(IF(INDEX('[1]PNC 2020'!$A$3:$AA$434,MATCH($A121,'[1]PNC 2020'!$A$7:$A$434,0)+4,MATCH(K$60,'[1]PNC 2020'!$A$3:$AA$3,0))=0,"",INDEX('[1]PNC 2020'!$A$3:$AA$434,MATCH($A121,'[1]PNC 2020'!$A$7:$A$434,0)+4,MATCH(K$60,'[1]PNC 2020'!$A$3:$AA$3,0))),"")</f>
        <v/>
      </c>
      <c r="L121" s="35">
        <f>IFERROR(IF(INDEX('[1]PNC 2020'!$A$3:$AA$434,MATCH($A121,'[1]PNC 2020'!$A$7:$A$434,0)+4,MATCH(L$60,'[1]PNC 2020'!$A$3:$AA$3,0))=0,"",INDEX('[1]PNC 2020'!$A$3:$AA$434,MATCH($A121,'[1]PNC 2020'!$A$7:$A$434,0)+4,MATCH(L$60,'[1]PNC 2020'!$A$3:$AA$3,0))),"")</f>
        <v>17970434.16</v>
      </c>
      <c r="M121" s="35">
        <f t="shared" si="58"/>
        <v>17970434.16</v>
      </c>
      <c r="N121" s="35">
        <f>IFERROR(IF(INDEX('[1]PNC 2020'!$A$3:$AA$434,MATCH($A121,'[1]PNC 2020'!$A$7:$A$434,0)+4,MATCH(N$60,'[1]PNC 2020'!$A$3:$AA$3,0))=0,"",INDEX('[1]PNC 2020'!$A$3:$AA$434,MATCH($A121,'[1]PNC 2020'!$A$7:$A$434,0)+4,MATCH(N$60,'[1]PNC 2020'!$A$3:$AA$3,0))),"")</f>
        <v>12558299.84</v>
      </c>
      <c r="O121" s="35">
        <f>IFERROR(IF(INDEX('[1]PNC 2020'!$A$3:$AA$434,MATCH($A121,'[1]PNC 2020'!$A$7:$A$434,0)+4,MATCH(O$60,'[1]PNC 2020'!$A$3:$AA$3,0))=0,"",INDEX('[1]PNC 2020'!$A$3:$AA$434,MATCH($A121,'[1]PNC 2020'!$A$7:$A$434,0)+4,MATCH(O$60,'[1]PNC 2020'!$A$3:$AA$3,0))),"")</f>
        <v>352751.42</v>
      </c>
      <c r="P121" s="35">
        <f t="shared" si="59"/>
        <v>12911051.26</v>
      </c>
      <c r="Q121" s="35">
        <f>IFERROR(IF(INDEX('[1]PNC 2020'!$A$3:$AA$434,MATCH($A121,'[1]PNC 2020'!$A$7:$A$434,0)+4,MATCH(Q$60,'[1]PNC 2020'!$A$3:$AA$3,0))=0,"",INDEX('[1]PNC 2020'!$A$3:$AA$434,MATCH($A121,'[1]PNC 2020'!$A$7:$A$434,0)+4,MATCH(Q$60,'[1]PNC 2020'!$A$3:$AA$3,0))),"")</f>
        <v>172051026.75999999</v>
      </c>
      <c r="R121" s="35">
        <f>IFERROR(IF(INDEX('[1]PNC 2020'!$A$3:$AA$434,MATCH($A121,'[1]PNC 2020'!$A$7:$A$434,0)+4,MATCH(R$60,'[1]PNC 2020'!$A$3:$AA$3,0))=0,"",INDEX('[1]PNC 2020'!$A$3:$AA$434,MATCH($A121,'[1]PNC 2020'!$A$7:$A$434,0)+4,MATCH(R$60,'[1]PNC 2020'!$A$3:$AA$3,0))),"")</f>
        <v>16640560.24</v>
      </c>
      <c r="S121" s="35">
        <f t="shared" si="60"/>
        <v>188691587</v>
      </c>
      <c r="T121" s="35">
        <f>IFERROR(IF(INDEX('[1]PNC 2020'!$A$3:$AA$434,MATCH($A121,'[1]PNC 2020'!$A$7:$A$434,0)+4,MATCH(T$60,'[1]PNC 2020'!$A$3:$AA$3,0))=0,"",INDEX('[1]PNC 2020'!$A$3:$AA$434,MATCH($A121,'[1]PNC 2020'!$A$7:$A$434,0)+4,MATCH(T$60,'[1]PNC 2020'!$A$3:$AA$3,0))),"")</f>
        <v>534855.74</v>
      </c>
      <c r="U121" s="35" t="str">
        <f>IFERROR(IF(INDEX('[1]PNC 2020'!$A$3:$AA$434,MATCH($A121,'[1]PNC 2020'!$A$7:$A$434,0)+4,MATCH(U$60,'[1]PNC 2020'!$A$3:$AA$3,0))=0,"",INDEX('[1]PNC 2020'!$A$3:$AA$434,MATCH($A121,'[1]PNC 2020'!$A$7:$A$434,0)+4,MATCH(U$60,'[1]PNC 2020'!$A$3:$AA$3,0))),"")</f>
        <v/>
      </c>
      <c r="V121" s="35">
        <f t="shared" si="61"/>
        <v>534855.74</v>
      </c>
      <c r="W121" s="35">
        <f>IFERROR(IF(INDEX('[1]PNC 2020'!$A$3:$AA$434,MATCH($A121,'[1]PNC 2020'!$A$7:$A$434,0)+4,MATCH(W$60,'[1]PNC 2020'!$A$3:$AA$3,0))=0,"",INDEX('[1]PNC 2020'!$A$3:$AA$434,MATCH($A121,'[1]PNC 2020'!$A$7:$A$434,0)+4,MATCH(W$60,'[1]PNC 2020'!$A$3:$AA$3,0))),"")</f>
        <v>5942029.29</v>
      </c>
      <c r="X121" s="35">
        <f>IFERROR(IF(INDEX('[1]PNC 2020'!$A$3:$AA$434,MATCH($A121,'[1]PNC 2020'!$A$7:$A$434,0)+4,MATCH(X$60,'[1]PNC 2020'!$A$3:$AA$3,0))=0,"",INDEX('[1]PNC 2020'!$A$3:$AA$434,MATCH($A121,'[1]PNC 2020'!$A$7:$A$434,0)+4,MATCH(X$60,'[1]PNC 2020'!$A$3:$AA$3,0))),"")</f>
        <v>132297.26999999999</v>
      </c>
      <c r="Y121" s="35">
        <f t="shared" si="62"/>
        <v>6074326.5599999996</v>
      </c>
      <c r="Z121" s="35">
        <f>IFERROR(IF(INDEX('[1]PNC 2020'!$A$3:$AA$434,MATCH($A121,'[1]PNC 2020'!$A$7:$A$434,0)+4,MATCH(Z$60,'[1]PNC 2020'!$A$3:$AA$3,0))=0,"",INDEX('[1]PNC 2020'!$A$3:$AA$434,MATCH($A121,'[1]PNC 2020'!$A$7:$A$434,0)+4,MATCH(Z$60,'[1]PNC 2020'!$A$3:$AA$3,0))),"")</f>
        <v>206467271.44</v>
      </c>
      <c r="AA121" s="35">
        <f>IFERROR(IF(INDEX('[1]PNC 2020'!$A$3:$AA$434,MATCH($A121,'[1]PNC 2020'!$A$7:$A$434,0)+4,MATCH(AA$60,'[1]PNC 2020'!$A$3:$AA$3,0))=0,"",INDEX('[1]PNC 2020'!$A$3:$AA$434,MATCH($A121,'[1]PNC 2020'!$A$7:$A$434,0)+4,MATCH(AA$60,'[1]PNC 2020'!$A$3:$AA$3,0))),"")</f>
        <v>793670.03</v>
      </c>
      <c r="AB121" s="35">
        <f t="shared" si="63"/>
        <v>207260941.47</v>
      </c>
      <c r="AC121" s="35" t="str">
        <f>IFERROR(IF(INDEX('[1]PNC 2020'!$A$3:$AA$434,MATCH($A121,'[1]PNC 2020'!$A$7:$A$434,0)+4,MATCH(AC$60,'[1]PNC 2020'!$A$3:$AA$3,0))=0,"",INDEX('[1]PNC 2020'!$A$3:$AA$434,MATCH($A121,'[1]PNC 2020'!$A$7:$A$434,0)+4,MATCH(AC$60,'[1]PNC 2020'!$A$3:$AA$3,0))),"")</f>
        <v/>
      </c>
      <c r="AD121" s="35" t="str">
        <f>IFERROR(IF(INDEX('[1]PNC 2020'!$A$3:$AA$434,MATCH($A121,'[1]PNC 2020'!$A$7:$A$434,0)+4,MATCH(AD$60,'[1]PNC 2020'!$A$3:$AA$3,0))=0,"",INDEX('[1]PNC 2020'!$A$3:$AA$434,MATCH($A121,'[1]PNC 2020'!$A$7:$A$434,0)+4,MATCH(AD$60,'[1]PNC 2020'!$A$3:$AA$3,0))),"")</f>
        <v/>
      </c>
      <c r="AE121" s="35">
        <f t="shared" si="64"/>
        <v>0</v>
      </c>
      <c r="AF121" s="35">
        <f>IFERROR(IF(INDEX('[1]PNC 2020'!$A$3:$AA$434,MATCH($A121,'[1]PNC 2020'!$A$7:$A$434,0)+4,MATCH(AF$60,'[1]PNC 2020'!$A$3:$AA$3,0))=0,"",INDEX('[1]PNC 2020'!$A$3:$AA$434,MATCH($A121,'[1]PNC 2020'!$A$7:$A$434,0)+4,MATCH(AF$60,'[1]PNC 2020'!$A$3:$AA$3,0))),"")</f>
        <v>7516860.9800000004</v>
      </c>
      <c r="AG121" s="35">
        <f>IFERROR(IF(INDEX('[1]PNC 2020'!$A$3:$AA$434,MATCH($A121,'[1]PNC 2020'!$A$7:$A$434,0)+4,MATCH(AG$60,'[1]PNC 2020'!$A$3:$AA$3,0))=0,"",INDEX('[1]PNC 2020'!$A$3:$AA$434,MATCH($A121,'[1]PNC 2020'!$A$7:$A$434,0)+4,MATCH(AG$60,'[1]PNC 2020'!$A$3:$AA$3,0))),"")</f>
        <v>566162.21</v>
      </c>
      <c r="AH121" s="35">
        <f t="shared" si="65"/>
        <v>8083023.1900000004</v>
      </c>
      <c r="AI121" s="35">
        <f>IFERROR(IF(INDEX('[1]PNC 2020'!$A$3:$AA$434,MATCH($A121,'[1]PNC 2020'!$A$7:$A$434,0)+4,MATCH(AI$60,'[1]PNC 2020'!$A$3:$AA$3,0))=0,"",INDEX('[1]PNC 2020'!$A$3:$AA$434,MATCH($A121,'[1]PNC 2020'!$A$7:$A$434,0)+4,MATCH(AI$60,'[1]PNC 2020'!$A$3:$AA$3,0))),"")</f>
        <v>29227972.629999999</v>
      </c>
      <c r="AJ121" s="35">
        <f>IFERROR(IF(INDEX('[1]PNC 2020'!$A$3:$AA$434,MATCH($A121,'[1]PNC 2020'!$A$7:$A$434,0)+4,MATCH(AJ$60,'[1]PNC 2020'!$A$3:$AA$3,0))=0,"",INDEX('[1]PNC 2020'!$A$3:$AA$434,MATCH($A121,'[1]PNC 2020'!$A$7:$A$434,0)+4,MATCH(AJ$60,'[1]PNC 2020'!$A$3:$AA$3,0))),"")</f>
        <v>762206.23</v>
      </c>
      <c r="AK121" s="35">
        <f t="shared" si="66"/>
        <v>29990178.859999999</v>
      </c>
      <c r="AL121" s="2">
        <f t="shared" si="55"/>
        <v>674058192.58000004</v>
      </c>
      <c r="AM121" s="97" t="s">
        <v>1</v>
      </c>
    </row>
    <row r="122" spans="1:39" x14ac:dyDescent="0.25">
      <c r="A122" s="97" t="str">
        <f t="shared" si="51"/>
        <v>FebreroLa Colonial, S. A., Compañia De Seguros</v>
      </c>
      <c r="B122" s="37" t="s">
        <v>111</v>
      </c>
      <c r="C122" s="44">
        <f t="shared" si="53"/>
        <v>508436708.81999999</v>
      </c>
      <c r="D122" s="44">
        <f t="shared" si="54"/>
        <v>72161183.810000002</v>
      </c>
      <c r="E122" s="35">
        <f>IFERROR(IF(INDEX('[1]PNC 2020'!$A$3:$AA$434,MATCH($A122,'[1]PNC 2020'!$A$7:$A$434,0)+4,MATCH(E$60,'[1]PNC 2020'!$A$3:$AA$3,0))=0,"",INDEX('[1]PNC 2020'!$A$3:$AA$434,MATCH($A122,'[1]PNC 2020'!$A$7:$A$434,0)+4,MATCH(E$60,'[1]PNC 2020'!$A$3:$AA$3,0))),"")</f>
        <v>322400.98</v>
      </c>
      <c r="F122" s="35" t="str">
        <f>IFERROR(IF(INDEX('[1]PNC 2020'!$A$3:$AA$434,MATCH($A122,'[1]PNC 2020'!$A$7:$A$434,0)+4,MATCH(F$60,'[1]PNC 2020'!$A$3:$AA$3,0))=0,"",INDEX('[1]PNC 2020'!$A$3:$AA$434,MATCH($A122,'[1]PNC 2020'!$A$7:$A$434,0)+4,MATCH(F$60,'[1]PNC 2020'!$A$3:$AA$3,0))),"")</f>
        <v/>
      </c>
      <c r="G122" s="35">
        <f t="shared" si="56"/>
        <v>322400.98</v>
      </c>
      <c r="H122" s="35">
        <f>IFERROR(IF(INDEX('[1]PNC 2020'!$A$3:$AA$434,MATCH($A122,'[1]PNC 2020'!$A$7:$A$434,0)+4,MATCH(H$60,'[1]PNC 2020'!$A$3:$AA$3,0))=0,"",INDEX('[1]PNC 2020'!$A$3:$AA$434,MATCH($A122,'[1]PNC 2020'!$A$7:$A$434,0)+4,MATCH(H$60,'[1]PNC 2020'!$A$3:$AA$3,0))),"")</f>
        <v>20316538.359999999</v>
      </c>
      <c r="I122" s="35" t="str">
        <f>IFERROR(IF(INDEX('[1]PNC 2020'!$A$3:$AA$434,MATCH($A122,'[1]PNC 2020'!$A$7:$A$434,0)+4,MATCH(I$60,'[1]PNC 2020'!$A$3:$AA$3,0))=0,"",INDEX('[1]PNC 2020'!$A$3:$AA$434,MATCH($A122,'[1]PNC 2020'!$A$7:$A$434,0)+4,MATCH(I$60,'[1]PNC 2020'!$A$3:$AA$3,0))),"")</f>
        <v/>
      </c>
      <c r="J122" s="35">
        <f t="shared" si="57"/>
        <v>20316538.359999999</v>
      </c>
      <c r="K122" s="35">
        <f>IFERROR(IF(INDEX('[1]PNC 2020'!$A$3:$AA$434,MATCH($A122,'[1]PNC 2020'!$A$7:$A$434,0)+4,MATCH(K$60,'[1]PNC 2020'!$A$3:$AA$3,0))=0,"",INDEX('[1]PNC 2020'!$A$3:$AA$434,MATCH($A122,'[1]PNC 2020'!$A$7:$A$434,0)+4,MATCH(K$60,'[1]PNC 2020'!$A$3:$AA$3,0))),"")</f>
        <v>1244707.55</v>
      </c>
      <c r="L122" s="35">
        <f>IFERROR(IF(INDEX('[1]PNC 2020'!$A$3:$AA$434,MATCH($A122,'[1]PNC 2020'!$A$7:$A$434,0)+4,MATCH(L$60,'[1]PNC 2020'!$A$3:$AA$3,0))=0,"",INDEX('[1]PNC 2020'!$A$3:$AA$434,MATCH($A122,'[1]PNC 2020'!$A$7:$A$434,0)+4,MATCH(L$60,'[1]PNC 2020'!$A$3:$AA$3,0))),"")</f>
        <v>56757872.859999999</v>
      </c>
      <c r="M122" s="35">
        <f t="shared" si="58"/>
        <v>58002580.409999996</v>
      </c>
      <c r="N122" s="35">
        <f>IFERROR(IF(INDEX('[1]PNC 2020'!$A$3:$AA$434,MATCH($A122,'[1]PNC 2020'!$A$7:$A$434,0)+4,MATCH(N$60,'[1]PNC 2020'!$A$3:$AA$3,0))=0,"",INDEX('[1]PNC 2020'!$A$3:$AA$434,MATCH($A122,'[1]PNC 2020'!$A$7:$A$434,0)+4,MATCH(N$60,'[1]PNC 2020'!$A$3:$AA$3,0))),"")</f>
        <v>3798946.88</v>
      </c>
      <c r="O122" s="35" t="str">
        <f>IFERROR(IF(INDEX('[1]PNC 2020'!$A$3:$AA$434,MATCH($A122,'[1]PNC 2020'!$A$7:$A$434,0)+4,MATCH(O$60,'[1]PNC 2020'!$A$3:$AA$3,0))=0,"",INDEX('[1]PNC 2020'!$A$3:$AA$434,MATCH($A122,'[1]PNC 2020'!$A$7:$A$434,0)+4,MATCH(O$60,'[1]PNC 2020'!$A$3:$AA$3,0))),"")</f>
        <v/>
      </c>
      <c r="P122" s="35">
        <f t="shared" si="59"/>
        <v>3798946.88</v>
      </c>
      <c r="Q122" s="35">
        <f>IFERROR(IF(INDEX('[1]PNC 2020'!$A$3:$AA$434,MATCH($A122,'[1]PNC 2020'!$A$7:$A$434,0)+4,MATCH(Q$60,'[1]PNC 2020'!$A$3:$AA$3,0))=0,"",INDEX('[1]PNC 2020'!$A$3:$AA$434,MATCH($A122,'[1]PNC 2020'!$A$7:$A$434,0)+4,MATCH(Q$60,'[1]PNC 2020'!$A$3:$AA$3,0))),"")</f>
        <v>205785732.13999999</v>
      </c>
      <c r="R122" s="35">
        <f>IFERROR(IF(INDEX('[1]PNC 2020'!$A$3:$AA$434,MATCH($A122,'[1]PNC 2020'!$A$7:$A$434,0)+4,MATCH(R$60,'[1]PNC 2020'!$A$3:$AA$3,0))=0,"",INDEX('[1]PNC 2020'!$A$3:$AA$434,MATCH($A122,'[1]PNC 2020'!$A$7:$A$434,0)+4,MATCH(R$60,'[1]PNC 2020'!$A$3:$AA$3,0))),"")</f>
        <v>8608325.1199999992</v>
      </c>
      <c r="S122" s="35">
        <f t="shared" si="60"/>
        <v>214394057.25999999</v>
      </c>
      <c r="T122" s="35">
        <f>IFERROR(IF(INDEX('[1]PNC 2020'!$A$3:$AA$434,MATCH($A122,'[1]PNC 2020'!$A$7:$A$434,0)+4,MATCH(T$60,'[1]PNC 2020'!$A$3:$AA$3,0))=0,"",INDEX('[1]PNC 2020'!$A$3:$AA$434,MATCH($A122,'[1]PNC 2020'!$A$7:$A$434,0)+4,MATCH(T$60,'[1]PNC 2020'!$A$3:$AA$3,0))),"")</f>
        <v>16411987.449999999</v>
      </c>
      <c r="U122" s="35" t="str">
        <f>IFERROR(IF(INDEX('[1]PNC 2020'!$A$3:$AA$434,MATCH($A122,'[1]PNC 2020'!$A$7:$A$434,0)+4,MATCH(U$60,'[1]PNC 2020'!$A$3:$AA$3,0))=0,"",INDEX('[1]PNC 2020'!$A$3:$AA$434,MATCH($A122,'[1]PNC 2020'!$A$7:$A$434,0)+4,MATCH(U$60,'[1]PNC 2020'!$A$3:$AA$3,0))),"")</f>
        <v/>
      </c>
      <c r="V122" s="35">
        <f t="shared" si="61"/>
        <v>16411987.449999999</v>
      </c>
      <c r="W122" s="35">
        <f>IFERROR(IF(INDEX('[1]PNC 2020'!$A$3:$AA$434,MATCH($A122,'[1]PNC 2020'!$A$7:$A$434,0)+4,MATCH(W$60,'[1]PNC 2020'!$A$3:$AA$3,0))=0,"",INDEX('[1]PNC 2020'!$A$3:$AA$434,MATCH($A122,'[1]PNC 2020'!$A$7:$A$434,0)+4,MATCH(W$60,'[1]PNC 2020'!$A$3:$AA$3,0))),"")</f>
        <v>8252184.8099999996</v>
      </c>
      <c r="X122" s="35">
        <f>IFERROR(IF(INDEX('[1]PNC 2020'!$A$3:$AA$434,MATCH($A122,'[1]PNC 2020'!$A$7:$A$434,0)+4,MATCH(X$60,'[1]PNC 2020'!$A$3:$AA$3,0))=0,"",INDEX('[1]PNC 2020'!$A$3:$AA$434,MATCH($A122,'[1]PNC 2020'!$A$7:$A$434,0)+4,MATCH(X$60,'[1]PNC 2020'!$A$3:$AA$3,0))),"")</f>
        <v>52115.93</v>
      </c>
      <c r="Y122" s="35">
        <f t="shared" si="62"/>
        <v>8304300.7399999993</v>
      </c>
      <c r="Z122" s="35">
        <f>IFERROR(IF(INDEX('[1]PNC 2020'!$A$3:$AA$434,MATCH($A122,'[1]PNC 2020'!$A$7:$A$434,0)+4,MATCH(Z$60,'[1]PNC 2020'!$A$3:$AA$3,0))=0,"",INDEX('[1]PNC 2020'!$A$3:$AA$434,MATCH($A122,'[1]PNC 2020'!$A$7:$A$434,0)+4,MATCH(Z$60,'[1]PNC 2020'!$A$3:$AA$3,0))),"")</f>
        <v>197215255.66</v>
      </c>
      <c r="AA122" s="35">
        <f>IFERROR(IF(INDEX('[1]PNC 2020'!$A$3:$AA$434,MATCH($A122,'[1]PNC 2020'!$A$7:$A$434,0)+4,MATCH(AA$60,'[1]PNC 2020'!$A$3:$AA$3,0))=0,"",INDEX('[1]PNC 2020'!$A$3:$AA$434,MATCH($A122,'[1]PNC 2020'!$A$7:$A$434,0)+4,MATCH(AA$60,'[1]PNC 2020'!$A$3:$AA$3,0))),"")</f>
        <v>34314.67</v>
      </c>
      <c r="AB122" s="35">
        <f t="shared" si="63"/>
        <v>197249570.32999998</v>
      </c>
      <c r="AC122" s="35" t="str">
        <f>IFERROR(IF(INDEX('[1]PNC 2020'!$A$3:$AA$434,MATCH($A122,'[1]PNC 2020'!$A$7:$A$434,0)+4,MATCH(AC$60,'[1]PNC 2020'!$A$3:$AA$3,0))=0,"",INDEX('[1]PNC 2020'!$A$3:$AA$434,MATCH($A122,'[1]PNC 2020'!$A$7:$A$434,0)+4,MATCH(AC$60,'[1]PNC 2020'!$A$3:$AA$3,0))),"")</f>
        <v/>
      </c>
      <c r="AD122" s="35" t="str">
        <f>IFERROR(IF(INDEX('[1]PNC 2020'!$A$3:$AA$434,MATCH($A122,'[1]PNC 2020'!$A$7:$A$434,0)+4,MATCH(AD$60,'[1]PNC 2020'!$A$3:$AA$3,0))=0,"",INDEX('[1]PNC 2020'!$A$3:$AA$434,MATCH($A122,'[1]PNC 2020'!$A$7:$A$434,0)+4,MATCH(AD$60,'[1]PNC 2020'!$A$3:$AA$3,0))),"")</f>
        <v/>
      </c>
      <c r="AE122" s="35">
        <f t="shared" si="64"/>
        <v>0</v>
      </c>
      <c r="AF122" s="35">
        <f>IFERROR(IF(INDEX('[1]PNC 2020'!$A$3:$AA$434,MATCH($A122,'[1]PNC 2020'!$A$7:$A$434,0)+4,MATCH(AF$60,'[1]PNC 2020'!$A$3:$AA$3,0))=0,"",INDEX('[1]PNC 2020'!$A$3:$AA$434,MATCH($A122,'[1]PNC 2020'!$A$7:$A$434,0)+4,MATCH(AF$60,'[1]PNC 2020'!$A$3:$AA$3,0))),"")</f>
        <v>11790009.93</v>
      </c>
      <c r="AG122" s="35">
        <f>IFERROR(IF(INDEX('[1]PNC 2020'!$A$3:$AA$434,MATCH($A122,'[1]PNC 2020'!$A$7:$A$434,0)+4,MATCH(AG$60,'[1]PNC 2020'!$A$3:$AA$3,0))=0,"",INDEX('[1]PNC 2020'!$A$3:$AA$434,MATCH($A122,'[1]PNC 2020'!$A$7:$A$434,0)+4,MATCH(AG$60,'[1]PNC 2020'!$A$3:$AA$3,0))),"")</f>
        <v>277957.34000000003</v>
      </c>
      <c r="AH122" s="35">
        <f t="shared" si="65"/>
        <v>12067967.27</v>
      </c>
      <c r="AI122" s="35">
        <f>IFERROR(IF(INDEX('[1]PNC 2020'!$A$3:$AA$434,MATCH($A122,'[1]PNC 2020'!$A$7:$A$434,0)+4,MATCH(AI$60,'[1]PNC 2020'!$A$3:$AA$3,0))=0,"",INDEX('[1]PNC 2020'!$A$3:$AA$434,MATCH($A122,'[1]PNC 2020'!$A$7:$A$434,0)+4,MATCH(AI$60,'[1]PNC 2020'!$A$3:$AA$3,0))),"")</f>
        <v>43298945.060000002</v>
      </c>
      <c r="AJ122" s="35">
        <f>IFERROR(IF(INDEX('[1]PNC 2020'!$A$3:$AA$434,MATCH($A122,'[1]PNC 2020'!$A$7:$A$434,0)+4,MATCH(AJ$60,'[1]PNC 2020'!$A$3:$AA$3,0))=0,"",INDEX('[1]PNC 2020'!$A$3:$AA$434,MATCH($A122,'[1]PNC 2020'!$A$7:$A$434,0)+4,MATCH(AJ$60,'[1]PNC 2020'!$A$3:$AA$3,0))),"")</f>
        <v>6430597.8899999997</v>
      </c>
      <c r="AK122" s="35">
        <f t="shared" si="66"/>
        <v>49729542.950000003</v>
      </c>
      <c r="AL122" s="2">
        <f t="shared" si="55"/>
        <v>580597892.63</v>
      </c>
      <c r="AM122" s="97" t="s">
        <v>1</v>
      </c>
    </row>
    <row r="123" spans="1:39" x14ac:dyDescent="0.25">
      <c r="A123" s="97" t="str">
        <f t="shared" si="51"/>
        <v>FebreroSeguros Sura, S.A.</v>
      </c>
      <c r="B123" s="37" t="s">
        <v>112</v>
      </c>
      <c r="C123" s="44">
        <f t="shared" si="53"/>
        <v>674082014.78999996</v>
      </c>
      <c r="D123" s="44">
        <f t="shared" si="54"/>
        <v>48020214.719999984</v>
      </c>
      <c r="E123" s="35">
        <f>IFERROR(IF(INDEX('[1]PNC 2020'!$A$3:$AA$434,MATCH($A123,'[1]PNC 2020'!$A$7:$A$434,0)+4,MATCH(E$60,'[1]PNC 2020'!$A$3:$AA$3,0))=0,"",INDEX('[1]PNC 2020'!$A$3:$AA$434,MATCH($A123,'[1]PNC 2020'!$A$7:$A$434,0)+4,MATCH(E$60,'[1]PNC 2020'!$A$3:$AA$3,0))),"")</f>
        <v>1135725.8</v>
      </c>
      <c r="F123" s="35" t="str">
        <f>IFERROR(IF(INDEX('[1]PNC 2020'!$A$3:$AA$434,MATCH($A123,'[1]PNC 2020'!$A$7:$A$434,0)+4,MATCH(F$60,'[1]PNC 2020'!$A$3:$AA$3,0))=0,"",INDEX('[1]PNC 2020'!$A$3:$AA$434,MATCH($A123,'[1]PNC 2020'!$A$7:$A$434,0)+4,MATCH(F$60,'[1]PNC 2020'!$A$3:$AA$3,0))),"")</f>
        <v/>
      </c>
      <c r="G123" s="35">
        <f t="shared" si="56"/>
        <v>1135725.8</v>
      </c>
      <c r="H123" s="35">
        <f>IFERROR(IF(INDEX('[1]PNC 2020'!$A$3:$AA$434,MATCH($A123,'[1]PNC 2020'!$A$7:$A$434,0)+4,MATCH(H$60,'[1]PNC 2020'!$A$3:$AA$3,0))=0,"",INDEX('[1]PNC 2020'!$A$3:$AA$434,MATCH($A123,'[1]PNC 2020'!$A$7:$A$434,0)+4,MATCH(H$60,'[1]PNC 2020'!$A$3:$AA$3,0))),"")</f>
        <v>17751856.219999999</v>
      </c>
      <c r="I123" s="35">
        <f>IFERROR(IF(INDEX('[1]PNC 2020'!$A$3:$AA$434,MATCH($A123,'[1]PNC 2020'!$A$7:$A$434,0)+4,MATCH(I$60,'[1]PNC 2020'!$A$3:$AA$3,0))=0,"",INDEX('[1]PNC 2020'!$A$3:$AA$434,MATCH($A123,'[1]PNC 2020'!$A$7:$A$434,0)+4,MATCH(I$60,'[1]PNC 2020'!$A$3:$AA$3,0))),"")</f>
        <v>153361.71</v>
      </c>
      <c r="J123" s="35">
        <f t="shared" si="57"/>
        <v>17905217.93</v>
      </c>
      <c r="K123" s="35">
        <f>IFERROR(IF(INDEX('[1]PNC 2020'!$A$3:$AA$434,MATCH($A123,'[1]PNC 2020'!$A$7:$A$434,0)+4,MATCH(K$60,'[1]PNC 2020'!$A$3:$AA$3,0))=0,"",INDEX('[1]PNC 2020'!$A$3:$AA$434,MATCH($A123,'[1]PNC 2020'!$A$7:$A$434,0)+4,MATCH(K$60,'[1]PNC 2020'!$A$3:$AA$3,0))),"")</f>
        <v>401144.44</v>
      </c>
      <c r="L123" s="35">
        <f>IFERROR(IF(INDEX('[1]PNC 2020'!$A$3:$AA$434,MATCH($A123,'[1]PNC 2020'!$A$7:$A$434,0)+4,MATCH(L$60,'[1]PNC 2020'!$A$3:$AA$3,0))=0,"",INDEX('[1]PNC 2020'!$A$3:$AA$434,MATCH($A123,'[1]PNC 2020'!$A$7:$A$434,0)+4,MATCH(L$60,'[1]PNC 2020'!$A$3:$AA$3,0))),"")</f>
        <v>16743097.880000001</v>
      </c>
      <c r="M123" s="35">
        <f t="shared" si="58"/>
        <v>17144242.32</v>
      </c>
      <c r="N123" s="35">
        <f>IFERROR(IF(INDEX('[1]PNC 2020'!$A$3:$AA$434,MATCH($A123,'[1]PNC 2020'!$A$7:$A$434,0)+4,MATCH(N$60,'[1]PNC 2020'!$A$3:$AA$3,0))=0,"",INDEX('[1]PNC 2020'!$A$3:$AA$434,MATCH($A123,'[1]PNC 2020'!$A$7:$A$434,0)+4,MATCH(N$60,'[1]PNC 2020'!$A$3:$AA$3,0))),"")</f>
        <v>5536683.1100000003</v>
      </c>
      <c r="O123" s="35" t="str">
        <f>IFERROR(IF(INDEX('[1]PNC 2020'!$A$3:$AA$434,MATCH($A123,'[1]PNC 2020'!$A$7:$A$434,0)+4,MATCH(O$60,'[1]PNC 2020'!$A$3:$AA$3,0))=0,"",INDEX('[1]PNC 2020'!$A$3:$AA$434,MATCH($A123,'[1]PNC 2020'!$A$7:$A$434,0)+4,MATCH(O$60,'[1]PNC 2020'!$A$3:$AA$3,0))),"")</f>
        <v/>
      </c>
      <c r="P123" s="35">
        <f t="shared" si="59"/>
        <v>5536683.1100000003</v>
      </c>
      <c r="Q123" s="35">
        <f>IFERROR(IF(INDEX('[1]PNC 2020'!$A$3:$AA$434,MATCH($A123,'[1]PNC 2020'!$A$7:$A$434,0)+4,MATCH(Q$60,'[1]PNC 2020'!$A$3:$AA$3,0))=0,"",INDEX('[1]PNC 2020'!$A$3:$AA$434,MATCH($A123,'[1]PNC 2020'!$A$7:$A$434,0)+4,MATCH(Q$60,'[1]PNC 2020'!$A$3:$AA$3,0))),"")</f>
        <v>309723037.81999999</v>
      </c>
      <c r="R123" s="35">
        <f>IFERROR(IF(INDEX('[1]PNC 2020'!$A$3:$AA$434,MATCH($A123,'[1]PNC 2020'!$A$7:$A$434,0)+4,MATCH(R$60,'[1]PNC 2020'!$A$3:$AA$3,0))=0,"",INDEX('[1]PNC 2020'!$A$3:$AA$434,MATCH($A123,'[1]PNC 2020'!$A$7:$A$434,0)+4,MATCH(R$60,'[1]PNC 2020'!$A$3:$AA$3,0))),"")</f>
        <v>26553001.18</v>
      </c>
      <c r="S123" s="35">
        <f t="shared" si="60"/>
        <v>336276039</v>
      </c>
      <c r="T123" s="35">
        <f>IFERROR(IF(INDEX('[1]PNC 2020'!$A$3:$AA$434,MATCH($A123,'[1]PNC 2020'!$A$7:$A$434,0)+4,MATCH(T$60,'[1]PNC 2020'!$A$3:$AA$3,0))=0,"",INDEX('[1]PNC 2020'!$A$3:$AA$434,MATCH($A123,'[1]PNC 2020'!$A$7:$A$434,0)+4,MATCH(T$60,'[1]PNC 2020'!$A$3:$AA$3,0))),"")</f>
        <v>17103302.199999999</v>
      </c>
      <c r="U123" s="35" t="str">
        <f>IFERROR(IF(INDEX('[1]PNC 2020'!$A$3:$AA$434,MATCH($A123,'[1]PNC 2020'!$A$7:$A$434,0)+4,MATCH(U$60,'[1]PNC 2020'!$A$3:$AA$3,0))=0,"",INDEX('[1]PNC 2020'!$A$3:$AA$434,MATCH($A123,'[1]PNC 2020'!$A$7:$A$434,0)+4,MATCH(U$60,'[1]PNC 2020'!$A$3:$AA$3,0))),"")</f>
        <v/>
      </c>
      <c r="V123" s="35">
        <f t="shared" si="61"/>
        <v>17103302.199999999</v>
      </c>
      <c r="W123" s="35">
        <f>IFERROR(IF(INDEX('[1]PNC 2020'!$A$3:$AA$434,MATCH($A123,'[1]PNC 2020'!$A$7:$A$434,0)+4,MATCH(W$60,'[1]PNC 2020'!$A$3:$AA$3,0))=0,"",INDEX('[1]PNC 2020'!$A$3:$AA$434,MATCH($A123,'[1]PNC 2020'!$A$7:$A$434,0)+4,MATCH(W$60,'[1]PNC 2020'!$A$3:$AA$3,0))),"")</f>
        <v>21674780.41</v>
      </c>
      <c r="X123" s="35">
        <f>IFERROR(IF(INDEX('[1]PNC 2020'!$A$3:$AA$434,MATCH($A123,'[1]PNC 2020'!$A$7:$A$434,0)+4,MATCH(X$60,'[1]PNC 2020'!$A$3:$AA$3,0))=0,"",INDEX('[1]PNC 2020'!$A$3:$AA$434,MATCH($A123,'[1]PNC 2020'!$A$7:$A$434,0)+4,MATCH(X$60,'[1]PNC 2020'!$A$3:$AA$3,0))),"")</f>
        <v>1306199.55</v>
      </c>
      <c r="Y123" s="35">
        <f t="shared" si="62"/>
        <v>22980979.960000001</v>
      </c>
      <c r="Z123" s="35">
        <f>IFERROR(IF(INDEX('[1]PNC 2020'!$A$3:$AA$434,MATCH($A123,'[1]PNC 2020'!$A$7:$A$434,0)+4,MATCH(Z$60,'[1]PNC 2020'!$A$3:$AA$3,0))=0,"",INDEX('[1]PNC 2020'!$A$3:$AA$434,MATCH($A123,'[1]PNC 2020'!$A$7:$A$434,0)+4,MATCH(Z$60,'[1]PNC 2020'!$A$3:$AA$3,0))),"")</f>
        <v>171758414.66</v>
      </c>
      <c r="AA123" s="35">
        <f>IFERROR(IF(INDEX('[1]PNC 2020'!$A$3:$AA$434,MATCH($A123,'[1]PNC 2020'!$A$7:$A$434,0)+4,MATCH(AA$60,'[1]PNC 2020'!$A$3:$AA$3,0))=0,"",INDEX('[1]PNC 2020'!$A$3:$AA$434,MATCH($A123,'[1]PNC 2020'!$A$7:$A$434,0)+4,MATCH(AA$60,'[1]PNC 2020'!$A$3:$AA$3,0))),"")</f>
        <v>811837.66</v>
      </c>
      <c r="AB123" s="35">
        <f t="shared" si="63"/>
        <v>172570252.31999999</v>
      </c>
      <c r="AC123" s="35" t="str">
        <f>IFERROR(IF(INDEX('[1]PNC 2020'!$A$3:$AA$434,MATCH($A123,'[1]PNC 2020'!$A$7:$A$434,0)+4,MATCH(AC$60,'[1]PNC 2020'!$A$3:$AA$3,0))=0,"",INDEX('[1]PNC 2020'!$A$3:$AA$434,MATCH($A123,'[1]PNC 2020'!$A$7:$A$434,0)+4,MATCH(AC$60,'[1]PNC 2020'!$A$3:$AA$3,0))),"")</f>
        <v/>
      </c>
      <c r="AD123" s="35" t="str">
        <f>IFERROR(IF(INDEX('[1]PNC 2020'!$A$3:$AA$434,MATCH($A123,'[1]PNC 2020'!$A$7:$A$434,0)+4,MATCH(AD$60,'[1]PNC 2020'!$A$3:$AA$3,0))=0,"",INDEX('[1]PNC 2020'!$A$3:$AA$434,MATCH($A123,'[1]PNC 2020'!$A$7:$A$434,0)+4,MATCH(AD$60,'[1]PNC 2020'!$A$3:$AA$3,0))),"")</f>
        <v/>
      </c>
      <c r="AE123" s="35">
        <f t="shared" si="64"/>
        <v>0</v>
      </c>
      <c r="AF123" s="35">
        <f>IFERROR(IF(INDEX('[1]PNC 2020'!$A$3:$AA$434,MATCH($A123,'[1]PNC 2020'!$A$7:$A$434,0)+4,MATCH(AF$60,'[1]PNC 2020'!$A$3:$AA$3,0))=0,"",INDEX('[1]PNC 2020'!$A$3:$AA$434,MATCH($A123,'[1]PNC 2020'!$A$7:$A$434,0)+4,MATCH(AF$60,'[1]PNC 2020'!$A$3:$AA$3,0))),"")</f>
        <v>16880964.300000001</v>
      </c>
      <c r="AG123" s="35">
        <f>IFERROR(IF(INDEX('[1]PNC 2020'!$A$3:$AA$434,MATCH($A123,'[1]PNC 2020'!$A$7:$A$434,0)+4,MATCH(AG$60,'[1]PNC 2020'!$A$3:$AA$3,0))=0,"",INDEX('[1]PNC 2020'!$A$3:$AA$434,MATCH($A123,'[1]PNC 2020'!$A$7:$A$434,0)+4,MATCH(AG$60,'[1]PNC 2020'!$A$3:$AA$3,0))),"")</f>
        <v>458132.66</v>
      </c>
      <c r="AH123" s="35">
        <f t="shared" si="65"/>
        <v>17339096.960000001</v>
      </c>
      <c r="AI123" s="35">
        <f>IFERROR(IF(INDEX('[1]PNC 2020'!$A$3:$AA$434,MATCH($A123,'[1]PNC 2020'!$A$7:$A$434,0)+4,MATCH(AI$60,'[1]PNC 2020'!$A$3:$AA$3,0))=0,"",INDEX('[1]PNC 2020'!$A$3:$AA$434,MATCH($A123,'[1]PNC 2020'!$A$7:$A$434,0)+4,MATCH(AI$60,'[1]PNC 2020'!$A$3:$AA$3,0))),"")</f>
        <v>112116105.83</v>
      </c>
      <c r="AJ123" s="35">
        <f>IFERROR(IF(INDEX('[1]PNC 2020'!$A$3:$AA$434,MATCH($A123,'[1]PNC 2020'!$A$7:$A$434,0)+4,MATCH(AJ$60,'[1]PNC 2020'!$A$3:$AA$3,0))=0,"",INDEX('[1]PNC 2020'!$A$3:$AA$434,MATCH($A123,'[1]PNC 2020'!$A$7:$A$434,0)+4,MATCH(AJ$60,'[1]PNC 2020'!$A$3:$AA$3,0))),"")</f>
        <v>1994584.08</v>
      </c>
      <c r="AK123" s="35">
        <f t="shared" si="66"/>
        <v>114110689.91</v>
      </c>
      <c r="AL123" s="2">
        <f t="shared" si="55"/>
        <v>722102229.50999999</v>
      </c>
      <c r="AM123" s="97" t="s">
        <v>1</v>
      </c>
    </row>
    <row r="124" spans="1:39" x14ac:dyDescent="0.25">
      <c r="A124" s="97" t="str">
        <f t="shared" ref="A124:A182" si="67">AM124&amp;B124</f>
        <v>FebreroSeguros Crecer, S. A.</v>
      </c>
      <c r="B124" s="37" t="s">
        <v>94</v>
      </c>
      <c r="C124" s="44">
        <f t="shared" si="53"/>
        <v>73223140.919999987</v>
      </c>
      <c r="D124" s="44">
        <f t="shared" si="54"/>
        <v>231344863.78</v>
      </c>
      <c r="E124" s="35">
        <f>IFERROR(IF(INDEX('[1]PNC 2020'!$A$3:$AA$434,MATCH($A124,'[1]PNC 2020'!$A$7:$A$434,0)+4,MATCH(E$60,'[1]PNC 2020'!$A$3:$AA$3,0))=0,"",INDEX('[1]PNC 2020'!$A$3:$AA$434,MATCH($A124,'[1]PNC 2020'!$A$7:$A$434,0)+4,MATCH(E$60,'[1]PNC 2020'!$A$3:$AA$3,0))),"")</f>
        <v>1227.97</v>
      </c>
      <c r="F124" s="35" t="str">
        <f>IFERROR(IF(INDEX('[1]PNC 2020'!$A$3:$AA$434,MATCH($A124,'[1]PNC 2020'!$A$7:$A$434,0)+4,MATCH(F$60,'[1]PNC 2020'!$A$3:$AA$3,0))=0,"",INDEX('[1]PNC 2020'!$A$3:$AA$434,MATCH($A124,'[1]PNC 2020'!$A$7:$A$434,0)+4,MATCH(F$60,'[1]PNC 2020'!$A$3:$AA$3,0))),"")</f>
        <v/>
      </c>
      <c r="G124" s="35">
        <f t="shared" si="56"/>
        <v>1227.97</v>
      </c>
      <c r="H124" s="35">
        <f>IFERROR(IF(INDEX('[1]PNC 2020'!$A$3:$AA$434,MATCH($A124,'[1]PNC 2020'!$A$7:$A$434,0)+4,MATCH(H$60,'[1]PNC 2020'!$A$3:$AA$3,0))=0,"",INDEX('[1]PNC 2020'!$A$3:$AA$434,MATCH($A124,'[1]PNC 2020'!$A$7:$A$434,0)+4,MATCH(H$60,'[1]PNC 2020'!$A$3:$AA$3,0))),"")</f>
        <v>28211495.199999999</v>
      </c>
      <c r="I124" s="35">
        <f>IFERROR(IF(INDEX('[1]PNC 2020'!$A$3:$AA$434,MATCH($A124,'[1]PNC 2020'!$A$7:$A$434,0)+4,MATCH(I$60,'[1]PNC 2020'!$A$3:$AA$3,0))=0,"",INDEX('[1]PNC 2020'!$A$3:$AA$434,MATCH($A124,'[1]PNC 2020'!$A$7:$A$434,0)+4,MATCH(I$60,'[1]PNC 2020'!$A$3:$AA$3,0))),"")</f>
        <v>226404741.18000001</v>
      </c>
      <c r="J124" s="35">
        <f t="shared" si="57"/>
        <v>254616236.38</v>
      </c>
      <c r="K124" s="35" t="str">
        <f>IFERROR(IF(INDEX('[1]PNC 2020'!$A$3:$AA$434,MATCH($A124,'[1]PNC 2020'!$A$7:$A$434,0)+4,MATCH(K$60,'[1]PNC 2020'!$A$3:$AA$3,0))=0,"",INDEX('[1]PNC 2020'!$A$3:$AA$434,MATCH($A124,'[1]PNC 2020'!$A$7:$A$434,0)+4,MATCH(K$60,'[1]PNC 2020'!$A$3:$AA$3,0))),"")</f>
        <v/>
      </c>
      <c r="L124" s="35" t="str">
        <f>IFERROR(IF(INDEX('[1]PNC 2020'!$A$3:$AA$434,MATCH($A124,'[1]PNC 2020'!$A$7:$A$434,0)+4,MATCH(L$60,'[1]PNC 2020'!$A$3:$AA$3,0))=0,"",INDEX('[1]PNC 2020'!$A$3:$AA$434,MATCH($A124,'[1]PNC 2020'!$A$7:$A$434,0)+4,MATCH(L$60,'[1]PNC 2020'!$A$3:$AA$3,0))),"")</f>
        <v/>
      </c>
      <c r="M124" s="35">
        <f t="shared" si="58"/>
        <v>0</v>
      </c>
      <c r="N124" s="35">
        <f>IFERROR(IF(INDEX('[1]PNC 2020'!$A$3:$AA$434,MATCH($A124,'[1]PNC 2020'!$A$7:$A$434,0)+4,MATCH(N$60,'[1]PNC 2020'!$A$3:$AA$3,0))=0,"",INDEX('[1]PNC 2020'!$A$3:$AA$434,MATCH($A124,'[1]PNC 2020'!$A$7:$A$434,0)+4,MATCH(N$60,'[1]PNC 2020'!$A$3:$AA$3,0))),"")</f>
        <v>5779099.1399999997</v>
      </c>
      <c r="O124" s="35" t="str">
        <f>IFERROR(IF(INDEX('[1]PNC 2020'!$A$3:$AA$434,MATCH($A124,'[1]PNC 2020'!$A$7:$A$434,0)+4,MATCH(O$60,'[1]PNC 2020'!$A$3:$AA$3,0))=0,"",INDEX('[1]PNC 2020'!$A$3:$AA$434,MATCH($A124,'[1]PNC 2020'!$A$7:$A$434,0)+4,MATCH(O$60,'[1]PNC 2020'!$A$3:$AA$3,0))),"")</f>
        <v/>
      </c>
      <c r="P124" s="35">
        <f t="shared" si="59"/>
        <v>5779099.1399999997</v>
      </c>
      <c r="Q124" s="35">
        <f>IFERROR(IF(INDEX('[1]PNC 2020'!$A$3:$AA$434,MATCH($A124,'[1]PNC 2020'!$A$7:$A$434,0)+4,MATCH(Q$60,'[1]PNC 2020'!$A$3:$AA$3,0))=0,"",INDEX('[1]PNC 2020'!$A$3:$AA$434,MATCH($A124,'[1]PNC 2020'!$A$7:$A$434,0)+4,MATCH(Q$60,'[1]PNC 2020'!$A$3:$AA$3,0))),"")</f>
        <v>21129813.370000001</v>
      </c>
      <c r="R124" s="35" t="str">
        <f>IFERROR(IF(INDEX('[1]PNC 2020'!$A$3:$AA$434,MATCH($A124,'[1]PNC 2020'!$A$7:$A$434,0)+4,MATCH(R$60,'[1]PNC 2020'!$A$3:$AA$3,0))=0,"",INDEX('[1]PNC 2020'!$A$3:$AA$434,MATCH($A124,'[1]PNC 2020'!$A$7:$A$434,0)+4,MATCH(R$60,'[1]PNC 2020'!$A$3:$AA$3,0))),"")</f>
        <v/>
      </c>
      <c r="S124" s="35">
        <f t="shared" si="60"/>
        <v>21129813.370000001</v>
      </c>
      <c r="T124" s="35">
        <f>IFERROR(IF(INDEX('[1]PNC 2020'!$A$3:$AA$434,MATCH($A124,'[1]PNC 2020'!$A$7:$A$434,0)+4,MATCH(T$60,'[1]PNC 2020'!$A$3:$AA$3,0))=0,"",INDEX('[1]PNC 2020'!$A$3:$AA$434,MATCH($A124,'[1]PNC 2020'!$A$7:$A$434,0)+4,MATCH(T$60,'[1]PNC 2020'!$A$3:$AA$3,0))),"")</f>
        <v>44610.8</v>
      </c>
      <c r="U124" s="35" t="str">
        <f>IFERROR(IF(INDEX('[1]PNC 2020'!$A$3:$AA$434,MATCH($A124,'[1]PNC 2020'!$A$7:$A$434,0)+4,MATCH(U$60,'[1]PNC 2020'!$A$3:$AA$3,0))=0,"",INDEX('[1]PNC 2020'!$A$3:$AA$434,MATCH($A124,'[1]PNC 2020'!$A$7:$A$434,0)+4,MATCH(U$60,'[1]PNC 2020'!$A$3:$AA$3,0))),"")</f>
        <v/>
      </c>
      <c r="V124" s="35">
        <f t="shared" si="61"/>
        <v>44610.8</v>
      </c>
      <c r="W124" s="35">
        <f>IFERROR(IF(INDEX('[1]PNC 2020'!$A$3:$AA$434,MATCH($A124,'[1]PNC 2020'!$A$7:$A$434,0)+4,MATCH(W$60,'[1]PNC 2020'!$A$3:$AA$3,0))=0,"",INDEX('[1]PNC 2020'!$A$3:$AA$434,MATCH($A124,'[1]PNC 2020'!$A$7:$A$434,0)+4,MATCH(W$60,'[1]PNC 2020'!$A$3:$AA$3,0))),"")</f>
        <v>143670.70000000001</v>
      </c>
      <c r="X124" s="35" t="str">
        <f>IFERROR(IF(INDEX('[1]PNC 2020'!$A$3:$AA$434,MATCH($A124,'[1]PNC 2020'!$A$7:$A$434,0)+4,MATCH(X$60,'[1]PNC 2020'!$A$3:$AA$3,0))=0,"",INDEX('[1]PNC 2020'!$A$3:$AA$434,MATCH($A124,'[1]PNC 2020'!$A$7:$A$434,0)+4,MATCH(X$60,'[1]PNC 2020'!$A$3:$AA$3,0))),"")</f>
        <v/>
      </c>
      <c r="Y124" s="35">
        <f t="shared" si="62"/>
        <v>143670.70000000001</v>
      </c>
      <c r="Z124" s="35">
        <f>IFERROR(IF(INDEX('[1]PNC 2020'!$A$3:$AA$434,MATCH($A124,'[1]PNC 2020'!$A$7:$A$434,0)+4,MATCH(Z$60,'[1]PNC 2020'!$A$3:$AA$3,0))=0,"",INDEX('[1]PNC 2020'!$A$3:$AA$434,MATCH($A124,'[1]PNC 2020'!$A$7:$A$434,0)+4,MATCH(Z$60,'[1]PNC 2020'!$A$3:$AA$3,0))),"")</f>
        <v>7642.54</v>
      </c>
      <c r="AA124" s="35" t="str">
        <f>IFERROR(IF(INDEX('[1]PNC 2020'!$A$3:$AA$434,MATCH($A124,'[1]PNC 2020'!$A$7:$A$434,0)+4,MATCH(AA$60,'[1]PNC 2020'!$A$3:$AA$3,0))=0,"",INDEX('[1]PNC 2020'!$A$3:$AA$434,MATCH($A124,'[1]PNC 2020'!$A$7:$A$434,0)+4,MATCH(AA$60,'[1]PNC 2020'!$A$3:$AA$3,0))),"")</f>
        <v/>
      </c>
      <c r="AB124" s="35">
        <f t="shared" si="63"/>
        <v>7642.54</v>
      </c>
      <c r="AC124" s="35" t="str">
        <f>IFERROR(IF(INDEX('[1]PNC 2020'!$A$3:$AA$434,MATCH($A124,'[1]PNC 2020'!$A$7:$A$434,0)+4,MATCH(AC$60,'[1]PNC 2020'!$A$3:$AA$3,0))=0,"",INDEX('[1]PNC 2020'!$A$3:$AA$434,MATCH($A124,'[1]PNC 2020'!$A$7:$A$434,0)+4,MATCH(AC$60,'[1]PNC 2020'!$A$3:$AA$3,0))),"")</f>
        <v/>
      </c>
      <c r="AD124" s="35" t="str">
        <f>IFERROR(IF(INDEX('[1]PNC 2020'!$A$3:$AA$434,MATCH($A124,'[1]PNC 2020'!$A$7:$A$434,0)+4,MATCH(AD$60,'[1]PNC 2020'!$A$3:$AA$3,0))=0,"",INDEX('[1]PNC 2020'!$A$3:$AA$434,MATCH($A124,'[1]PNC 2020'!$A$7:$A$434,0)+4,MATCH(AD$60,'[1]PNC 2020'!$A$3:$AA$3,0))),"")</f>
        <v/>
      </c>
      <c r="AE124" s="35">
        <f t="shared" si="64"/>
        <v>0</v>
      </c>
      <c r="AF124" s="35">
        <f>IFERROR(IF(INDEX('[1]PNC 2020'!$A$3:$AA$434,MATCH($A124,'[1]PNC 2020'!$A$7:$A$434,0)+4,MATCH(AF$60,'[1]PNC 2020'!$A$3:$AA$3,0))=0,"",INDEX('[1]PNC 2020'!$A$3:$AA$434,MATCH($A124,'[1]PNC 2020'!$A$7:$A$434,0)+4,MATCH(AF$60,'[1]PNC 2020'!$A$3:$AA$3,0))),"")</f>
        <v>324270.96999999997</v>
      </c>
      <c r="AG124" s="35" t="str">
        <f>IFERROR(IF(INDEX('[1]PNC 2020'!$A$3:$AA$434,MATCH($A124,'[1]PNC 2020'!$A$7:$A$434,0)+4,MATCH(AG$60,'[1]PNC 2020'!$A$3:$AA$3,0))=0,"",INDEX('[1]PNC 2020'!$A$3:$AA$434,MATCH($A124,'[1]PNC 2020'!$A$7:$A$434,0)+4,MATCH(AG$60,'[1]PNC 2020'!$A$3:$AA$3,0))),"")</f>
        <v/>
      </c>
      <c r="AH124" s="35">
        <f t="shared" si="65"/>
        <v>324270.96999999997</v>
      </c>
      <c r="AI124" s="35">
        <f>IFERROR(IF(INDEX('[1]PNC 2020'!$A$3:$AA$434,MATCH($A124,'[1]PNC 2020'!$A$7:$A$434,0)+4,MATCH(AI$60,'[1]PNC 2020'!$A$3:$AA$3,0))=0,"",INDEX('[1]PNC 2020'!$A$3:$AA$434,MATCH($A124,'[1]PNC 2020'!$A$7:$A$434,0)+4,MATCH(AI$60,'[1]PNC 2020'!$A$3:$AA$3,0))),"")</f>
        <v>17581310.23</v>
      </c>
      <c r="AJ124" s="35">
        <f>IFERROR(IF(INDEX('[1]PNC 2020'!$A$3:$AA$434,MATCH($A124,'[1]PNC 2020'!$A$7:$A$434,0)+4,MATCH(AJ$60,'[1]PNC 2020'!$A$3:$AA$3,0))=0,"",INDEX('[1]PNC 2020'!$A$3:$AA$434,MATCH($A124,'[1]PNC 2020'!$A$7:$A$434,0)+4,MATCH(AJ$60,'[1]PNC 2020'!$A$3:$AA$3,0))),"")</f>
        <v>4940122.5999999996</v>
      </c>
      <c r="AK124" s="35">
        <f t="shared" si="66"/>
        <v>22521432.829999998</v>
      </c>
      <c r="AL124" s="2">
        <f t="shared" si="55"/>
        <v>304568004.69999999</v>
      </c>
      <c r="AM124" s="97" t="s">
        <v>1</v>
      </c>
    </row>
    <row r="125" spans="1:39" x14ac:dyDescent="0.25">
      <c r="A125" s="97" t="str">
        <f t="shared" si="67"/>
        <v>FebreroWorldwide Seguros, S. A.</v>
      </c>
      <c r="B125" s="37" t="s">
        <v>113</v>
      </c>
      <c r="C125" s="44">
        <f t="shared" si="53"/>
        <v>14337881.699999999</v>
      </c>
      <c r="D125" s="44">
        <f t="shared" si="54"/>
        <v>269686253.81</v>
      </c>
      <c r="E125" s="35">
        <f>IFERROR(IF(INDEX('[1]PNC 2020'!$A$3:$AA$434,MATCH($A125,'[1]PNC 2020'!$A$7:$A$434,0)+4,MATCH(E$60,'[1]PNC 2020'!$A$3:$AA$3,0))=0,"",INDEX('[1]PNC 2020'!$A$3:$AA$434,MATCH($A125,'[1]PNC 2020'!$A$7:$A$434,0)+4,MATCH(E$60,'[1]PNC 2020'!$A$3:$AA$3,0))),"")</f>
        <v>13189620.49</v>
      </c>
      <c r="F125" s="35" t="str">
        <f>IFERROR(IF(INDEX('[1]PNC 2020'!$A$3:$AA$434,MATCH($A125,'[1]PNC 2020'!$A$7:$A$434,0)+4,MATCH(F$60,'[1]PNC 2020'!$A$3:$AA$3,0))=0,"",INDEX('[1]PNC 2020'!$A$3:$AA$434,MATCH($A125,'[1]PNC 2020'!$A$7:$A$434,0)+4,MATCH(F$60,'[1]PNC 2020'!$A$3:$AA$3,0))),"")</f>
        <v/>
      </c>
      <c r="G125" s="35">
        <f t="shared" si="56"/>
        <v>13189620.49</v>
      </c>
      <c r="H125" s="35">
        <f>IFERROR(IF(INDEX('[1]PNC 2020'!$A$3:$AA$434,MATCH($A125,'[1]PNC 2020'!$A$7:$A$434,0)+4,MATCH(H$60,'[1]PNC 2020'!$A$3:$AA$3,0))=0,"",INDEX('[1]PNC 2020'!$A$3:$AA$434,MATCH($A125,'[1]PNC 2020'!$A$7:$A$434,0)+4,MATCH(H$60,'[1]PNC 2020'!$A$3:$AA$3,0))),"")</f>
        <v>1148261.21</v>
      </c>
      <c r="I125" s="35">
        <f>IFERROR(IF(INDEX('[1]PNC 2020'!$A$3:$AA$434,MATCH($A125,'[1]PNC 2020'!$A$7:$A$434,0)+4,MATCH(I$60,'[1]PNC 2020'!$A$3:$AA$3,0))=0,"",INDEX('[1]PNC 2020'!$A$3:$AA$434,MATCH($A125,'[1]PNC 2020'!$A$7:$A$434,0)+4,MATCH(I$60,'[1]PNC 2020'!$A$3:$AA$3,0))),"")</f>
        <v>113378.95</v>
      </c>
      <c r="J125" s="35">
        <f t="shared" si="57"/>
        <v>1261640.1599999999</v>
      </c>
      <c r="K125" s="35" t="str">
        <f>IFERROR(IF(INDEX('[1]PNC 2020'!$A$3:$AA$434,MATCH($A125,'[1]PNC 2020'!$A$7:$A$434,0)+4,MATCH(K$60,'[1]PNC 2020'!$A$3:$AA$3,0))=0,"",INDEX('[1]PNC 2020'!$A$3:$AA$434,MATCH($A125,'[1]PNC 2020'!$A$7:$A$434,0)+4,MATCH(K$60,'[1]PNC 2020'!$A$3:$AA$3,0))),"")</f>
        <v/>
      </c>
      <c r="L125" s="35">
        <f>IFERROR(IF(INDEX('[1]PNC 2020'!$A$3:$AA$434,MATCH($A125,'[1]PNC 2020'!$A$7:$A$434,0)+4,MATCH(L$60,'[1]PNC 2020'!$A$3:$AA$3,0))=0,"",INDEX('[1]PNC 2020'!$A$3:$AA$434,MATCH($A125,'[1]PNC 2020'!$A$7:$A$434,0)+4,MATCH(L$60,'[1]PNC 2020'!$A$3:$AA$3,0))),"")</f>
        <v>269572874.86000001</v>
      </c>
      <c r="M125" s="35">
        <f t="shared" si="58"/>
        <v>269572874.86000001</v>
      </c>
      <c r="N125" s="35" t="str">
        <f>IFERROR(IF(INDEX('[1]PNC 2020'!$A$3:$AA$434,MATCH($A125,'[1]PNC 2020'!$A$7:$A$434,0)+4,MATCH(N$60,'[1]PNC 2020'!$A$3:$AA$3,0))=0,"",INDEX('[1]PNC 2020'!$A$3:$AA$434,MATCH($A125,'[1]PNC 2020'!$A$7:$A$434,0)+4,MATCH(N$60,'[1]PNC 2020'!$A$3:$AA$3,0))),"")</f>
        <v/>
      </c>
      <c r="O125" s="35" t="str">
        <f>IFERROR(IF(INDEX('[1]PNC 2020'!$A$3:$AA$434,MATCH($A125,'[1]PNC 2020'!$A$7:$A$434,0)+4,MATCH(O$60,'[1]PNC 2020'!$A$3:$AA$3,0))=0,"",INDEX('[1]PNC 2020'!$A$3:$AA$434,MATCH($A125,'[1]PNC 2020'!$A$7:$A$434,0)+4,MATCH(O$60,'[1]PNC 2020'!$A$3:$AA$3,0))),"")</f>
        <v/>
      </c>
      <c r="P125" s="35">
        <f t="shared" si="59"/>
        <v>0</v>
      </c>
      <c r="Q125" s="35" t="str">
        <f>IFERROR(IF(INDEX('[1]PNC 2020'!$A$3:$AA$434,MATCH($A125,'[1]PNC 2020'!$A$7:$A$434,0)+4,MATCH(Q$60,'[1]PNC 2020'!$A$3:$AA$3,0))=0,"",INDEX('[1]PNC 2020'!$A$3:$AA$434,MATCH($A125,'[1]PNC 2020'!$A$7:$A$434,0)+4,MATCH(Q$60,'[1]PNC 2020'!$A$3:$AA$3,0))),"")</f>
        <v/>
      </c>
      <c r="R125" s="35" t="str">
        <f>IFERROR(IF(INDEX('[1]PNC 2020'!$A$3:$AA$434,MATCH($A125,'[1]PNC 2020'!$A$7:$A$434,0)+4,MATCH(R$60,'[1]PNC 2020'!$A$3:$AA$3,0))=0,"",INDEX('[1]PNC 2020'!$A$3:$AA$434,MATCH($A125,'[1]PNC 2020'!$A$7:$A$434,0)+4,MATCH(R$60,'[1]PNC 2020'!$A$3:$AA$3,0))),"")</f>
        <v/>
      </c>
      <c r="S125" s="35">
        <f t="shared" si="60"/>
        <v>0</v>
      </c>
      <c r="T125" s="35" t="str">
        <f>IFERROR(IF(INDEX('[1]PNC 2020'!$A$3:$AA$434,MATCH($A125,'[1]PNC 2020'!$A$7:$A$434,0)+4,MATCH(T$60,'[1]PNC 2020'!$A$3:$AA$3,0))=0,"",INDEX('[1]PNC 2020'!$A$3:$AA$434,MATCH($A125,'[1]PNC 2020'!$A$7:$A$434,0)+4,MATCH(T$60,'[1]PNC 2020'!$A$3:$AA$3,0))),"")</f>
        <v/>
      </c>
      <c r="U125" s="35" t="str">
        <f>IFERROR(IF(INDEX('[1]PNC 2020'!$A$3:$AA$434,MATCH($A125,'[1]PNC 2020'!$A$7:$A$434,0)+4,MATCH(U$60,'[1]PNC 2020'!$A$3:$AA$3,0))=0,"",INDEX('[1]PNC 2020'!$A$3:$AA$434,MATCH($A125,'[1]PNC 2020'!$A$7:$A$434,0)+4,MATCH(U$60,'[1]PNC 2020'!$A$3:$AA$3,0))),"")</f>
        <v/>
      </c>
      <c r="V125" s="35">
        <f t="shared" si="61"/>
        <v>0</v>
      </c>
      <c r="W125" s="35" t="str">
        <f>IFERROR(IF(INDEX('[1]PNC 2020'!$A$3:$AA$434,MATCH($A125,'[1]PNC 2020'!$A$7:$A$434,0)+4,MATCH(W$60,'[1]PNC 2020'!$A$3:$AA$3,0))=0,"",INDEX('[1]PNC 2020'!$A$3:$AA$434,MATCH($A125,'[1]PNC 2020'!$A$7:$A$434,0)+4,MATCH(W$60,'[1]PNC 2020'!$A$3:$AA$3,0))),"")</f>
        <v/>
      </c>
      <c r="X125" s="35" t="str">
        <f>IFERROR(IF(INDEX('[1]PNC 2020'!$A$3:$AA$434,MATCH($A125,'[1]PNC 2020'!$A$7:$A$434,0)+4,MATCH(X$60,'[1]PNC 2020'!$A$3:$AA$3,0))=0,"",INDEX('[1]PNC 2020'!$A$3:$AA$434,MATCH($A125,'[1]PNC 2020'!$A$7:$A$434,0)+4,MATCH(X$60,'[1]PNC 2020'!$A$3:$AA$3,0))),"")</f>
        <v/>
      </c>
      <c r="Y125" s="35">
        <f t="shared" si="62"/>
        <v>0</v>
      </c>
      <c r="Z125" s="35" t="str">
        <f>IFERROR(IF(INDEX('[1]PNC 2020'!$A$3:$AA$434,MATCH($A125,'[1]PNC 2020'!$A$7:$A$434,0)+4,MATCH(Z$60,'[1]PNC 2020'!$A$3:$AA$3,0))=0,"",INDEX('[1]PNC 2020'!$A$3:$AA$434,MATCH($A125,'[1]PNC 2020'!$A$7:$A$434,0)+4,MATCH(Z$60,'[1]PNC 2020'!$A$3:$AA$3,0))),"")</f>
        <v/>
      </c>
      <c r="AA125" s="35" t="str">
        <f>IFERROR(IF(INDEX('[1]PNC 2020'!$A$3:$AA$434,MATCH($A125,'[1]PNC 2020'!$A$7:$A$434,0)+4,MATCH(AA$60,'[1]PNC 2020'!$A$3:$AA$3,0))=0,"",INDEX('[1]PNC 2020'!$A$3:$AA$434,MATCH($A125,'[1]PNC 2020'!$A$7:$A$434,0)+4,MATCH(AA$60,'[1]PNC 2020'!$A$3:$AA$3,0))),"")</f>
        <v/>
      </c>
      <c r="AB125" s="35">
        <f t="shared" si="63"/>
        <v>0</v>
      </c>
      <c r="AC125" s="35" t="str">
        <f>IFERROR(IF(INDEX('[1]PNC 2020'!$A$3:$AA$434,MATCH($A125,'[1]PNC 2020'!$A$7:$A$434,0)+4,MATCH(AC$60,'[1]PNC 2020'!$A$3:$AA$3,0))=0,"",INDEX('[1]PNC 2020'!$A$3:$AA$434,MATCH($A125,'[1]PNC 2020'!$A$7:$A$434,0)+4,MATCH(AC$60,'[1]PNC 2020'!$A$3:$AA$3,0))),"")</f>
        <v/>
      </c>
      <c r="AD125" s="35" t="str">
        <f>IFERROR(IF(INDEX('[1]PNC 2020'!$A$3:$AA$434,MATCH($A125,'[1]PNC 2020'!$A$7:$A$434,0)+4,MATCH(AD$60,'[1]PNC 2020'!$A$3:$AA$3,0))=0,"",INDEX('[1]PNC 2020'!$A$3:$AA$434,MATCH($A125,'[1]PNC 2020'!$A$7:$A$434,0)+4,MATCH(AD$60,'[1]PNC 2020'!$A$3:$AA$3,0))),"")</f>
        <v/>
      </c>
      <c r="AE125" s="35">
        <f t="shared" si="64"/>
        <v>0</v>
      </c>
      <c r="AF125" s="35" t="str">
        <f>IFERROR(IF(INDEX('[1]PNC 2020'!$A$3:$AA$434,MATCH($A125,'[1]PNC 2020'!$A$7:$A$434,0)+4,MATCH(AF$60,'[1]PNC 2020'!$A$3:$AA$3,0))=0,"",INDEX('[1]PNC 2020'!$A$3:$AA$434,MATCH($A125,'[1]PNC 2020'!$A$7:$A$434,0)+4,MATCH(AF$60,'[1]PNC 2020'!$A$3:$AA$3,0))),"")</f>
        <v/>
      </c>
      <c r="AG125" s="35" t="str">
        <f>IFERROR(IF(INDEX('[1]PNC 2020'!$A$3:$AA$434,MATCH($A125,'[1]PNC 2020'!$A$7:$A$434,0)+4,MATCH(AG$60,'[1]PNC 2020'!$A$3:$AA$3,0))=0,"",INDEX('[1]PNC 2020'!$A$3:$AA$434,MATCH($A125,'[1]PNC 2020'!$A$7:$A$434,0)+4,MATCH(AG$60,'[1]PNC 2020'!$A$3:$AA$3,0))),"")</f>
        <v/>
      </c>
      <c r="AH125" s="35">
        <f t="shared" si="65"/>
        <v>0</v>
      </c>
      <c r="AI125" s="35" t="str">
        <f>IFERROR(IF(INDEX('[1]PNC 2020'!$A$3:$AA$434,MATCH($A125,'[1]PNC 2020'!$A$7:$A$434,0)+4,MATCH(AI$60,'[1]PNC 2020'!$A$3:$AA$3,0))=0,"",INDEX('[1]PNC 2020'!$A$3:$AA$434,MATCH($A125,'[1]PNC 2020'!$A$7:$A$434,0)+4,MATCH(AI$60,'[1]PNC 2020'!$A$3:$AA$3,0))),"")</f>
        <v/>
      </c>
      <c r="AJ125" s="35" t="str">
        <f>IFERROR(IF(INDEX('[1]PNC 2020'!$A$3:$AA$434,MATCH($A125,'[1]PNC 2020'!$A$7:$A$434,0)+4,MATCH(AJ$60,'[1]PNC 2020'!$A$3:$AA$3,0))=0,"",INDEX('[1]PNC 2020'!$A$3:$AA$434,MATCH($A125,'[1]PNC 2020'!$A$7:$A$434,0)+4,MATCH(AJ$60,'[1]PNC 2020'!$A$3:$AA$3,0))),"")</f>
        <v/>
      </c>
      <c r="AK125" s="35">
        <f t="shared" si="66"/>
        <v>0</v>
      </c>
      <c r="AL125" s="2">
        <f t="shared" si="55"/>
        <v>284024135.50999999</v>
      </c>
      <c r="AM125" s="97" t="s">
        <v>1</v>
      </c>
    </row>
    <row r="126" spans="1:39" x14ac:dyDescent="0.25">
      <c r="A126" s="97" t="str">
        <f t="shared" si="67"/>
        <v>FebreroGeneral de Seguros, S. A.</v>
      </c>
      <c r="B126" s="37" t="s">
        <v>77</v>
      </c>
      <c r="C126" s="44">
        <f t="shared" si="53"/>
        <v>43814996.619999997</v>
      </c>
      <c r="D126" s="44">
        <f t="shared" si="54"/>
        <v>45200413.760000005</v>
      </c>
      <c r="E126" s="35">
        <f>IFERROR(IF(INDEX('[1]PNC 2020'!$A$3:$AA$434,MATCH($A126,'[1]PNC 2020'!$A$7:$A$434,0)+4,MATCH(E$60,'[1]PNC 2020'!$A$3:$AA$3,0))=0,"",INDEX('[1]PNC 2020'!$A$3:$AA$434,MATCH($A126,'[1]PNC 2020'!$A$7:$A$434,0)+4,MATCH(E$60,'[1]PNC 2020'!$A$3:$AA$3,0))),"")</f>
        <v>219726.22</v>
      </c>
      <c r="F126" s="35" t="str">
        <f>IFERROR(IF(INDEX('[1]PNC 2020'!$A$3:$AA$434,MATCH($A126,'[1]PNC 2020'!$A$7:$A$434,0)+4,MATCH(F$60,'[1]PNC 2020'!$A$3:$AA$3,0))=0,"",INDEX('[1]PNC 2020'!$A$3:$AA$434,MATCH($A126,'[1]PNC 2020'!$A$7:$A$434,0)+4,MATCH(F$60,'[1]PNC 2020'!$A$3:$AA$3,0))),"")</f>
        <v/>
      </c>
      <c r="G126" s="35">
        <f t="shared" si="56"/>
        <v>219726.22</v>
      </c>
      <c r="H126" s="35">
        <f>IFERROR(IF(INDEX('[1]PNC 2020'!$A$3:$AA$434,MATCH($A126,'[1]PNC 2020'!$A$7:$A$434,0)+4,MATCH(H$60,'[1]PNC 2020'!$A$3:$AA$3,0))=0,"",INDEX('[1]PNC 2020'!$A$3:$AA$434,MATCH($A126,'[1]PNC 2020'!$A$7:$A$434,0)+4,MATCH(H$60,'[1]PNC 2020'!$A$3:$AA$3,0))),"")</f>
        <v>2036772.46</v>
      </c>
      <c r="I126" s="35">
        <f>IFERROR(IF(INDEX('[1]PNC 2020'!$A$3:$AA$434,MATCH($A126,'[1]PNC 2020'!$A$7:$A$434,0)+4,MATCH(I$60,'[1]PNC 2020'!$A$3:$AA$3,0))=0,"",INDEX('[1]PNC 2020'!$A$3:$AA$434,MATCH($A126,'[1]PNC 2020'!$A$7:$A$434,0)+4,MATCH(I$60,'[1]PNC 2020'!$A$3:$AA$3,0))),"")</f>
        <v>44784186.329999998</v>
      </c>
      <c r="J126" s="35">
        <f t="shared" si="57"/>
        <v>46820958.789999999</v>
      </c>
      <c r="K126" s="35" t="str">
        <f>IFERROR(IF(INDEX('[1]PNC 2020'!$A$3:$AA$434,MATCH($A126,'[1]PNC 2020'!$A$7:$A$434,0)+4,MATCH(K$60,'[1]PNC 2020'!$A$3:$AA$3,0))=0,"",INDEX('[1]PNC 2020'!$A$3:$AA$434,MATCH($A126,'[1]PNC 2020'!$A$7:$A$434,0)+4,MATCH(K$60,'[1]PNC 2020'!$A$3:$AA$3,0))),"")</f>
        <v/>
      </c>
      <c r="L126" s="35">
        <f>IFERROR(IF(INDEX('[1]PNC 2020'!$A$3:$AA$434,MATCH($A126,'[1]PNC 2020'!$A$7:$A$434,0)+4,MATCH(L$60,'[1]PNC 2020'!$A$3:$AA$3,0))=0,"",INDEX('[1]PNC 2020'!$A$3:$AA$434,MATCH($A126,'[1]PNC 2020'!$A$7:$A$434,0)+4,MATCH(L$60,'[1]PNC 2020'!$A$3:$AA$3,0))),"")</f>
        <v>70556.570000000007</v>
      </c>
      <c r="M126" s="35">
        <f t="shared" si="58"/>
        <v>70556.570000000007</v>
      </c>
      <c r="N126" s="35">
        <f>IFERROR(IF(INDEX('[1]PNC 2020'!$A$3:$AA$434,MATCH($A126,'[1]PNC 2020'!$A$7:$A$434,0)+4,MATCH(N$60,'[1]PNC 2020'!$A$3:$AA$3,0))=0,"",INDEX('[1]PNC 2020'!$A$3:$AA$434,MATCH($A126,'[1]PNC 2020'!$A$7:$A$434,0)+4,MATCH(N$60,'[1]PNC 2020'!$A$3:$AA$3,0))),"")</f>
        <v>2624.04</v>
      </c>
      <c r="O126" s="35">
        <f>IFERROR(IF(INDEX('[1]PNC 2020'!$A$3:$AA$434,MATCH($A126,'[1]PNC 2020'!$A$7:$A$434,0)+4,MATCH(O$60,'[1]PNC 2020'!$A$3:$AA$3,0))=0,"",INDEX('[1]PNC 2020'!$A$3:$AA$434,MATCH($A126,'[1]PNC 2020'!$A$7:$A$434,0)+4,MATCH(O$60,'[1]PNC 2020'!$A$3:$AA$3,0))),"")</f>
        <v>190055.2</v>
      </c>
      <c r="P126" s="35">
        <f t="shared" si="59"/>
        <v>192679.24000000002</v>
      </c>
      <c r="Q126" s="35">
        <f>IFERROR(IF(INDEX('[1]PNC 2020'!$A$3:$AA$434,MATCH($A126,'[1]PNC 2020'!$A$7:$A$434,0)+4,MATCH(Q$60,'[1]PNC 2020'!$A$3:$AA$3,0))=0,"",INDEX('[1]PNC 2020'!$A$3:$AA$434,MATCH($A126,'[1]PNC 2020'!$A$7:$A$434,0)+4,MATCH(Q$60,'[1]PNC 2020'!$A$3:$AA$3,0))),"")</f>
        <v>4484735.33</v>
      </c>
      <c r="R126" s="35">
        <f>IFERROR(IF(INDEX('[1]PNC 2020'!$A$3:$AA$434,MATCH($A126,'[1]PNC 2020'!$A$7:$A$434,0)+4,MATCH(R$60,'[1]PNC 2020'!$A$3:$AA$3,0))=0,"",INDEX('[1]PNC 2020'!$A$3:$AA$434,MATCH($A126,'[1]PNC 2020'!$A$7:$A$434,0)+4,MATCH(R$60,'[1]PNC 2020'!$A$3:$AA$3,0))),"")</f>
        <v>142945.56</v>
      </c>
      <c r="S126" s="35">
        <f t="shared" si="60"/>
        <v>4627680.8899999997</v>
      </c>
      <c r="T126" s="35">
        <f>IFERROR(IF(INDEX('[1]PNC 2020'!$A$3:$AA$434,MATCH($A126,'[1]PNC 2020'!$A$7:$A$434,0)+4,MATCH(T$60,'[1]PNC 2020'!$A$3:$AA$3,0))=0,"",INDEX('[1]PNC 2020'!$A$3:$AA$434,MATCH($A126,'[1]PNC 2020'!$A$7:$A$434,0)+4,MATCH(T$60,'[1]PNC 2020'!$A$3:$AA$3,0))),"")</f>
        <v>3952093.38</v>
      </c>
      <c r="U126" s="35" t="str">
        <f>IFERROR(IF(INDEX('[1]PNC 2020'!$A$3:$AA$434,MATCH($A126,'[1]PNC 2020'!$A$7:$A$434,0)+4,MATCH(U$60,'[1]PNC 2020'!$A$3:$AA$3,0))=0,"",INDEX('[1]PNC 2020'!$A$3:$AA$434,MATCH($A126,'[1]PNC 2020'!$A$7:$A$434,0)+4,MATCH(U$60,'[1]PNC 2020'!$A$3:$AA$3,0))),"")</f>
        <v/>
      </c>
      <c r="V126" s="35">
        <f t="shared" si="61"/>
        <v>3952093.38</v>
      </c>
      <c r="W126" s="35">
        <f>IFERROR(IF(INDEX('[1]PNC 2020'!$A$3:$AA$434,MATCH($A126,'[1]PNC 2020'!$A$7:$A$434,0)+4,MATCH(W$60,'[1]PNC 2020'!$A$3:$AA$3,0))=0,"",INDEX('[1]PNC 2020'!$A$3:$AA$434,MATCH($A126,'[1]PNC 2020'!$A$7:$A$434,0)+4,MATCH(W$60,'[1]PNC 2020'!$A$3:$AA$3,0))),"")</f>
        <v>101607.17</v>
      </c>
      <c r="X126" s="35" t="str">
        <f>IFERROR(IF(INDEX('[1]PNC 2020'!$A$3:$AA$434,MATCH($A126,'[1]PNC 2020'!$A$7:$A$434,0)+4,MATCH(X$60,'[1]PNC 2020'!$A$3:$AA$3,0))=0,"",INDEX('[1]PNC 2020'!$A$3:$AA$434,MATCH($A126,'[1]PNC 2020'!$A$7:$A$434,0)+4,MATCH(X$60,'[1]PNC 2020'!$A$3:$AA$3,0))),"")</f>
        <v/>
      </c>
      <c r="Y126" s="35">
        <f t="shared" si="62"/>
        <v>101607.17</v>
      </c>
      <c r="Z126" s="35">
        <f>IFERROR(IF(INDEX('[1]PNC 2020'!$A$3:$AA$434,MATCH($A126,'[1]PNC 2020'!$A$7:$A$434,0)+4,MATCH(Z$60,'[1]PNC 2020'!$A$3:$AA$3,0))=0,"",INDEX('[1]PNC 2020'!$A$3:$AA$434,MATCH($A126,'[1]PNC 2020'!$A$7:$A$434,0)+4,MATCH(Z$60,'[1]PNC 2020'!$A$3:$AA$3,0))),"")</f>
        <v>19398697.07</v>
      </c>
      <c r="AA126" s="35">
        <f>IFERROR(IF(INDEX('[1]PNC 2020'!$A$3:$AA$434,MATCH($A126,'[1]PNC 2020'!$A$7:$A$434,0)+4,MATCH(AA$60,'[1]PNC 2020'!$A$3:$AA$3,0))=0,"",INDEX('[1]PNC 2020'!$A$3:$AA$434,MATCH($A126,'[1]PNC 2020'!$A$7:$A$434,0)+4,MATCH(AA$60,'[1]PNC 2020'!$A$3:$AA$3,0))),"")</f>
        <v>12670.1</v>
      </c>
      <c r="AB126" s="35">
        <f t="shared" si="63"/>
        <v>19411367.170000002</v>
      </c>
      <c r="AC126" s="35" t="str">
        <f>IFERROR(IF(INDEX('[1]PNC 2020'!$A$3:$AA$434,MATCH($A126,'[1]PNC 2020'!$A$7:$A$434,0)+4,MATCH(AC$60,'[1]PNC 2020'!$A$3:$AA$3,0))=0,"",INDEX('[1]PNC 2020'!$A$3:$AA$434,MATCH($A126,'[1]PNC 2020'!$A$7:$A$434,0)+4,MATCH(AC$60,'[1]PNC 2020'!$A$3:$AA$3,0))),"")</f>
        <v/>
      </c>
      <c r="AD126" s="35" t="str">
        <f>IFERROR(IF(INDEX('[1]PNC 2020'!$A$3:$AA$434,MATCH($A126,'[1]PNC 2020'!$A$7:$A$434,0)+4,MATCH(AD$60,'[1]PNC 2020'!$A$3:$AA$3,0))=0,"",INDEX('[1]PNC 2020'!$A$3:$AA$434,MATCH($A126,'[1]PNC 2020'!$A$7:$A$434,0)+4,MATCH(AD$60,'[1]PNC 2020'!$A$3:$AA$3,0))),"")</f>
        <v/>
      </c>
      <c r="AE126" s="35">
        <f t="shared" si="64"/>
        <v>0</v>
      </c>
      <c r="AF126" s="35">
        <f>IFERROR(IF(INDEX('[1]PNC 2020'!$A$3:$AA$434,MATCH($A126,'[1]PNC 2020'!$A$7:$A$434,0)+4,MATCH(AF$60,'[1]PNC 2020'!$A$3:$AA$3,0))=0,"",INDEX('[1]PNC 2020'!$A$3:$AA$434,MATCH($A126,'[1]PNC 2020'!$A$7:$A$434,0)+4,MATCH(AF$60,'[1]PNC 2020'!$A$3:$AA$3,0))),"")</f>
        <v>10723426.02</v>
      </c>
      <c r="AG126" s="35" t="str">
        <f>IFERROR(IF(INDEX('[1]PNC 2020'!$A$3:$AA$434,MATCH($A126,'[1]PNC 2020'!$A$7:$A$434,0)+4,MATCH(AG$60,'[1]PNC 2020'!$A$3:$AA$3,0))=0,"",INDEX('[1]PNC 2020'!$A$3:$AA$434,MATCH($A126,'[1]PNC 2020'!$A$7:$A$434,0)+4,MATCH(AG$60,'[1]PNC 2020'!$A$3:$AA$3,0))),"")</f>
        <v/>
      </c>
      <c r="AH126" s="35">
        <f t="shared" si="65"/>
        <v>10723426.02</v>
      </c>
      <c r="AI126" s="35">
        <f>IFERROR(IF(INDEX('[1]PNC 2020'!$A$3:$AA$434,MATCH($A126,'[1]PNC 2020'!$A$7:$A$434,0)+4,MATCH(AI$60,'[1]PNC 2020'!$A$3:$AA$3,0))=0,"",INDEX('[1]PNC 2020'!$A$3:$AA$434,MATCH($A126,'[1]PNC 2020'!$A$7:$A$434,0)+4,MATCH(AI$60,'[1]PNC 2020'!$A$3:$AA$3,0))),"")</f>
        <v>2895314.93</v>
      </c>
      <c r="AJ126" s="35" t="str">
        <f>IFERROR(IF(INDEX('[1]PNC 2020'!$A$3:$AA$434,MATCH($A126,'[1]PNC 2020'!$A$7:$A$434,0)+4,MATCH(AJ$60,'[1]PNC 2020'!$A$3:$AA$3,0))=0,"",INDEX('[1]PNC 2020'!$A$3:$AA$434,MATCH($A126,'[1]PNC 2020'!$A$7:$A$434,0)+4,MATCH(AJ$60,'[1]PNC 2020'!$A$3:$AA$3,0))),"")</f>
        <v/>
      </c>
      <c r="AK126" s="35">
        <f t="shared" si="66"/>
        <v>2895314.93</v>
      </c>
      <c r="AL126" s="2">
        <f t="shared" si="55"/>
        <v>89015410.379999995</v>
      </c>
      <c r="AM126" s="97" t="s">
        <v>1</v>
      </c>
    </row>
    <row r="127" spans="1:39" x14ac:dyDescent="0.25">
      <c r="A127" s="97" t="str">
        <f t="shared" si="67"/>
        <v>FebreroSeguros Pepín, S. A.</v>
      </c>
      <c r="B127" s="37" t="s">
        <v>114</v>
      </c>
      <c r="C127" s="44">
        <f t="shared" si="53"/>
        <v>124264056.11000001</v>
      </c>
      <c r="D127" s="44">
        <f t="shared" si="54"/>
        <v>50206.74</v>
      </c>
      <c r="E127" s="35">
        <f>IFERROR(IF(INDEX('[1]PNC 2020'!$A$3:$AA$434,MATCH($A127,'[1]PNC 2020'!$A$7:$A$434,0)+4,MATCH(E$60,'[1]PNC 2020'!$A$3:$AA$3,0))=0,"",INDEX('[1]PNC 2020'!$A$3:$AA$434,MATCH($A127,'[1]PNC 2020'!$A$7:$A$434,0)+4,MATCH(E$60,'[1]PNC 2020'!$A$3:$AA$3,0))),"")</f>
        <v>28292.240000000002</v>
      </c>
      <c r="F127" s="35" t="str">
        <f>IFERROR(IF(INDEX('[1]PNC 2020'!$A$3:$AA$434,MATCH($A127,'[1]PNC 2020'!$A$7:$A$434,0)+4,MATCH(F$60,'[1]PNC 2020'!$A$3:$AA$3,0))=0,"",INDEX('[1]PNC 2020'!$A$3:$AA$434,MATCH($A127,'[1]PNC 2020'!$A$7:$A$434,0)+4,MATCH(F$60,'[1]PNC 2020'!$A$3:$AA$3,0))),"")</f>
        <v/>
      </c>
      <c r="G127" s="35">
        <f t="shared" si="56"/>
        <v>28292.240000000002</v>
      </c>
      <c r="H127" s="35" t="str">
        <f>IFERROR(IF(INDEX('[1]PNC 2020'!$A$3:$AA$434,MATCH($A127,'[1]PNC 2020'!$A$7:$A$434,0)+4,MATCH(H$60,'[1]PNC 2020'!$A$3:$AA$3,0))=0,"",INDEX('[1]PNC 2020'!$A$3:$AA$434,MATCH($A127,'[1]PNC 2020'!$A$7:$A$434,0)+4,MATCH(H$60,'[1]PNC 2020'!$A$3:$AA$3,0))),"")</f>
        <v/>
      </c>
      <c r="I127" s="35" t="str">
        <f>IFERROR(IF(INDEX('[1]PNC 2020'!$A$3:$AA$434,MATCH($A127,'[1]PNC 2020'!$A$7:$A$434,0)+4,MATCH(I$60,'[1]PNC 2020'!$A$3:$AA$3,0))=0,"",INDEX('[1]PNC 2020'!$A$3:$AA$434,MATCH($A127,'[1]PNC 2020'!$A$7:$A$434,0)+4,MATCH(I$60,'[1]PNC 2020'!$A$3:$AA$3,0))),"")</f>
        <v/>
      </c>
      <c r="J127" s="35">
        <f t="shared" si="57"/>
        <v>0</v>
      </c>
      <c r="K127" s="35" t="str">
        <f>IFERROR(IF(INDEX('[1]PNC 2020'!$A$3:$AA$434,MATCH($A127,'[1]PNC 2020'!$A$7:$A$434,0)+4,MATCH(K$60,'[1]PNC 2020'!$A$3:$AA$3,0))=0,"",INDEX('[1]PNC 2020'!$A$3:$AA$434,MATCH($A127,'[1]PNC 2020'!$A$7:$A$434,0)+4,MATCH(K$60,'[1]PNC 2020'!$A$3:$AA$3,0))),"")</f>
        <v/>
      </c>
      <c r="L127" s="35" t="str">
        <f>IFERROR(IF(INDEX('[1]PNC 2020'!$A$3:$AA$434,MATCH($A127,'[1]PNC 2020'!$A$7:$A$434,0)+4,MATCH(L$60,'[1]PNC 2020'!$A$3:$AA$3,0))=0,"",INDEX('[1]PNC 2020'!$A$3:$AA$434,MATCH($A127,'[1]PNC 2020'!$A$7:$A$434,0)+4,MATCH(L$60,'[1]PNC 2020'!$A$3:$AA$3,0))),"")</f>
        <v/>
      </c>
      <c r="M127" s="35">
        <f t="shared" si="58"/>
        <v>0</v>
      </c>
      <c r="N127" s="35">
        <f>IFERROR(IF(INDEX('[1]PNC 2020'!$A$3:$AA$434,MATCH($A127,'[1]PNC 2020'!$A$7:$A$434,0)+4,MATCH(N$60,'[1]PNC 2020'!$A$3:$AA$3,0))=0,"",INDEX('[1]PNC 2020'!$A$3:$AA$434,MATCH($A127,'[1]PNC 2020'!$A$7:$A$434,0)+4,MATCH(N$60,'[1]PNC 2020'!$A$3:$AA$3,0))),"")</f>
        <v>122211.31</v>
      </c>
      <c r="O127" s="35" t="str">
        <f>IFERROR(IF(INDEX('[1]PNC 2020'!$A$3:$AA$434,MATCH($A127,'[1]PNC 2020'!$A$7:$A$434,0)+4,MATCH(O$60,'[1]PNC 2020'!$A$3:$AA$3,0))=0,"",INDEX('[1]PNC 2020'!$A$3:$AA$434,MATCH($A127,'[1]PNC 2020'!$A$7:$A$434,0)+4,MATCH(O$60,'[1]PNC 2020'!$A$3:$AA$3,0))),"")</f>
        <v/>
      </c>
      <c r="P127" s="35">
        <f t="shared" si="59"/>
        <v>122211.31</v>
      </c>
      <c r="Q127" s="35">
        <f>IFERROR(IF(INDEX('[1]PNC 2020'!$A$3:$AA$434,MATCH($A127,'[1]PNC 2020'!$A$7:$A$434,0)+4,MATCH(Q$60,'[1]PNC 2020'!$A$3:$AA$3,0))=0,"",INDEX('[1]PNC 2020'!$A$3:$AA$434,MATCH($A127,'[1]PNC 2020'!$A$7:$A$434,0)+4,MATCH(Q$60,'[1]PNC 2020'!$A$3:$AA$3,0))),"")</f>
        <v>199720.63</v>
      </c>
      <c r="R127" s="35" t="str">
        <f>IFERROR(IF(INDEX('[1]PNC 2020'!$A$3:$AA$434,MATCH($A127,'[1]PNC 2020'!$A$7:$A$434,0)+4,MATCH(R$60,'[1]PNC 2020'!$A$3:$AA$3,0))=0,"",INDEX('[1]PNC 2020'!$A$3:$AA$434,MATCH($A127,'[1]PNC 2020'!$A$7:$A$434,0)+4,MATCH(R$60,'[1]PNC 2020'!$A$3:$AA$3,0))),"")</f>
        <v/>
      </c>
      <c r="S127" s="35">
        <f t="shared" si="60"/>
        <v>199720.63</v>
      </c>
      <c r="T127" s="35">
        <f>IFERROR(IF(INDEX('[1]PNC 2020'!$A$3:$AA$434,MATCH($A127,'[1]PNC 2020'!$A$7:$A$434,0)+4,MATCH(T$60,'[1]PNC 2020'!$A$3:$AA$3,0))=0,"",INDEX('[1]PNC 2020'!$A$3:$AA$434,MATCH($A127,'[1]PNC 2020'!$A$7:$A$434,0)+4,MATCH(T$60,'[1]PNC 2020'!$A$3:$AA$3,0))),"")</f>
        <v>137304.31</v>
      </c>
      <c r="U127" s="35" t="str">
        <f>IFERROR(IF(INDEX('[1]PNC 2020'!$A$3:$AA$434,MATCH($A127,'[1]PNC 2020'!$A$7:$A$434,0)+4,MATCH(U$60,'[1]PNC 2020'!$A$3:$AA$3,0))=0,"",INDEX('[1]PNC 2020'!$A$3:$AA$434,MATCH($A127,'[1]PNC 2020'!$A$7:$A$434,0)+4,MATCH(U$60,'[1]PNC 2020'!$A$3:$AA$3,0))),"")</f>
        <v/>
      </c>
      <c r="V127" s="35">
        <f t="shared" si="61"/>
        <v>137304.31</v>
      </c>
      <c r="W127" s="35">
        <f>IFERROR(IF(INDEX('[1]PNC 2020'!$A$3:$AA$434,MATCH($A127,'[1]PNC 2020'!$A$7:$A$434,0)+4,MATCH(W$60,'[1]PNC 2020'!$A$3:$AA$3,0))=0,"",INDEX('[1]PNC 2020'!$A$3:$AA$434,MATCH($A127,'[1]PNC 2020'!$A$7:$A$434,0)+4,MATCH(W$60,'[1]PNC 2020'!$A$3:$AA$3,0))),"")</f>
        <v>2886858.3</v>
      </c>
      <c r="X127" s="35" t="str">
        <f>IFERROR(IF(INDEX('[1]PNC 2020'!$A$3:$AA$434,MATCH($A127,'[1]PNC 2020'!$A$7:$A$434,0)+4,MATCH(X$60,'[1]PNC 2020'!$A$3:$AA$3,0))=0,"",INDEX('[1]PNC 2020'!$A$3:$AA$434,MATCH($A127,'[1]PNC 2020'!$A$7:$A$434,0)+4,MATCH(X$60,'[1]PNC 2020'!$A$3:$AA$3,0))),"")</f>
        <v/>
      </c>
      <c r="Y127" s="35">
        <f t="shared" si="62"/>
        <v>2886858.3</v>
      </c>
      <c r="Z127" s="35">
        <f>IFERROR(IF(INDEX('[1]PNC 2020'!$A$3:$AA$434,MATCH($A127,'[1]PNC 2020'!$A$7:$A$434,0)+4,MATCH(Z$60,'[1]PNC 2020'!$A$3:$AA$3,0))=0,"",INDEX('[1]PNC 2020'!$A$3:$AA$434,MATCH($A127,'[1]PNC 2020'!$A$7:$A$434,0)+4,MATCH(Z$60,'[1]PNC 2020'!$A$3:$AA$3,0))),"")</f>
        <v>120141767.91</v>
      </c>
      <c r="AA127" s="35">
        <f>IFERROR(IF(INDEX('[1]PNC 2020'!$A$3:$AA$434,MATCH($A127,'[1]PNC 2020'!$A$7:$A$434,0)+4,MATCH(AA$60,'[1]PNC 2020'!$A$3:$AA$3,0))=0,"",INDEX('[1]PNC 2020'!$A$3:$AA$434,MATCH($A127,'[1]PNC 2020'!$A$7:$A$434,0)+4,MATCH(AA$60,'[1]PNC 2020'!$A$3:$AA$3,0))),"")</f>
        <v>50206.74</v>
      </c>
      <c r="AB127" s="35">
        <f t="shared" si="63"/>
        <v>120191974.64999999</v>
      </c>
      <c r="AC127" s="35" t="str">
        <f>IFERROR(IF(INDEX('[1]PNC 2020'!$A$3:$AA$434,MATCH($A127,'[1]PNC 2020'!$A$7:$A$434,0)+4,MATCH(AC$60,'[1]PNC 2020'!$A$3:$AA$3,0))=0,"",INDEX('[1]PNC 2020'!$A$3:$AA$434,MATCH($A127,'[1]PNC 2020'!$A$7:$A$434,0)+4,MATCH(AC$60,'[1]PNC 2020'!$A$3:$AA$3,0))),"")</f>
        <v/>
      </c>
      <c r="AD127" s="35" t="str">
        <f>IFERROR(IF(INDEX('[1]PNC 2020'!$A$3:$AA$434,MATCH($A127,'[1]PNC 2020'!$A$7:$A$434,0)+4,MATCH(AD$60,'[1]PNC 2020'!$A$3:$AA$3,0))=0,"",INDEX('[1]PNC 2020'!$A$3:$AA$434,MATCH($A127,'[1]PNC 2020'!$A$7:$A$434,0)+4,MATCH(AD$60,'[1]PNC 2020'!$A$3:$AA$3,0))),"")</f>
        <v/>
      </c>
      <c r="AE127" s="35">
        <f t="shared" si="64"/>
        <v>0</v>
      </c>
      <c r="AF127" s="35">
        <f>IFERROR(IF(INDEX('[1]PNC 2020'!$A$3:$AA$434,MATCH($A127,'[1]PNC 2020'!$A$7:$A$434,0)+4,MATCH(AF$60,'[1]PNC 2020'!$A$3:$AA$3,0))=0,"",INDEX('[1]PNC 2020'!$A$3:$AA$434,MATCH($A127,'[1]PNC 2020'!$A$7:$A$434,0)+4,MATCH(AF$60,'[1]PNC 2020'!$A$3:$AA$3,0))),"")</f>
        <v>523876.87</v>
      </c>
      <c r="AG127" s="35" t="str">
        <f>IFERROR(IF(INDEX('[1]PNC 2020'!$A$3:$AA$434,MATCH($A127,'[1]PNC 2020'!$A$7:$A$434,0)+4,MATCH(AG$60,'[1]PNC 2020'!$A$3:$AA$3,0))=0,"",INDEX('[1]PNC 2020'!$A$3:$AA$434,MATCH($A127,'[1]PNC 2020'!$A$7:$A$434,0)+4,MATCH(AG$60,'[1]PNC 2020'!$A$3:$AA$3,0))),"")</f>
        <v/>
      </c>
      <c r="AH127" s="35">
        <f t="shared" si="65"/>
        <v>523876.87</v>
      </c>
      <c r="AI127" s="35">
        <f>IFERROR(IF(INDEX('[1]PNC 2020'!$A$3:$AA$434,MATCH($A127,'[1]PNC 2020'!$A$7:$A$434,0)+4,MATCH(AI$60,'[1]PNC 2020'!$A$3:$AA$3,0))=0,"",INDEX('[1]PNC 2020'!$A$3:$AA$434,MATCH($A127,'[1]PNC 2020'!$A$7:$A$434,0)+4,MATCH(AI$60,'[1]PNC 2020'!$A$3:$AA$3,0))),"")</f>
        <v>224024.54</v>
      </c>
      <c r="AJ127" s="35" t="str">
        <f>IFERROR(IF(INDEX('[1]PNC 2020'!$A$3:$AA$434,MATCH($A127,'[1]PNC 2020'!$A$7:$A$434,0)+4,MATCH(AJ$60,'[1]PNC 2020'!$A$3:$AA$3,0))=0,"",INDEX('[1]PNC 2020'!$A$3:$AA$434,MATCH($A127,'[1]PNC 2020'!$A$7:$A$434,0)+4,MATCH(AJ$60,'[1]PNC 2020'!$A$3:$AA$3,0))),"")</f>
        <v/>
      </c>
      <c r="AK127" s="35">
        <f t="shared" si="66"/>
        <v>224024.54</v>
      </c>
      <c r="AL127" s="2">
        <f t="shared" si="55"/>
        <v>124314262.85000001</v>
      </c>
      <c r="AM127" s="97" t="s">
        <v>1</v>
      </c>
    </row>
    <row r="128" spans="1:39" x14ac:dyDescent="0.25">
      <c r="A128" s="97" t="str">
        <f t="shared" si="67"/>
        <v>FebreroLa Monumental de Seguros, S. A.</v>
      </c>
      <c r="B128" s="37" t="s">
        <v>85</v>
      </c>
      <c r="C128" s="44">
        <f t="shared" si="53"/>
        <v>102321248.94000001</v>
      </c>
      <c r="D128" s="44">
        <f t="shared" si="54"/>
        <v>20729.189999999999</v>
      </c>
      <c r="E128" s="35" t="str">
        <f>IFERROR(IF(INDEX('[1]PNC 2020'!$A$3:$AA$434,MATCH($A128,'[1]PNC 2020'!$A$7:$A$434,0)+4,MATCH(E$60,'[1]PNC 2020'!$A$3:$AA$3,0))=0,"",INDEX('[1]PNC 2020'!$A$3:$AA$434,MATCH($A128,'[1]PNC 2020'!$A$7:$A$434,0)+4,MATCH(E$60,'[1]PNC 2020'!$A$3:$AA$3,0))),"")</f>
        <v/>
      </c>
      <c r="F128" s="35" t="str">
        <f>IFERROR(IF(INDEX('[1]PNC 2020'!$A$3:$AA$434,MATCH($A128,'[1]PNC 2020'!$A$7:$A$434,0)+4,MATCH(F$60,'[1]PNC 2020'!$A$3:$AA$3,0))=0,"",INDEX('[1]PNC 2020'!$A$3:$AA$434,MATCH($A128,'[1]PNC 2020'!$A$7:$A$434,0)+4,MATCH(F$60,'[1]PNC 2020'!$A$3:$AA$3,0))),"")</f>
        <v/>
      </c>
      <c r="G128" s="35">
        <f t="shared" si="56"/>
        <v>0</v>
      </c>
      <c r="H128" s="35">
        <f>IFERROR(IF(INDEX('[1]PNC 2020'!$A$3:$AA$434,MATCH($A128,'[1]PNC 2020'!$A$7:$A$434,0)+4,MATCH(H$60,'[1]PNC 2020'!$A$3:$AA$3,0))=0,"",INDEX('[1]PNC 2020'!$A$3:$AA$434,MATCH($A128,'[1]PNC 2020'!$A$7:$A$434,0)+4,MATCH(H$60,'[1]PNC 2020'!$A$3:$AA$3,0))),"")</f>
        <v>795443.59</v>
      </c>
      <c r="I128" s="35" t="str">
        <f>IFERROR(IF(INDEX('[1]PNC 2020'!$A$3:$AA$434,MATCH($A128,'[1]PNC 2020'!$A$7:$A$434,0)+4,MATCH(I$60,'[1]PNC 2020'!$A$3:$AA$3,0))=0,"",INDEX('[1]PNC 2020'!$A$3:$AA$434,MATCH($A128,'[1]PNC 2020'!$A$7:$A$434,0)+4,MATCH(I$60,'[1]PNC 2020'!$A$3:$AA$3,0))),"")</f>
        <v/>
      </c>
      <c r="J128" s="35">
        <f t="shared" si="57"/>
        <v>795443.59</v>
      </c>
      <c r="K128" s="35" t="str">
        <f>IFERROR(IF(INDEX('[1]PNC 2020'!$A$3:$AA$434,MATCH($A128,'[1]PNC 2020'!$A$7:$A$434,0)+4,MATCH(K$60,'[1]PNC 2020'!$A$3:$AA$3,0))=0,"",INDEX('[1]PNC 2020'!$A$3:$AA$434,MATCH($A128,'[1]PNC 2020'!$A$7:$A$434,0)+4,MATCH(K$60,'[1]PNC 2020'!$A$3:$AA$3,0))),"")</f>
        <v/>
      </c>
      <c r="L128" s="35" t="str">
        <f>IFERROR(IF(INDEX('[1]PNC 2020'!$A$3:$AA$434,MATCH($A128,'[1]PNC 2020'!$A$7:$A$434,0)+4,MATCH(L$60,'[1]PNC 2020'!$A$3:$AA$3,0))=0,"",INDEX('[1]PNC 2020'!$A$3:$AA$434,MATCH($A128,'[1]PNC 2020'!$A$7:$A$434,0)+4,MATCH(L$60,'[1]PNC 2020'!$A$3:$AA$3,0))),"")</f>
        <v/>
      </c>
      <c r="M128" s="35">
        <f t="shared" si="58"/>
        <v>0</v>
      </c>
      <c r="N128" s="35">
        <f>IFERROR(IF(INDEX('[1]PNC 2020'!$A$3:$AA$434,MATCH($A128,'[1]PNC 2020'!$A$7:$A$434,0)+4,MATCH(N$60,'[1]PNC 2020'!$A$3:$AA$3,0))=0,"",INDEX('[1]PNC 2020'!$A$3:$AA$434,MATCH($A128,'[1]PNC 2020'!$A$7:$A$434,0)+4,MATCH(N$60,'[1]PNC 2020'!$A$3:$AA$3,0))),"")</f>
        <v>4646.55</v>
      </c>
      <c r="O128" s="35" t="str">
        <f>IFERROR(IF(INDEX('[1]PNC 2020'!$A$3:$AA$434,MATCH($A128,'[1]PNC 2020'!$A$7:$A$434,0)+4,MATCH(O$60,'[1]PNC 2020'!$A$3:$AA$3,0))=0,"",INDEX('[1]PNC 2020'!$A$3:$AA$434,MATCH($A128,'[1]PNC 2020'!$A$7:$A$434,0)+4,MATCH(O$60,'[1]PNC 2020'!$A$3:$AA$3,0))),"")</f>
        <v/>
      </c>
      <c r="P128" s="35">
        <f t="shared" si="59"/>
        <v>4646.55</v>
      </c>
      <c r="Q128" s="35">
        <f>IFERROR(IF(INDEX('[1]PNC 2020'!$A$3:$AA$434,MATCH($A128,'[1]PNC 2020'!$A$7:$A$434,0)+4,MATCH(Q$60,'[1]PNC 2020'!$A$3:$AA$3,0))=0,"",INDEX('[1]PNC 2020'!$A$3:$AA$434,MATCH($A128,'[1]PNC 2020'!$A$7:$A$434,0)+4,MATCH(Q$60,'[1]PNC 2020'!$A$3:$AA$3,0))),"")</f>
        <v>8246870.5499999998</v>
      </c>
      <c r="R128" s="35" t="str">
        <f>IFERROR(IF(INDEX('[1]PNC 2020'!$A$3:$AA$434,MATCH($A128,'[1]PNC 2020'!$A$7:$A$434,0)+4,MATCH(R$60,'[1]PNC 2020'!$A$3:$AA$3,0))=0,"",INDEX('[1]PNC 2020'!$A$3:$AA$434,MATCH($A128,'[1]PNC 2020'!$A$7:$A$434,0)+4,MATCH(R$60,'[1]PNC 2020'!$A$3:$AA$3,0))),"")</f>
        <v/>
      </c>
      <c r="S128" s="35">
        <f t="shared" si="60"/>
        <v>8246870.5499999998</v>
      </c>
      <c r="T128" s="35">
        <f>IFERROR(IF(INDEX('[1]PNC 2020'!$A$3:$AA$434,MATCH($A128,'[1]PNC 2020'!$A$7:$A$434,0)+4,MATCH(T$60,'[1]PNC 2020'!$A$3:$AA$3,0))=0,"",INDEX('[1]PNC 2020'!$A$3:$AA$434,MATCH($A128,'[1]PNC 2020'!$A$7:$A$434,0)+4,MATCH(T$60,'[1]PNC 2020'!$A$3:$AA$3,0))),"")</f>
        <v>222561.16</v>
      </c>
      <c r="U128" s="35">
        <f>IFERROR(IF(INDEX('[1]PNC 2020'!$A$3:$AA$434,MATCH($A128,'[1]PNC 2020'!$A$7:$A$434,0)+4,MATCH(U$60,'[1]PNC 2020'!$A$3:$AA$3,0))=0,"",INDEX('[1]PNC 2020'!$A$3:$AA$434,MATCH($A128,'[1]PNC 2020'!$A$7:$A$434,0)+4,MATCH(U$60,'[1]PNC 2020'!$A$3:$AA$3,0))),"")</f>
        <v>0.56999999999999995</v>
      </c>
      <c r="V128" s="35">
        <f t="shared" si="61"/>
        <v>222561.73</v>
      </c>
      <c r="W128" s="35">
        <f>IFERROR(IF(INDEX('[1]PNC 2020'!$A$3:$AA$434,MATCH($A128,'[1]PNC 2020'!$A$7:$A$434,0)+4,MATCH(W$60,'[1]PNC 2020'!$A$3:$AA$3,0))=0,"",INDEX('[1]PNC 2020'!$A$3:$AA$434,MATCH($A128,'[1]PNC 2020'!$A$7:$A$434,0)+4,MATCH(W$60,'[1]PNC 2020'!$A$3:$AA$3,0))),"")</f>
        <v>26097.71</v>
      </c>
      <c r="X128" s="35" t="str">
        <f>IFERROR(IF(INDEX('[1]PNC 2020'!$A$3:$AA$434,MATCH($A128,'[1]PNC 2020'!$A$7:$A$434,0)+4,MATCH(X$60,'[1]PNC 2020'!$A$3:$AA$3,0))=0,"",INDEX('[1]PNC 2020'!$A$3:$AA$434,MATCH($A128,'[1]PNC 2020'!$A$7:$A$434,0)+4,MATCH(X$60,'[1]PNC 2020'!$A$3:$AA$3,0))),"")</f>
        <v/>
      </c>
      <c r="Y128" s="35">
        <f t="shared" si="62"/>
        <v>26097.71</v>
      </c>
      <c r="Z128" s="35">
        <f>IFERROR(IF(INDEX('[1]PNC 2020'!$A$3:$AA$434,MATCH($A128,'[1]PNC 2020'!$A$7:$A$434,0)+4,MATCH(Z$60,'[1]PNC 2020'!$A$3:$AA$3,0))=0,"",INDEX('[1]PNC 2020'!$A$3:$AA$434,MATCH($A128,'[1]PNC 2020'!$A$7:$A$434,0)+4,MATCH(Z$60,'[1]PNC 2020'!$A$3:$AA$3,0))),"")</f>
        <v>87516891.340000004</v>
      </c>
      <c r="AA128" s="35">
        <f>IFERROR(IF(INDEX('[1]PNC 2020'!$A$3:$AA$434,MATCH($A128,'[1]PNC 2020'!$A$7:$A$434,0)+4,MATCH(AA$60,'[1]PNC 2020'!$A$3:$AA$3,0))=0,"",INDEX('[1]PNC 2020'!$A$3:$AA$434,MATCH($A128,'[1]PNC 2020'!$A$7:$A$434,0)+4,MATCH(AA$60,'[1]PNC 2020'!$A$3:$AA$3,0))),"")</f>
        <v>2000.77</v>
      </c>
      <c r="AB128" s="35">
        <f t="shared" si="63"/>
        <v>87518892.109999999</v>
      </c>
      <c r="AC128" s="35" t="str">
        <f>IFERROR(IF(INDEX('[1]PNC 2020'!$A$3:$AA$434,MATCH($A128,'[1]PNC 2020'!$A$7:$A$434,0)+4,MATCH(AC$60,'[1]PNC 2020'!$A$3:$AA$3,0))=0,"",INDEX('[1]PNC 2020'!$A$3:$AA$434,MATCH($A128,'[1]PNC 2020'!$A$7:$A$434,0)+4,MATCH(AC$60,'[1]PNC 2020'!$A$3:$AA$3,0))),"")</f>
        <v/>
      </c>
      <c r="AD128" s="35" t="str">
        <f>IFERROR(IF(INDEX('[1]PNC 2020'!$A$3:$AA$434,MATCH($A128,'[1]PNC 2020'!$A$7:$A$434,0)+4,MATCH(AD$60,'[1]PNC 2020'!$A$3:$AA$3,0))=0,"",INDEX('[1]PNC 2020'!$A$3:$AA$434,MATCH($A128,'[1]PNC 2020'!$A$7:$A$434,0)+4,MATCH(AD$60,'[1]PNC 2020'!$A$3:$AA$3,0))),"")</f>
        <v/>
      </c>
      <c r="AE128" s="35">
        <f t="shared" si="64"/>
        <v>0</v>
      </c>
      <c r="AF128" s="35">
        <f>IFERROR(IF(INDEX('[1]PNC 2020'!$A$3:$AA$434,MATCH($A128,'[1]PNC 2020'!$A$7:$A$434,0)+4,MATCH(AF$60,'[1]PNC 2020'!$A$3:$AA$3,0))=0,"",INDEX('[1]PNC 2020'!$A$3:$AA$434,MATCH($A128,'[1]PNC 2020'!$A$7:$A$434,0)+4,MATCH(AF$60,'[1]PNC 2020'!$A$3:$AA$3,0))),"")</f>
        <v>1772778.45</v>
      </c>
      <c r="AG128" s="35" t="str">
        <f>IFERROR(IF(INDEX('[1]PNC 2020'!$A$3:$AA$434,MATCH($A128,'[1]PNC 2020'!$A$7:$A$434,0)+4,MATCH(AG$60,'[1]PNC 2020'!$A$3:$AA$3,0))=0,"",INDEX('[1]PNC 2020'!$A$3:$AA$434,MATCH($A128,'[1]PNC 2020'!$A$7:$A$434,0)+4,MATCH(AG$60,'[1]PNC 2020'!$A$3:$AA$3,0))),"")</f>
        <v/>
      </c>
      <c r="AH128" s="35">
        <f t="shared" si="65"/>
        <v>1772778.45</v>
      </c>
      <c r="AI128" s="35">
        <f>IFERROR(IF(INDEX('[1]PNC 2020'!$A$3:$AA$434,MATCH($A128,'[1]PNC 2020'!$A$7:$A$434,0)+4,MATCH(AI$60,'[1]PNC 2020'!$A$3:$AA$3,0))=0,"",INDEX('[1]PNC 2020'!$A$3:$AA$434,MATCH($A128,'[1]PNC 2020'!$A$7:$A$434,0)+4,MATCH(AI$60,'[1]PNC 2020'!$A$3:$AA$3,0))),"")</f>
        <v>3735959.59</v>
      </c>
      <c r="AJ128" s="35">
        <f>IFERROR(IF(INDEX('[1]PNC 2020'!$A$3:$AA$434,MATCH($A128,'[1]PNC 2020'!$A$7:$A$434,0)+4,MATCH(AJ$60,'[1]PNC 2020'!$A$3:$AA$3,0))=0,"",INDEX('[1]PNC 2020'!$A$3:$AA$434,MATCH($A128,'[1]PNC 2020'!$A$7:$A$434,0)+4,MATCH(AJ$60,'[1]PNC 2020'!$A$3:$AA$3,0))),"")</f>
        <v>18727.849999999999</v>
      </c>
      <c r="AK128" s="35">
        <f t="shared" si="66"/>
        <v>3754687.44</v>
      </c>
      <c r="AL128" s="2">
        <f t="shared" si="55"/>
        <v>102341978.13000001</v>
      </c>
      <c r="AM128" s="97" t="s">
        <v>1</v>
      </c>
    </row>
    <row r="129" spans="1:39" x14ac:dyDescent="0.25">
      <c r="A129" s="97" t="str">
        <f t="shared" si="67"/>
        <v>FebreroCompañía Dominicana de Seguros, C. por A.</v>
      </c>
      <c r="B129" s="37" t="s">
        <v>115</v>
      </c>
      <c r="C129" s="44">
        <f t="shared" si="53"/>
        <v>84433768.189999998</v>
      </c>
      <c r="D129" s="44">
        <f t="shared" si="54"/>
        <v>0</v>
      </c>
      <c r="E129" s="35">
        <f>IFERROR(IF(INDEX('[1]PNC 2020'!$A$3:$AA$434,MATCH($A129,'[1]PNC 2020'!$A$7:$A$434,0)+4,MATCH(E$60,'[1]PNC 2020'!$A$3:$AA$3,0))=0,"",INDEX('[1]PNC 2020'!$A$3:$AA$434,MATCH($A129,'[1]PNC 2020'!$A$7:$A$434,0)+4,MATCH(E$60,'[1]PNC 2020'!$A$3:$AA$3,0))),"")</f>
        <v>354728</v>
      </c>
      <c r="F129" s="35" t="str">
        <f>IFERROR(IF(INDEX('[1]PNC 2020'!$A$3:$AA$434,MATCH($A129,'[1]PNC 2020'!$A$7:$A$434,0)+4,MATCH(F$60,'[1]PNC 2020'!$A$3:$AA$3,0))=0,"",INDEX('[1]PNC 2020'!$A$3:$AA$434,MATCH($A129,'[1]PNC 2020'!$A$7:$A$434,0)+4,MATCH(F$60,'[1]PNC 2020'!$A$3:$AA$3,0))),"")</f>
        <v/>
      </c>
      <c r="G129" s="35">
        <f t="shared" si="56"/>
        <v>354728</v>
      </c>
      <c r="H129" s="35" t="str">
        <f>IFERROR(IF(INDEX('[1]PNC 2020'!$A$3:$AA$434,MATCH($A129,'[1]PNC 2020'!$A$7:$A$434,0)+4,MATCH(H$60,'[1]PNC 2020'!$A$3:$AA$3,0))=0,"",INDEX('[1]PNC 2020'!$A$3:$AA$434,MATCH($A129,'[1]PNC 2020'!$A$7:$A$434,0)+4,MATCH(H$60,'[1]PNC 2020'!$A$3:$AA$3,0))),"")</f>
        <v/>
      </c>
      <c r="I129" s="35" t="str">
        <f>IFERROR(IF(INDEX('[1]PNC 2020'!$A$3:$AA$434,MATCH($A129,'[1]PNC 2020'!$A$7:$A$434,0)+4,MATCH(I$60,'[1]PNC 2020'!$A$3:$AA$3,0))=0,"",INDEX('[1]PNC 2020'!$A$3:$AA$434,MATCH($A129,'[1]PNC 2020'!$A$7:$A$434,0)+4,MATCH(I$60,'[1]PNC 2020'!$A$3:$AA$3,0))),"")</f>
        <v/>
      </c>
      <c r="J129" s="35">
        <f t="shared" si="57"/>
        <v>0</v>
      </c>
      <c r="K129" s="35" t="str">
        <f>IFERROR(IF(INDEX('[1]PNC 2020'!$A$3:$AA$434,MATCH($A129,'[1]PNC 2020'!$A$7:$A$434,0)+4,MATCH(K$60,'[1]PNC 2020'!$A$3:$AA$3,0))=0,"",INDEX('[1]PNC 2020'!$A$3:$AA$434,MATCH($A129,'[1]PNC 2020'!$A$7:$A$434,0)+4,MATCH(K$60,'[1]PNC 2020'!$A$3:$AA$3,0))),"")</f>
        <v/>
      </c>
      <c r="L129" s="35" t="str">
        <f>IFERROR(IF(INDEX('[1]PNC 2020'!$A$3:$AA$434,MATCH($A129,'[1]PNC 2020'!$A$7:$A$434,0)+4,MATCH(L$60,'[1]PNC 2020'!$A$3:$AA$3,0))=0,"",INDEX('[1]PNC 2020'!$A$3:$AA$434,MATCH($A129,'[1]PNC 2020'!$A$7:$A$434,0)+4,MATCH(L$60,'[1]PNC 2020'!$A$3:$AA$3,0))),"")</f>
        <v/>
      </c>
      <c r="M129" s="35">
        <f t="shared" si="58"/>
        <v>0</v>
      </c>
      <c r="N129" s="35">
        <f>IFERROR(IF(INDEX('[1]PNC 2020'!$A$3:$AA$434,MATCH($A129,'[1]PNC 2020'!$A$7:$A$434,0)+4,MATCH(N$60,'[1]PNC 2020'!$A$3:$AA$3,0))=0,"",INDEX('[1]PNC 2020'!$A$3:$AA$434,MATCH($A129,'[1]PNC 2020'!$A$7:$A$434,0)+4,MATCH(N$60,'[1]PNC 2020'!$A$3:$AA$3,0))),"")</f>
        <v>240377.03</v>
      </c>
      <c r="O129" s="35" t="str">
        <f>IFERROR(IF(INDEX('[1]PNC 2020'!$A$3:$AA$434,MATCH($A129,'[1]PNC 2020'!$A$7:$A$434,0)+4,MATCH(O$60,'[1]PNC 2020'!$A$3:$AA$3,0))=0,"",INDEX('[1]PNC 2020'!$A$3:$AA$434,MATCH($A129,'[1]PNC 2020'!$A$7:$A$434,0)+4,MATCH(O$60,'[1]PNC 2020'!$A$3:$AA$3,0))),"")</f>
        <v/>
      </c>
      <c r="P129" s="35">
        <f t="shared" si="59"/>
        <v>240377.03</v>
      </c>
      <c r="Q129" s="35">
        <f>IFERROR(IF(INDEX('[1]PNC 2020'!$A$3:$AA$434,MATCH($A129,'[1]PNC 2020'!$A$7:$A$434,0)+4,MATCH(Q$60,'[1]PNC 2020'!$A$3:$AA$3,0))=0,"",INDEX('[1]PNC 2020'!$A$3:$AA$434,MATCH($A129,'[1]PNC 2020'!$A$7:$A$434,0)+4,MATCH(Q$60,'[1]PNC 2020'!$A$3:$AA$3,0))),"")</f>
        <v>220874.6</v>
      </c>
      <c r="R129" s="35" t="str">
        <f>IFERROR(IF(INDEX('[1]PNC 2020'!$A$3:$AA$434,MATCH($A129,'[1]PNC 2020'!$A$7:$A$434,0)+4,MATCH(R$60,'[1]PNC 2020'!$A$3:$AA$3,0))=0,"",INDEX('[1]PNC 2020'!$A$3:$AA$434,MATCH($A129,'[1]PNC 2020'!$A$7:$A$434,0)+4,MATCH(R$60,'[1]PNC 2020'!$A$3:$AA$3,0))),"")</f>
        <v/>
      </c>
      <c r="S129" s="35">
        <f t="shared" si="60"/>
        <v>220874.6</v>
      </c>
      <c r="T129" s="35">
        <f>IFERROR(IF(INDEX('[1]PNC 2020'!$A$3:$AA$434,MATCH($A129,'[1]PNC 2020'!$A$7:$A$434,0)+4,MATCH(T$60,'[1]PNC 2020'!$A$3:$AA$3,0))=0,"",INDEX('[1]PNC 2020'!$A$3:$AA$434,MATCH($A129,'[1]PNC 2020'!$A$7:$A$434,0)+4,MATCH(T$60,'[1]PNC 2020'!$A$3:$AA$3,0))),"")</f>
        <v>16767.59</v>
      </c>
      <c r="U129" s="35" t="str">
        <f>IFERROR(IF(INDEX('[1]PNC 2020'!$A$3:$AA$434,MATCH($A129,'[1]PNC 2020'!$A$7:$A$434,0)+4,MATCH(U$60,'[1]PNC 2020'!$A$3:$AA$3,0))=0,"",INDEX('[1]PNC 2020'!$A$3:$AA$434,MATCH($A129,'[1]PNC 2020'!$A$7:$A$434,0)+4,MATCH(U$60,'[1]PNC 2020'!$A$3:$AA$3,0))),"")</f>
        <v/>
      </c>
      <c r="V129" s="35">
        <f t="shared" si="61"/>
        <v>16767.59</v>
      </c>
      <c r="W129" s="35">
        <f>IFERROR(IF(INDEX('[1]PNC 2020'!$A$3:$AA$434,MATCH($A129,'[1]PNC 2020'!$A$7:$A$434,0)+4,MATCH(W$60,'[1]PNC 2020'!$A$3:$AA$3,0))=0,"",INDEX('[1]PNC 2020'!$A$3:$AA$434,MATCH($A129,'[1]PNC 2020'!$A$7:$A$434,0)+4,MATCH(W$60,'[1]PNC 2020'!$A$3:$AA$3,0))),"")</f>
        <v>126602.03</v>
      </c>
      <c r="X129" s="35" t="str">
        <f>IFERROR(IF(INDEX('[1]PNC 2020'!$A$3:$AA$434,MATCH($A129,'[1]PNC 2020'!$A$7:$A$434,0)+4,MATCH(X$60,'[1]PNC 2020'!$A$3:$AA$3,0))=0,"",INDEX('[1]PNC 2020'!$A$3:$AA$434,MATCH($A129,'[1]PNC 2020'!$A$7:$A$434,0)+4,MATCH(X$60,'[1]PNC 2020'!$A$3:$AA$3,0))),"")</f>
        <v/>
      </c>
      <c r="Y129" s="35">
        <f t="shared" si="62"/>
        <v>126602.03</v>
      </c>
      <c r="Z129" s="35">
        <f>IFERROR(IF(INDEX('[1]PNC 2020'!$A$3:$AA$434,MATCH($A129,'[1]PNC 2020'!$A$7:$A$434,0)+4,MATCH(Z$60,'[1]PNC 2020'!$A$3:$AA$3,0))=0,"",INDEX('[1]PNC 2020'!$A$3:$AA$434,MATCH($A129,'[1]PNC 2020'!$A$7:$A$434,0)+4,MATCH(Z$60,'[1]PNC 2020'!$A$3:$AA$3,0))),"")</f>
        <v>59335048.369999997</v>
      </c>
      <c r="AA129" s="35" t="str">
        <f>IFERROR(IF(INDEX('[1]PNC 2020'!$A$3:$AA$434,MATCH($A129,'[1]PNC 2020'!$A$7:$A$434,0)+4,MATCH(AA$60,'[1]PNC 2020'!$A$3:$AA$3,0))=0,"",INDEX('[1]PNC 2020'!$A$3:$AA$434,MATCH($A129,'[1]PNC 2020'!$A$7:$A$434,0)+4,MATCH(AA$60,'[1]PNC 2020'!$A$3:$AA$3,0))),"")</f>
        <v/>
      </c>
      <c r="AB129" s="35">
        <f t="shared" si="63"/>
        <v>59335048.369999997</v>
      </c>
      <c r="AC129" s="35" t="str">
        <f>IFERROR(IF(INDEX('[1]PNC 2020'!$A$3:$AA$434,MATCH($A129,'[1]PNC 2020'!$A$7:$A$434,0)+4,MATCH(AC$60,'[1]PNC 2020'!$A$3:$AA$3,0))=0,"",INDEX('[1]PNC 2020'!$A$3:$AA$434,MATCH($A129,'[1]PNC 2020'!$A$7:$A$434,0)+4,MATCH(AC$60,'[1]PNC 2020'!$A$3:$AA$3,0))),"")</f>
        <v/>
      </c>
      <c r="AD129" s="35" t="str">
        <f>IFERROR(IF(INDEX('[1]PNC 2020'!$A$3:$AA$434,MATCH($A129,'[1]PNC 2020'!$A$7:$A$434,0)+4,MATCH(AD$60,'[1]PNC 2020'!$A$3:$AA$3,0))=0,"",INDEX('[1]PNC 2020'!$A$3:$AA$434,MATCH($A129,'[1]PNC 2020'!$A$7:$A$434,0)+4,MATCH(AD$60,'[1]PNC 2020'!$A$3:$AA$3,0))),"")</f>
        <v/>
      </c>
      <c r="AE129" s="35">
        <f t="shared" si="64"/>
        <v>0</v>
      </c>
      <c r="AF129" s="35">
        <f>IFERROR(IF(INDEX('[1]PNC 2020'!$A$3:$AA$434,MATCH($A129,'[1]PNC 2020'!$A$7:$A$434,0)+4,MATCH(AF$60,'[1]PNC 2020'!$A$3:$AA$3,0))=0,"",INDEX('[1]PNC 2020'!$A$3:$AA$434,MATCH($A129,'[1]PNC 2020'!$A$7:$A$434,0)+4,MATCH(AF$60,'[1]PNC 2020'!$A$3:$AA$3,0))),"")</f>
        <v>22928204.699999999</v>
      </c>
      <c r="AG129" s="35" t="str">
        <f>IFERROR(IF(INDEX('[1]PNC 2020'!$A$3:$AA$434,MATCH($A129,'[1]PNC 2020'!$A$7:$A$434,0)+4,MATCH(AG$60,'[1]PNC 2020'!$A$3:$AA$3,0))=0,"",INDEX('[1]PNC 2020'!$A$3:$AA$434,MATCH($A129,'[1]PNC 2020'!$A$7:$A$434,0)+4,MATCH(AG$60,'[1]PNC 2020'!$A$3:$AA$3,0))),"")</f>
        <v/>
      </c>
      <c r="AH129" s="35">
        <f t="shared" si="65"/>
        <v>22928204.699999999</v>
      </c>
      <c r="AI129" s="35">
        <f>IFERROR(IF(INDEX('[1]PNC 2020'!$A$3:$AA$434,MATCH($A129,'[1]PNC 2020'!$A$7:$A$434,0)+4,MATCH(AI$60,'[1]PNC 2020'!$A$3:$AA$3,0))=0,"",INDEX('[1]PNC 2020'!$A$3:$AA$434,MATCH($A129,'[1]PNC 2020'!$A$7:$A$434,0)+4,MATCH(AI$60,'[1]PNC 2020'!$A$3:$AA$3,0))),"")</f>
        <v>1211165.8700000001</v>
      </c>
      <c r="AJ129" s="35" t="str">
        <f>IFERROR(IF(INDEX('[1]PNC 2020'!$A$3:$AA$434,MATCH($A129,'[1]PNC 2020'!$A$7:$A$434,0)+4,MATCH(AJ$60,'[1]PNC 2020'!$A$3:$AA$3,0))=0,"",INDEX('[1]PNC 2020'!$A$3:$AA$434,MATCH($A129,'[1]PNC 2020'!$A$7:$A$434,0)+4,MATCH(AJ$60,'[1]PNC 2020'!$A$3:$AA$3,0))),"")</f>
        <v/>
      </c>
      <c r="AK129" s="35">
        <f t="shared" si="66"/>
        <v>1211165.8700000001</v>
      </c>
      <c r="AL129" s="2">
        <f t="shared" si="55"/>
        <v>84433768.189999998</v>
      </c>
      <c r="AM129" s="97" t="s">
        <v>1</v>
      </c>
    </row>
    <row r="130" spans="1:39" x14ac:dyDescent="0.25">
      <c r="A130" s="97" t="str">
        <f t="shared" si="67"/>
        <v>FebreroPatria, S. A., Compañía de Seguros</v>
      </c>
      <c r="B130" s="37" t="s">
        <v>116</v>
      </c>
      <c r="C130" s="44">
        <f t="shared" si="53"/>
        <v>66847098.530000001</v>
      </c>
      <c r="D130" s="44">
        <f t="shared" si="54"/>
        <v>0</v>
      </c>
      <c r="E130" s="35" t="str">
        <f>IFERROR(IF(INDEX('[1]PNC 2020'!$A$3:$AA$434,MATCH($A130,'[1]PNC 2020'!$A$7:$A$434,0)+4,MATCH(E$60,'[1]PNC 2020'!$A$3:$AA$3,0))=0,"",INDEX('[1]PNC 2020'!$A$3:$AA$434,MATCH($A130,'[1]PNC 2020'!$A$7:$A$434,0)+4,MATCH(E$60,'[1]PNC 2020'!$A$3:$AA$3,0))),"")</f>
        <v/>
      </c>
      <c r="F130" s="35" t="str">
        <f>IFERROR(IF(INDEX('[1]PNC 2020'!$A$3:$AA$434,MATCH($A130,'[1]PNC 2020'!$A$7:$A$434,0)+4,MATCH(F$60,'[1]PNC 2020'!$A$3:$AA$3,0))=0,"",INDEX('[1]PNC 2020'!$A$3:$AA$434,MATCH($A130,'[1]PNC 2020'!$A$7:$A$434,0)+4,MATCH(F$60,'[1]PNC 2020'!$A$3:$AA$3,0))),"")</f>
        <v/>
      </c>
      <c r="G130" s="35">
        <f t="shared" si="56"/>
        <v>0</v>
      </c>
      <c r="H130" s="35">
        <f>IFERROR(IF(INDEX('[1]PNC 2020'!$A$3:$AA$434,MATCH($A130,'[1]PNC 2020'!$A$7:$A$434,0)+4,MATCH(H$60,'[1]PNC 2020'!$A$3:$AA$3,0))=0,"",INDEX('[1]PNC 2020'!$A$3:$AA$434,MATCH($A130,'[1]PNC 2020'!$A$7:$A$434,0)+4,MATCH(H$60,'[1]PNC 2020'!$A$3:$AA$3,0))),"")</f>
        <v>15743.1</v>
      </c>
      <c r="I130" s="35" t="str">
        <f>IFERROR(IF(INDEX('[1]PNC 2020'!$A$3:$AA$434,MATCH($A130,'[1]PNC 2020'!$A$7:$A$434,0)+4,MATCH(I$60,'[1]PNC 2020'!$A$3:$AA$3,0))=0,"",INDEX('[1]PNC 2020'!$A$3:$AA$434,MATCH($A130,'[1]PNC 2020'!$A$7:$A$434,0)+4,MATCH(I$60,'[1]PNC 2020'!$A$3:$AA$3,0))),"")</f>
        <v/>
      </c>
      <c r="J130" s="35">
        <f t="shared" si="57"/>
        <v>15743.1</v>
      </c>
      <c r="K130" s="35" t="str">
        <f>IFERROR(IF(INDEX('[1]PNC 2020'!$A$3:$AA$434,MATCH($A130,'[1]PNC 2020'!$A$7:$A$434,0)+4,MATCH(K$60,'[1]PNC 2020'!$A$3:$AA$3,0))=0,"",INDEX('[1]PNC 2020'!$A$3:$AA$434,MATCH($A130,'[1]PNC 2020'!$A$7:$A$434,0)+4,MATCH(K$60,'[1]PNC 2020'!$A$3:$AA$3,0))),"")</f>
        <v/>
      </c>
      <c r="L130" s="35" t="str">
        <f>IFERROR(IF(INDEX('[1]PNC 2020'!$A$3:$AA$434,MATCH($A130,'[1]PNC 2020'!$A$7:$A$434,0)+4,MATCH(L$60,'[1]PNC 2020'!$A$3:$AA$3,0))=0,"",INDEX('[1]PNC 2020'!$A$3:$AA$434,MATCH($A130,'[1]PNC 2020'!$A$7:$A$434,0)+4,MATCH(L$60,'[1]PNC 2020'!$A$3:$AA$3,0))),"")</f>
        <v/>
      </c>
      <c r="M130" s="35">
        <f t="shared" si="58"/>
        <v>0</v>
      </c>
      <c r="N130" s="35" t="str">
        <f>IFERROR(IF(INDEX('[1]PNC 2020'!$A$3:$AA$434,MATCH($A130,'[1]PNC 2020'!$A$7:$A$434,0)+4,MATCH(N$60,'[1]PNC 2020'!$A$3:$AA$3,0))=0,"",INDEX('[1]PNC 2020'!$A$3:$AA$434,MATCH($A130,'[1]PNC 2020'!$A$7:$A$434,0)+4,MATCH(N$60,'[1]PNC 2020'!$A$3:$AA$3,0))),"")</f>
        <v/>
      </c>
      <c r="O130" s="35" t="str">
        <f>IFERROR(IF(INDEX('[1]PNC 2020'!$A$3:$AA$434,MATCH($A130,'[1]PNC 2020'!$A$7:$A$434,0)+4,MATCH(O$60,'[1]PNC 2020'!$A$3:$AA$3,0))=0,"",INDEX('[1]PNC 2020'!$A$3:$AA$434,MATCH($A130,'[1]PNC 2020'!$A$7:$A$434,0)+4,MATCH(O$60,'[1]PNC 2020'!$A$3:$AA$3,0))),"")</f>
        <v/>
      </c>
      <c r="P130" s="35">
        <f t="shared" si="59"/>
        <v>0</v>
      </c>
      <c r="Q130" s="35">
        <f>IFERROR(IF(INDEX('[1]PNC 2020'!$A$3:$AA$434,MATCH($A130,'[1]PNC 2020'!$A$7:$A$434,0)+4,MATCH(Q$60,'[1]PNC 2020'!$A$3:$AA$3,0))=0,"",INDEX('[1]PNC 2020'!$A$3:$AA$434,MATCH($A130,'[1]PNC 2020'!$A$7:$A$434,0)+4,MATCH(Q$60,'[1]PNC 2020'!$A$3:$AA$3,0))),"")</f>
        <v>116959.13</v>
      </c>
      <c r="R130" s="35" t="str">
        <f>IFERROR(IF(INDEX('[1]PNC 2020'!$A$3:$AA$434,MATCH($A130,'[1]PNC 2020'!$A$7:$A$434,0)+4,MATCH(R$60,'[1]PNC 2020'!$A$3:$AA$3,0))=0,"",INDEX('[1]PNC 2020'!$A$3:$AA$434,MATCH($A130,'[1]PNC 2020'!$A$7:$A$434,0)+4,MATCH(R$60,'[1]PNC 2020'!$A$3:$AA$3,0))),"")</f>
        <v/>
      </c>
      <c r="S130" s="35">
        <f t="shared" si="60"/>
        <v>116959.13</v>
      </c>
      <c r="T130" s="35" t="str">
        <f>IFERROR(IF(INDEX('[1]PNC 2020'!$A$3:$AA$434,MATCH($A130,'[1]PNC 2020'!$A$7:$A$434,0)+4,MATCH(T$60,'[1]PNC 2020'!$A$3:$AA$3,0))=0,"",INDEX('[1]PNC 2020'!$A$3:$AA$434,MATCH($A130,'[1]PNC 2020'!$A$7:$A$434,0)+4,MATCH(T$60,'[1]PNC 2020'!$A$3:$AA$3,0))),"")</f>
        <v/>
      </c>
      <c r="U130" s="35" t="str">
        <f>IFERROR(IF(INDEX('[1]PNC 2020'!$A$3:$AA$434,MATCH($A130,'[1]PNC 2020'!$A$7:$A$434,0)+4,MATCH(U$60,'[1]PNC 2020'!$A$3:$AA$3,0))=0,"",INDEX('[1]PNC 2020'!$A$3:$AA$434,MATCH($A130,'[1]PNC 2020'!$A$7:$A$434,0)+4,MATCH(U$60,'[1]PNC 2020'!$A$3:$AA$3,0))),"")</f>
        <v/>
      </c>
      <c r="V130" s="35">
        <f t="shared" si="61"/>
        <v>0</v>
      </c>
      <c r="W130" s="35">
        <f>IFERROR(IF(INDEX('[1]PNC 2020'!$A$3:$AA$434,MATCH($A130,'[1]PNC 2020'!$A$7:$A$434,0)+4,MATCH(W$60,'[1]PNC 2020'!$A$3:$AA$3,0))=0,"",INDEX('[1]PNC 2020'!$A$3:$AA$434,MATCH($A130,'[1]PNC 2020'!$A$7:$A$434,0)+4,MATCH(W$60,'[1]PNC 2020'!$A$3:$AA$3,0))),"")</f>
        <v>337236.63</v>
      </c>
      <c r="X130" s="35" t="str">
        <f>IFERROR(IF(INDEX('[1]PNC 2020'!$A$3:$AA$434,MATCH($A130,'[1]PNC 2020'!$A$7:$A$434,0)+4,MATCH(X$60,'[1]PNC 2020'!$A$3:$AA$3,0))=0,"",INDEX('[1]PNC 2020'!$A$3:$AA$434,MATCH($A130,'[1]PNC 2020'!$A$7:$A$434,0)+4,MATCH(X$60,'[1]PNC 2020'!$A$3:$AA$3,0))),"")</f>
        <v/>
      </c>
      <c r="Y130" s="35">
        <f t="shared" si="62"/>
        <v>337236.63</v>
      </c>
      <c r="Z130" s="35">
        <f>IFERROR(IF(INDEX('[1]PNC 2020'!$A$3:$AA$434,MATCH($A130,'[1]PNC 2020'!$A$7:$A$434,0)+4,MATCH(Z$60,'[1]PNC 2020'!$A$3:$AA$3,0))=0,"",INDEX('[1]PNC 2020'!$A$3:$AA$434,MATCH($A130,'[1]PNC 2020'!$A$7:$A$434,0)+4,MATCH(Z$60,'[1]PNC 2020'!$A$3:$AA$3,0))),"")</f>
        <v>62386460.009999998</v>
      </c>
      <c r="AA130" s="35" t="str">
        <f>IFERROR(IF(INDEX('[1]PNC 2020'!$A$3:$AA$434,MATCH($A130,'[1]PNC 2020'!$A$7:$A$434,0)+4,MATCH(AA$60,'[1]PNC 2020'!$A$3:$AA$3,0))=0,"",INDEX('[1]PNC 2020'!$A$3:$AA$434,MATCH($A130,'[1]PNC 2020'!$A$7:$A$434,0)+4,MATCH(AA$60,'[1]PNC 2020'!$A$3:$AA$3,0))),"")</f>
        <v/>
      </c>
      <c r="AB130" s="35">
        <f t="shared" si="63"/>
        <v>62386460.009999998</v>
      </c>
      <c r="AC130" s="35" t="str">
        <f>IFERROR(IF(INDEX('[1]PNC 2020'!$A$3:$AA$434,MATCH($A130,'[1]PNC 2020'!$A$7:$A$434,0)+4,MATCH(AC$60,'[1]PNC 2020'!$A$3:$AA$3,0))=0,"",INDEX('[1]PNC 2020'!$A$3:$AA$434,MATCH($A130,'[1]PNC 2020'!$A$7:$A$434,0)+4,MATCH(AC$60,'[1]PNC 2020'!$A$3:$AA$3,0))),"")</f>
        <v/>
      </c>
      <c r="AD130" s="35" t="str">
        <f>IFERROR(IF(INDEX('[1]PNC 2020'!$A$3:$AA$434,MATCH($A130,'[1]PNC 2020'!$A$7:$A$434,0)+4,MATCH(AD$60,'[1]PNC 2020'!$A$3:$AA$3,0))=0,"",INDEX('[1]PNC 2020'!$A$3:$AA$434,MATCH($A130,'[1]PNC 2020'!$A$7:$A$434,0)+4,MATCH(AD$60,'[1]PNC 2020'!$A$3:$AA$3,0))),"")</f>
        <v/>
      </c>
      <c r="AE130" s="35">
        <f t="shared" si="64"/>
        <v>0</v>
      </c>
      <c r="AF130" s="35">
        <f>IFERROR(IF(INDEX('[1]PNC 2020'!$A$3:$AA$434,MATCH($A130,'[1]PNC 2020'!$A$7:$A$434,0)+4,MATCH(AF$60,'[1]PNC 2020'!$A$3:$AA$3,0))=0,"",INDEX('[1]PNC 2020'!$A$3:$AA$434,MATCH($A130,'[1]PNC 2020'!$A$7:$A$434,0)+4,MATCH(AF$60,'[1]PNC 2020'!$A$3:$AA$3,0))),"")</f>
        <v>3608795.13</v>
      </c>
      <c r="AG130" s="35" t="str">
        <f>IFERROR(IF(INDEX('[1]PNC 2020'!$A$3:$AA$434,MATCH($A130,'[1]PNC 2020'!$A$7:$A$434,0)+4,MATCH(AG$60,'[1]PNC 2020'!$A$3:$AA$3,0))=0,"",INDEX('[1]PNC 2020'!$A$3:$AA$434,MATCH($A130,'[1]PNC 2020'!$A$7:$A$434,0)+4,MATCH(AG$60,'[1]PNC 2020'!$A$3:$AA$3,0))),"")</f>
        <v/>
      </c>
      <c r="AH130" s="35">
        <f t="shared" si="65"/>
        <v>3608795.13</v>
      </c>
      <c r="AI130" s="35">
        <f>IFERROR(IF(INDEX('[1]PNC 2020'!$A$3:$AA$434,MATCH($A130,'[1]PNC 2020'!$A$7:$A$434,0)+4,MATCH(AI$60,'[1]PNC 2020'!$A$3:$AA$3,0))=0,"",INDEX('[1]PNC 2020'!$A$3:$AA$434,MATCH($A130,'[1]PNC 2020'!$A$7:$A$434,0)+4,MATCH(AI$60,'[1]PNC 2020'!$A$3:$AA$3,0))),"")</f>
        <v>381904.53</v>
      </c>
      <c r="AJ130" s="35" t="str">
        <f>IFERROR(IF(INDEX('[1]PNC 2020'!$A$3:$AA$434,MATCH($A130,'[1]PNC 2020'!$A$7:$A$434,0)+4,MATCH(AJ$60,'[1]PNC 2020'!$A$3:$AA$3,0))=0,"",INDEX('[1]PNC 2020'!$A$3:$AA$434,MATCH($A130,'[1]PNC 2020'!$A$7:$A$434,0)+4,MATCH(AJ$60,'[1]PNC 2020'!$A$3:$AA$3,0))),"")</f>
        <v/>
      </c>
      <c r="AK130" s="35">
        <f t="shared" si="66"/>
        <v>381904.53</v>
      </c>
      <c r="AL130" s="2">
        <f t="shared" si="55"/>
        <v>66847098.530000001</v>
      </c>
      <c r="AM130" s="97" t="s">
        <v>1</v>
      </c>
    </row>
    <row r="131" spans="1:39" x14ac:dyDescent="0.25">
      <c r="A131" s="97" t="str">
        <f t="shared" si="67"/>
        <v>FebreroAseguradora Agropecuaria Dominicana, S. A.</v>
      </c>
      <c r="B131" s="37" t="s">
        <v>117</v>
      </c>
      <c r="C131" s="44">
        <f t="shared" si="53"/>
        <v>1793949.98</v>
      </c>
      <c r="D131" s="44">
        <f t="shared" si="54"/>
        <v>77419769.670000002</v>
      </c>
      <c r="E131" s="35" t="str">
        <f>IFERROR(IF(INDEX('[1]PNC 2020'!$A$3:$AA$434,MATCH($A131,'[1]PNC 2020'!$A$7:$A$434,0)+4,MATCH(E$60,'[1]PNC 2020'!$A$3:$AA$3,0))=0,"",INDEX('[1]PNC 2020'!$A$3:$AA$434,MATCH($A131,'[1]PNC 2020'!$A$7:$A$434,0)+4,MATCH(E$60,'[1]PNC 2020'!$A$3:$AA$3,0))),"")</f>
        <v/>
      </c>
      <c r="F131" s="35" t="str">
        <f>IFERROR(IF(INDEX('[1]PNC 2020'!$A$3:$AA$434,MATCH($A131,'[1]PNC 2020'!$A$7:$A$434,0)+4,MATCH(F$60,'[1]PNC 2020'!$A$3:$AA$3,0))=0,"",INDEX('[1]PNC 2020'!$A$3:$AA$434,MATCH($A131,'[1]PNC 2020'!$A$7:$A$434,0)+4,MATCH(F$60,'[1]PNC 2020'!$A$3:$AA$3,0))),"")</f>
        <v/>
      </c>
      <c r="G131" s="35">
        <f t="shared" si="56"/>
        <v>0</v>
      </c>
      <c r="H131" s="35">
        <f>IFERROR(IF(INDEX('[1]PNC 2020'!$A$3:$AA$434,MATCH($A131,'[1]PNC 2020'!$A$7:$A$434,0)+4,MATCH(H$60,'[1]PNC 2020'!$A$3:$AA$3,0))=0,"",INDEX('[1]PNC 2020'!$A$3:$AA$434,MATCH($A131,'[1]PNC 2020'!$A$7:$A$434,0)+4,MATCH(H$60,'[1]PNC 2020'!$A$3:$AA$3,0))),"")</f>
        <v>1704708.56</v>
      </c>
      <c r="I131" s="35" t="str">
        <f>IFERROR(IF(INDEX('[1]PNC 2020'!$A$3:$AA$434,MATCH($A131,'[1]PNC 2020'!$A$7:$A$434,0)+4,MATCH(I$60,'[1]PNC 2020'!$A$3:$AA$3,0))=0,"",INDEX('[1]PNC 2020'!$A$3:$AA$434,MATCH($A131,'[1]PNC 2020'!$A$7:$A$434,0)+4,MATCH(I$60,'[1]PNC 2020'!$A$3:$AA$3,0))),"")</f>
        <v/>
      </c>
      <c r="J131" s="35">
        <f t="shared" si="57"/>
        <v>1704708.56</v>
      </c>
      <c r="K131" s="35" t="str">
        <f>IFERROR(IF(INDEX('[1]PNC 2020'!$A$3:$AA$434,MATCH($A131,'[1]PNC 2020'!$A$7:$A$434,0)+4,MATCH(K$60,'[1]PNC 2020'!$A$3:$AA$3,0))=0,"",INDEX('[1]PNC 2020'!$A$3:$AA$434,MATCH($A131,'[1]PNC 2020'!$A$7:$A$434,0)+4,MATCH(K$60,'[1]PNC 2020'!$A$3:$AA$3,0))),"")</f>
        <v/>
      </c>
      <c r="L131" s="35" t="str">
        <f>IFERROR(IF(INDEX('[1]PNC 2020'!$A$3:$AA$434,MATCH($A131,'[1]PNC 2020'!$A$7:$A$434,0)+4,MATCH(L$60,'[1]PNC 2020'!$A$3:$AA$3,0))=0,"",INDEX('[1]PNC 2020'!$A$3:$AA$434,MATCH($A131,'[1]PNC 2020'!$A$7:$A$434,0)+4,MATCH(L$60,'[1]PNC 2020'!$A$3:$AA$3,0))),"")</f>
        <v/>
      </c>
      <c r="M131" s="35">
        <f t="shared" si="58"/>
        <v>0</v>
      </c>
      <c r="N131" s="35" t="str">
        <f>IFERROR(IF(INDEX('[1]PNC 2020'!$A$3:$AA$434,MATCH($A131,'[1]PNC 2020'!$A$7:$A$434,0)+4,MATCH(N$60,'[1]PNC 2020'!$A$3:$AA$3,0))=0,"",INDEX('[1]PNC 2020'!$A$3:$AA$434,MATCH($A131,'[1]PNC 2020'!$A$7:$A$434,0)+4,MATCH(N$60,'[1]PNC 2020'!$A$3:$AA$3,0))),"")</f>
        <v/>
      </c>
      <c r="O131" s="35" t="str">
        <f>IFERROR(IF(INDEX('[1]PNC 2020'!$A$3:$AA$434,MATCH($A131,'[1]PNC 2020'!$A$7:$A$434,0)+4,MATCH(O$60,'[1]PNC 2020'!$A$3:$AA$3,0))=0,"",INDEX('[1]PNC 2020'!$A$3:$AA$434,MATCH($A131,'[1]PNC 2020'!$A$7:$A$434,0)+4,MATCH(O$60,'[1]PNC 2020'!$A$3:$AA$3,0))),"")</f>
        <v/>
      </c>
      <c r="P131" s="35">
        <f t="shared" si="59"/>
        <v>0</v>
      </c>
      <c r="Q131" s="35" t="str">
        <f>IFERROR(IF(INDEX('[1]PNC 2020'!$A$3:$AA$434,MATCH($A131,'[1]PNC 2020'!$A$7:$A$434,0)+4,MATCH(Q$60,'[1]PNC 2020'!$A$3:$AA$3,0))=0,"",INDEX('[1]PNC 2020'!$A$3:$AA$434,MATCH($A131,'[1]PNC 2020'!$A$7:$A$434,0)+4,MATCH(Q$60,'[1]PNC 2020'!$A$3:$AA$3,0))),"")</f>
        <v/>
      </c>
      <c r="R131" s="35" t="str">
        <f>IFERROR(IF(INDEX('[1]PNC 2020'!$A$3:$AA$434,MATCH($A131,'[1]PNC 2020'!$A$7:$A$434,0)+4,MATCH(R$60,'[1]PNC 2020'!$A$3:$AA$3,0))=0,"",INDEX('[1]PNC 2020'!$A$3:$AA$434,MATCH($A131,'[1]PNC 2020'!$A$7:$A$434,0)+4,MATCH(R$60,'[1]PNC 2020'!$A$3:$AA$3,0))),"")</f>
        <v/>
      </c>
      <c r="S131" s="35">
        <f t="shared" si="60"/>
        <v>0</v>
      </c>
      <c r="T131" s="35" t="str">
        <f>IFERROR(IF(INDEX('[1]PNC 2020'!$A$3:$AA$434,MATCH($A131,'[1]PNC 2020'!$A$7:$A$434,0)+4,MATCH(T$60,'[1]PNC 2020'!$A$3:$AA$3,0))=0,"",INDEX('[1]PNC 2020'!$A$3:$AA$434,MATCH($A131,'[1]PNC 2020'!$A$7:$A$434,0)+4,MATCH(T$60,'[1]PNC 2020'!$A$3:$AA$3,0))),"")</f>
        <v/>
      </c>
      <c r="U131" s="35" t="str">
        <f>IFERROR(IF(INDEX('[1]PNC 2020'!$A$3:$AA$434,MATCH($A131,'[1]PNC 2020'!$A$7:$A$434,0)+4,MATCH(U$60,'[1]PNC 2020'!$A$3:$AA$3,0))=0,"",INDEX('[1]PNC 2020'!$A$3:$AA$434,MATCH($A131,'[1]PNC 2020'!$A$7:$A$434,0)+4,MATCH(U$60,'[1]PNC 2020'!$A$3:$AA$3,0))),"")</f>
        <v/>
      </c>
      <c r="V131" s="35">
        <f t="shared" si="61"/>
        <v>0</v>
      </c>
      <c r="W131" s="35" t="str">
        <f>IFERROR(IF(INDEX('[1]PNC 2020'!$A$3:$AA$434,MATCH($A131,'[1]PNC 2020'!$A$7:$A$434,0)+4,MATCH(W$60,'[1]PNC 2020'!$A$3:$AA$3,0))=0,"",INDEX('[1]PNC 2020'!$A$3:$AA$434,MATCH($A131,'[1]PNC 2020'!$A$7:$A$434,0)+4,MATCH(W$60,'[1]PNC 2020'!$A$3:$AA$3,0))),"")</f>
        <v/>
      </c>
      <c r="X131" s="35" t="str">
        <f>IFERROR(IF(INDEX('[1]PNC 2020'!$A$3:$AA$434,MATCH($A131,'[1]PNC 2020'!$A$7:$A$434,0)+4,MATCH(X$60,'[1]PNC 2020'!$A$3:$AA$3,0))=0,"",INDEX('[1]PNC 2020'!$A$3:$AA$434,MATCH($A131,'[1]PNC 2020'!$A$7:$A$434,0)+4,MATCH(X$60,'[1]PNC 2020'!$A$3:$AA$3,0))),"")</f>
        <v/>
      </c>
      <c r="Y131" s="35">
        <f t="shared" si="62"/>
        <v>0</v>
      </c>
      <c r="Z131" s="35" t="str">
        <f>IFERROR(IF(INDEX('[1]PNC 2020'!$A$3:$AA$434,MATCH($A131,'[1]PNC 2020'!$A$7:$A$434,0)+4,MATCH(Z$60,'[1]PNC 2020'!$A$3:$AA$3,0))=0,"",INDEX('[1]PNC 2020'!$A$3:$AA$434,MATCH($A131,'[1]PNC 2020'!$A$7:$A$434,0)+4,MATCH(Z$60,'[1]PNC 2020'!$A$3:$AA$3,0))),"")</f>
        <v/>
      </c>
      <c r="AA131" s="35" t="str">
        <f>IFERROR(IF(INDEX('[1]PNC 2020'!$A$3:$AA$434,MATCH($A131,'[1]PNC 2020'!$A$7:$A$434,0)+4,MATCH(AA$60,'[1]PNC 2020'!$A$3:$AA$3,0))=0,"",INDEX('[1]PNC 2020'!$A$3:$AA$434,MATCH($A131,'[1]PNC 2020'!$A$7:$A$434,0)+4,MATCH(AA$60,'[1]PNC 2020'!$A$3:$AA$3,0))),"")</f>
        <v/>
      </c>
      <c r="AB131" s="35">
        <f t="shared" si="63"/>
        <v>0</v>
      </c>
      <c r="AC131" s="35" t="str">
        <f>IFERROR(IF(INDEX('[1]PNC 2020'!$A$3:$AA$434,MATCH($A131,'[1]PNC 2020'!$A$7:$A$434,0)+4,MATCH(AC$60,'[1]PNC 2020'!$A$3:$AA$3,0))=0,"",INDEX('[1]PNC 2020'!$A$3:$AA$434,MATCH($A131,'[1]PNC 2020'!$A$7:$A$434,0)+4,MATCH(AC$60,'[1]PNC 2020'!$A$3:$AA$3,0))),"")</f>
        <v/>
      </c>
      <c r="AD131" s="35">
        <f>IFERROR(IF(INDEX('[1]PNC 2020'!$A$3:$AA$434,MATCH($A131,'[1]PNC 2020'!$A$7:$A$434,0)+4,MATCH(AD$60,'[1]PNC 2020'!$A$3:$AA$3,0))=0,"",INDEX('[1]PNC 2020'!$A$3:$AA$434,MATCH($A131,'[1]PNC 2020'!$A$7:$A$434,0)+4,MATCH(AD$60,'[1]PNC 2020'!$A$3:$AA$3,0))),"")</f>
        <v>77419769.670000002</v>
      </c>
      <c r="AE131" s="35">
        <f t="shared" si="64"/>
        <v>77419769.670000002</v>
      </c>
      <c r="AF131" s="35" t="str">
        <f>IFERROR(IF(INDEX('[1]PNC 2020'!$A$3:$AA$434,MATCH($A131,'[1]PNC 2020'!$A$7:$A$434,0)+4,MATCH(AF$60,'[1]PNC 2020'!$A$3:$AA$3,0))=0,"",INDEX('[1]PNC 2020'!$A$3:$AA$434,MATCH($A131,'[1]PNC 2020'!$A$7:$A$434,0)+4,MATCH(AF$60,'[1]PNC 2020'!$A$3:$AA$3,0))),"")</f>
        <v/>
      </c>
      <c r="AG131" s="35" t="str">
        <f>IFERROR(IF(INDEX('[1]PNC 2020'!$A$3:$AA$434,MATCH($A131,'[1]PNC 2020'!$A$7:$A$434,0)+4,MATCH(AG$60,'[1]PNC 2020'!$A$3:$AA$3,0))=0,"",INDEX('[1]PNC 2020'!$A$3:$AA$434,MATCH($A131,'[1]PNC 2020'!$A$7:$A$434,0)+4,MATCH(AG$60,'[1]PNC 2020'!$A$3:$AA$3,0))),"")</f>
        <v/>
      </c>
      <c r="AH131" s="35">
        <f t="shared" si="65"/>
        <v>0</v>
      </c>
      <c r="AI131" s="35">
        <f>IFERROR(IF(INDEX('[1]PNC 2020'!$A$3:$AA$434,MATCH($A131,'[1]PNC 2020'!$A$7:$A$434,0)+4,MATCH(AI$60,'[1]PNC 2020'!$A$3:$AA$3,0))=0,"",INDEX('[1]PNC 2020'!$A$3:$AA$434,MATCH($A131,'[1]PNC 2020'!$A$7:$A$434,0)+4,MATCH(AI$60,'[1]PNC 2020'!$A$3:$AA$3,0))),"")</f>
        <v>89241.42</v>
      </c>
      <c r="AJ131" s="35" t="str">
        <f>IFERROR(IF(INDEX('[1]PNC 2020'!$A$3:$AA$434,MATCH($A131,'[1]PNC 2020'!$A$7:$A$434,0)+4,MATCH(AJ$60,'[1]PNC 2020'!$A$3:$AA$3,0))=0,"",INDEX('[1]PNC 2020'!$A$3:$AA$434,MATCH($A131,'[1]PNC 2020'!$A$7:$A$434,0)+4,MATCH(AJ$60,'[1]PNC 2020'!$A$3:$AA$3,0))),"")</f>
        <v/>
      </c>
      <c r="AK131" s="35">
        <f t="shared" si="66"/>
        <v>89241.42</v>
      </c>
      <c r="AL131" s="2">
        <f t="shared" si="55"/>
        <v>79213719.650000006</v>
      </c>
      <c r="AM131" s="97" t="s">
        <v>1</v>
      </c>
    </row>
    <row r="132" spans="1:39" x14ac:dyDescent="0.25">
      <c r="A132" s="97" t="str">
        <f t="shared" si="67"/>
        <v>FebreroBanesco Seguros</v>
      </c>
      <c r="B132" s="37" t="s">
        <v>118</v>
      </c>
      <c r="C132" s="44">
        <f t="shared" si="53"/>
        <v>64717380.710000001</v>
      </c>
      <c r="D132" s="44">
        <f t="shared" si="54"/>
        <v>1254450.6100000001</v>
      </c>
      <c r="E132" s="35">
        <f>IFERROR(IF(INDEX('[1]PNC 2020'!$A$3:$AA$434,MATCH($A132,'[1]PNC 2020'!$A$7:$A$434,0)+4,MATCH(E$60,'[1]PNC 2020'!$A$3:$AA$3,0))=0,"",INDEX('[1]PNC 2020'!$A$3:$AA$434,MATCH($A132,'[1]PNC 2020'!$A$7:$A$434,0)+4,MATCH(E$60,'[1]PNC 2020'!$A$3:$AA$3,0))),"")</f>
        <v>114610.88</v>
      </c>
      <c r="F132" s="35" t="str">
        <f>IFERROR(IF(INDEX('[1]PNC 2020'!$A$3:$AA$434,MATCH($A132,'[1]PNC 2020'!$A$7:$A$434,0)+4,MATCH(F$60,'[1]PNC 2020'!$A$3:$AA$3,0))=0,"",INDEX('[1]PNC 2020'!$A$3:$AA$434,MATCH($A132,'[1]PNC 2020'!$A$7:$A$434,0)+4,MATCH(F$60,'[1]PNC 2020'!$A$3:$AA$3,0))),"")</f>
        <v/>
      </c>
      <c r="G132" s="35">
        <f t="shared" si="56"/>
        <v>114610.88</v>
      </c>
      <c r="H132" s="35">
        <f>IFERROR(IF(INDEX('[1]PNC 2020'!$A$3:$AA$434,MATCH($A132,'[1]PNC 2020'!$A$7:$A$434,0)+4,MATCH(H$60,'[1]PNC 2020'!$A$3:$AA$3,0))=0,"",INDEX('[1]PNC 2020'!$A$3:$AA$434,MATCH($A132,'[1]PNC 2020'!$A$7:$A$434,0)+4,MATCH(H$60,'[1]PNC 2020'!$A$3:$AA$3,0))),"")</f>
        <v>2368426.31</v>
      </c>
      <c r="I132" s="35" t="str">
        <f>IFERROR(IF(INDEX('[1]PNC 2020'!$A$3:$AA$434,MATCH($A132,'[1]PNC 2020'!$A$7:$A$434,0)+4,MATCH(I$60,'[1]PNC 2020'!$A$3:$AA$3,0))=0,"",INDEX('[1]PNC 2020'!$A$3:$AA$434,MATCH($A132,'[1]PNC 2020'!$A$7:$A$434,0)+4,MATCH(I$60,'[1]PNC 2020'!$A$3:$AA$3,0))),"")</f>
        <v/>
      </c>
      <c r="J132" s="35">
        <f t="shared" si="57"/>
        <v>2368426.31</v>
      </c>
      <c r="K132" s="35" t="str">
        <f>IFERROR(IF(INDEX('[1]PNC 2020'!$A$3:$AA$434,MATCH($A132,'[1]PNC 2020'!$A$7:$A$434,0)+4,MATCH(K$60,'[1]PNC 2020'!$A$3:$AA$3,0))=0,"",INDEX('[1]PNC 2020'!$A$3:$AA$434,MATCH($A132,'[1]PNC 2020'!$A$7:$A$434,0)+4,MATCH(K$60,'[1]PNC 2020'!$A$3:$AA$3,0))),"")</f>
        <v/>
      </c>
      <c r="L132" s="35" t="str">
        <f>IFERROR(IF(INDEX('[1]PNC 2020'!$A$3:$AA$434,MATCH($A132,'[1]PNC 2020'!$A$7:$A$434,0)+4,MATCH(L$60,'[1]PNC 2020'!$A$3:$AA$3,0))=0,"",INDEX('[1]PNC 2020'!$A$3:$AA$434,MATCH($A132,'[1]PNC 2020'!$A$7:$A$434,0)+4,MATCH(L$60,'[1]PNC 2020'!$A$3:$AA$3,0))),"")</f>
        <v/>
      </c>
      <c r="M132" s="35">
        <f t="shared" si="58"/>
        <v>0</v>
      </c>
      <c r="N132" s="35">
        <f>IFERROR(IF(INDEX('[1]PNC 2020'!$A$3:$AA$434,MATCH($A132,'[1]PNC 2020'!$A$7:$A$434,0)+4,MATCH(N$60,'[1]PNC 2020'!$A$3:$AA$3,0))=0,"",INDEX('[1]PNC 2020'!$A$3:$AA$434,MATCH($A132,'[1]PNC 2020'!$A$7:$A$434,0)+4,MATCH(N$60,'[1]PNC 2020'!$A$3:$AA$3,0))),"")</f>
        <v>2829393.81</v>
      </c>
      <c r="O132" s="35" t="str">
        <f>IFERROR(IF(INDEX('[1]PNC 2020'!$A$3:$AA$434,MATCH($A132,'[1]PNC 2020'!$A$7:$A$434,0)+4,MATCH(O$60,'[1]PNC 2020'!$A$3:$AA$3,0))=0,"",INDEX('[1]PNC 2020'!$A$3:$AA$434,MATCH($A132,'[1]PNC 2020'!$A$7:$A$434,0)+4,MATCH(O$60,'[1]PNC 2020'!$A$3:$AA$3,0))),"")</f>
        <v/>
      </c>
      <c r="P132" s="35">
        <f t="shared" si="59"/>
        <v>2829393.81</v>
      </c>
      <c r="Q132" s="35">
        <f>IFERROR(IF(INDEX('[1]PNC 2020'!$A$3:$AA$434,MATCH($A132,'[1]PNC 2020'!$A$7:$A$434,0)+4,MATCH(Q$60,'[1]PNC 2020'!$A$3:$AA$3,0))=0,"",INDEX('[1]PNC 2020'!$A$3:$AA$434,MATCH($A132,'[1]PNC 2020'!$A$7:$A$434,0)+4,MATCH(Q$60,'[1]PNC 2020'!$A$3:$AA$3,0))),"")</f>
        <v>16242546.689999999</v>
      </c>
      <c r="R132" s="35">
        <f>IFERROR(IF(INDEX('[1]PNC 2020'!$A$3:$AA$434,MATCH($A132,'[1]PNC 2020'!$A$7:$A$434,0)+4,MATCH(R$60,'[1]PNC 2020'!$A$3:$AA$3,0))=0,"",INDEX('[1]PNC 2020'!$A$3:$AA$434,MATCH($A132,'[1]PNC 2020'!$A$7:$A$434,0)+4,MATCH(R$60,'[1]PNC 2020'!$A$3:$AA$3,0))),"")</f>
        <v>1254450.5900000001</v>
      </c>
      <c r="S132" s="35">
        <f t="shared" si="60"/>
        <v>17496997.280000001</v>
      </c>
      <c r="T132" s="35">
        <f>IFERROR(IF(INDEX('[1]PNC 2020'!$A$3:$AA$434,MATCH($A132,'[1]PNC 2020'!$A$7:$A$434,0)+4,MATCH(T$60,'[1]PNC 2020'!$A$3:$AA$3,0))=0,"",INDEX('[1]PNC 2020'!$A$3:$AA$434,MATCH($A132,'[1]PNC 2020'!$A$7:$A$434,0)+4,MATCH(T$60,'[1]PNC 2020'!$A$3:$AA$3,0))),"")</f>
        <v>209960.38</v>
      </c>
      <c r="U132" s="35" t="str">
        <f>IFERROR(IF(INDEX('[1]PNC 2020'!$A$3:$AA$434,MATCH($A132,'[1]PNC 2020'!$A$7:$A$434,0)+4,MATCH(U$60,'[1]PNC 2020'!$A$3:$AA$3,0))=0,"",INDEX('[1]PNC 2020'!$A$3:$AA$434,MATCH($A132,'[1]PNC 2020'!$A$7:$A$434,0)+4,MATCH(U$60,'[1]PNC 2020'!$A$3:$AA$3,0))),"")</f>
        <v/>
      </c>
      <c r="V132" s="35">
        <f t="shared" si="61"/>
        <v>209960.38</v>
      </c>
      <c r="W132" s="35">
        <f>IFERROR(IF(INDEX('[1]PNC 2020'!$A$3:$AA$434,MATCH($A132,'[1]PNC 2020'!$A$7:$A$434,0)+4,MATCH(W$60,'[1]PNC 2020'!$A$3:$AA$3,0))=0,"",INDEX('[1]PNC 2020'!$A$3:$AA$434,MATCH($A132,'[1]PNC 2020'!$A$7:$A$434,0)+4,MATCH(W$60,'[1]PNC 2020'!$A$3:$AA$3,0))),"")</f>
        <v>901254.44</v>
      </c>
      <c r="X132" s="35" t="str">
        <f>IFERROR(IF(INDEX('[1]PNC 2020'!$A$3:$AA$434,MATCH($A132,'[1]PNC 2020'!$A$7:$A$434,0)+4,MATCH(X$60,'[1]PNC 2020'!$A$3:$AA$3,0))=0,"",INDEX('[1]PNC 2020'!$A$3:$AA$434,MATCH($A132,'[1]PNC 2020'!$A$7:$A$434,0)+4,MATCH(X$60,'[1]PNC 2020'!$A$3:$AA$3,0))),"")</f>
        <v/>
      </c>
      <c r="Y132" s="35">
        <f t="shared" si="62"/>
        <v>901254.44</v>
      </c>
      <c r="Z132" s="35">
        <f>IFERROR(IF(INDEX('[1]PNC 2020'!$A$3:$AA$434,MATCH($A132,'[1]PNC 2020'!$A$7:$A$434,0)+4,MATCH(Z$60,'[1]PNC 2020'!$A$3:$AA$3,0))=0,"",INDEX('[1]PNC 2020'!$A$3:$AA$434,MATCH($A132,'[1]PNC 2020'!$A$7:$A$434,0)+4,MATCH(Z$60,'[1]PNC 2020'!$A$3:$AA$3,0))),"")</f>
        <v>35801486.310000002</v>
      </c>
      <c r="AA132" s="35">
        <f>IFERROR(IF(INDEX('[1]PNC 2020'!$A$3:$AA$434,MATCH($A132,'[1]PNC 2020'!$A$7:$A$434,0)+4,MATCH(AA$60,'[1]PNC 2020'!$A$3:$AA$3,0))=0,"",INDEX('[1]PNC 2020'!$A$3:$AA$434,MATCH($A132,'[1]PNC 2020'!$A$7:$A$434,0)+4,MATCH(AA$60,'[1]PNC 2020'!$A$3:$AA$3,0))),"")</f>
        <v>0.02</v>
      </c>
      <c r="AB132" s="35">
        <f t="shared" si="63"/>
        <v>35801486.330000006</v>
      </c>
      <c r="AC132" s="35" t="str">
        <f>IFERROR(IF(INDEX('[1]PNC 2020'!$A$3:$AA$434,MATCH($A132,'[1]PNC 2020'!$A$7:$A$434,0)+4,MATCH(AC$60,'[1]PNC 2020'!$A$3:$AA$3,0))=0,"",INDEX('[1]PNC 2020'!$A$3:$AA$434,MATCH($A132,'[1]PNC 2020'!$A$7:$A$434,0)+4,MATCH(AC$60,'[1]PNC 2020'!$A$3:$AA$3,0))),"")</f>
        <v/>
      </c>
      <c r="AD132" s="35" t="str">
        <f>IFERROR(IF(INDEX('[1]PNC 2020'!$A$3:$AA$434,MATCH($A132,'[1]PNC 2020'!$A$7:$A$434,0)+4,MATCH(AD$60,'[1]PNC 2020'!$A$3:$AA$3,0))=0,"",INDEX('[1]PNC 2020'!$A$3:$AA$434,MATCH($A132,'[1]PNC 2020'!$A$7:$A$434,0)+4,MATCH(AD$60,'[1]PNC 2020'!$A$3:$AA$3,0))),"")</f>
        <v/>
      </c>
      <c r="AE132" s="35">
        <f t="shared" si="64"/>
        <v>0</v>
      </c>
      <c r="AF132" s="35">
        <f>IFERROR(IF(INDEX('[1]PNC 2020'!$A$3:$AA$434,MATCH($A132,'[1]PNC 2020'!$A$7:$A$434,0)+4,MATCH(AF$60,'[1]PNC 2020'!$A$3:$AA$3,0))=0,"",INDEX('[1]PNC 2020'!$A$3:$AA$434,MATCH($A132,'[1]PNC 2020'!$A$7:$A$434,0)+4,MATCH(AF$60,'[1]PNC 2020'!$A$3:$AA$3,0))),"")</f>
        <v>3420639.7</v>
      </c>
      <c r="AG132" s="35" t="str">
        <f>IFERROR(IF(INDEX('[1]PNC 2020'!$A$3:$AA$434,MATCH($A132,'[1]PNC 2020'!$A$7:$A$434,0)+4,MATCH(AG$60,'[1]PNC 2020'!$A$3:$AA$3,0))=0,"",INDEX('[1]PNC 2020'!$A$3:$AA$434,MATCH($A132,'[1]PNC 2020'!$A$7:$A$434,0)+4,MATCH(AG$60,'[1]PNC 2020'!$A$3:$AA$3,0))),"")</f>
        <v/>
      </c>
      <c r="AH132" s="35">
        <f t="shared" si="65"/>
        <v>3420639.7</v>
      </c>
      <c r="AI132" s="35">
        <f>IFERROR(IF(INDEX('[1]PNC 2020'!$A$3:$AA$434,MATCH($A132,'[1]PNC 2020'!$A$7:$A$434,0)+4,MATCH(AI$60,'[1]PNC 2020'!$A$3:$AA$3,0))=0,"",INDEX('[1]PNC 2020'!$A$3:$AA$434,MATCH($A132,'[1]PNC 2020'!$A$7:$A$434,0)+4,MATCH(AI$60,'[1]PNC 2020'!$A$3:$AA$3,0))),"")</f>
        <v>2829062.19</v>
      </c>
      <c r="AJ132" s="35" t="str">
        <f>IFERROR(IF(INDEX('[1]PNC 2020'!$A$3:$AA$434,MATCH($A132,'[1]PNC 2020'!$A$7:$A$434,0)+4,MATCH(AJ$60,'[1]PNC 2020'!$A$3:$AA$3,0))=0,"",INDEX('[1]PNC 2020'!$A$3:$AA$434,MATCH($A132,'[1]PNC 2020'!$A$7:$A$434,0)+4,MATCH(AJ$60,'[1]PNC 2020'!$A$3:$AA$3,0))),"")</f>
        <v/>
      </c>
      <c r="AK132" s="35">
        <f t="shared" si="66"/>
        <v>2829062.19</v>
      </c>
      <c r="AL132" s="2">
        <f t="shared" si="55"/>
        <v>65971831.32</v>
      </c>
      <c r="AM132" s="97" t="s">
        <v>1</v>
      </c>
    </row>
    <row r="133" spans="1:39" x14ac:dyDescent="0.25">
      <c r="A133" s="97" t="str">
        <f t="shared" si="67"/>
        <v>FebreroAtlántica Seguros, S. A.</v>
      </c>
      <c r="B133" s="37" t="s">
        <v>119</v>
      </c>
      <c r="C133" s="44">
        <f t="shared" si="53"/>
        <v>65998085.470000006</v>
      </c>
      <c r="D133" s="44">
        <f t="shared" si="54"/>
        <v>0</v>
      </c>
      <c r="E133" s="35">
        <f>IFERROR(IF(INDEX('[1]PNC 2020'!$A$3:$AA$434,MATCH($A133,'[1]PNC 2020'!$A$7:$A$434,0)+4,MATCH(E$60,'[1]PNC 2020'!$A$3:$AA$3,0))=0,"",INDEX('[1]PNC 2020'!$A$3:$AA$434,MATCH($A133,'[1]PNC 2020'!$A$7:$A$434,0)+4,MATCH(E$60,'[1]PNC 2020'!$A$3:$AA$3,0))),"")</f>
        <v>7900.72</v>
      </c>
      <c r="F133" s="35" t="str">
        <f>IFERROR(IF(INDEX('[1]PNC 2020'!$A$3:$AA$434,MATCH($A133,'[1]PNC 2020'!$A$7:$A$434,0)+4,MATCH(F$60,'[1]PNC 2020'!$A$3:$AA$3,0))=0,"",INDEX('[1]PNC 2020'!$A$3:$AA$434,MATCH($A133,'[1]PNC 2020'!$A$7:$A$434,0)+4,MATCH(F$60,'[1]PNC 2020'!$A$3:$AA$3,0))),"")</f>
        <v/>
      </c>
      <c r="G133" s="35">
        <f t="shared" si="56"/>
        <v>7900.72</v>
      </c>
      <c r="H133" s="35">
        <f>IFERROR(IF(INDEX('[1]PNC 2020'!$A$3:$AA$434,MATCH($A133,'[1]PNC 2020'!$A$7:$A$434,0)+4,MATCH(H$60,'[1]PNC 2020'!$A$3:$AA$3,0))=0,"",INDEX('[1]PNC 2020'!$A$3:$AA$434,MATCH($A133,'[1]PNC 2020'!$A$7:$A$434,0)+4,MATCH(H$60,'[1]PNC 2020'!$A$3:$AA$3,0))),"")</f>
        <v>288138.92</v>
      </c>
      <c r="I133" s="35" t="str">
        <f>IFERROR(IF(INDEX('[1]PNC 2020'!$A$3:$AA$434,MATCH($A133,'[1]PNC 2020'!$A$7:$A$434,0)+4,MATCH(I$60,'[1]PNC 2020'!$A$3:$AA$3,0))=0,"",INDEX('[1]PNC 2020'!$A$3:$AA$434,MATCH($A133,'[1]PNC 2020'!$A$7:$A$434,0)+4,MATCH(I$60,'[1]PNC 2020'!$A$3:$AA$3,0))),"")</f>
        <v/>
      </c>
      <c r="J133" s="35">
        <f t="shared" si="57"/>
        <v>288138.92</v>
      </c>
      <c r="K133" s="35" t="str">
        <f>IFERROR(IF(INDEX('[1]PNC 2020'!$A$3:$AA$434,MATCH($A133,'[1]PNC 2020'!$A$7:$A$434,0)+4,MATCH(K$60,'[1]PNC 2020'!$A$3:$AA$3,0))=0,"",INDEX('[1]PNC 2020'!$A$3:$AA$434,MATCH($A133,'[1]PNC 2020'!$A$7:$A$434,0)+4,MATCH(K$60,'[1]PNC 2020'!$A$3:$AA$3,0))),"")</f>
        <v/>
      </c>
      <c r="L133" s="35" t="str">
        <f>IFERROR(IF(INDEX('[1]PNC 2020'!$A$3:$AA$434,MATCH($A133,'[1]PNC 2020'!$A$7:$A$434,0)+4,MATCH(L$60,'[1]PNC 2020'!$A$3:$AA$3,0))=0,"",INDEX('[1]PNC 2020'!$A$3:$AA$434,MATCH($A133,'[1]PNC 2020'!$A$7:$A$434,0)+4,MATCH(L$60,'[1]PNC 2020'!$A$3:$AA$3,0))),"")</f>
        <v/>
      </c>
      <c r="M133" s="35">
        <f t="shared" si="58"/>
        <v>0</v>
      </c>
      <c r="N133" s="35" t="str">
        <f>IFERROR(IF(INDEX('[1]PNC 2020'!$A$3:$AA$434,MATCH($A133,'[1]PNC 2020'!$A$7:$A$434,0)+4,MATCH(N$60,'[1]PNC 2020'!$A$3:$AA$3,0))=0,"",INDEX('[1]PNC 2020'!$A$3:$AA$434,MATCH($A133,'[1]PNC 2020'!$A$7:$A$434,0)+4,MATCH(N$60,'[1]PNC 2020'!$A$3:$AA$3,0))),"")</f>
        <v/>
      </c>
      <c r="O133" s="35" t="str">
        <f>IFERROR(IF(INDEX('[1]PNC 2020'!$A$3:$AA$434,MATCH($A133,'[1]PNC 2020'!$A$7:$A$434,0)+4,MATCH(O$60,'[1]PNC 2020'!$A$3:$AA$3,0))=0,"",INDEX('[1]PNC 2020'!$A$3:$AA$434,MATCH($A133,'[1]PNC 2020'!$A$7:$A$434,0)+4,MATCH(O$60,'[1]PNC 2020'!$A$3:$AA$3,0))),"")</f>
        <v/>
      </c>
      <c r="P133" s="35">
        <f t="shared" si="59"/>
        <v>0</v>
      </c>
      <c r="Q133" s="35">
        <f>IFERROR(IF(INDEX('[1]PNC 2020'!$A$3:$AA$434,MATCH($A133,'[1]PNC 2020'!$A$7:$A$434,0)+4,MATCH(Q$60,'[1]PNC 2020'!$A$3:$AA$3,0))=0,"",INDEX('[1]PNC 2020'!$A$3:$AA$434,MATCH($A133,'[1]PNC 2020'!$A$7:$A$434,0)+4,MATCH(Q$60,'[1]PNC 2020'!$A$3:$AA$3,0))),"")</f>
        <v>464389</v>
      </c>
      <c r="R133" s="35" t="str">
        <f>IFERROR(IF(INDEX('[1]PNC 2020'!$A$3:$AA$434,MATCH($A133,'[1]PNC 2020'!$A$7:$A$434,0)+4,MATCH(R$60,'[1]PNC 2020'!$A$3:$AA$3,0))=0,"",INDEX('[1]PNC 2020'!$A$3:$AA$434,MATCH($A133,'[1]PNC 2020'!$A$7:$A$434,0)+4,MATCH(R$60,'[1]PNC 2020'!$A$3:$AA$3,0))),"")</f>
        <v/>
      </c>
      <c r="S133" s="35">
        <f t="shared" si="60"/>
        <v>464389</v>
      </c>
      <c r="T133" s="35">
        <f>IFERROR(IF(INDEX('[1]PNC 2020'!$A$3:$AA$434,MATCH($A133,'[1]PNC 2020'!$A$7:$A$434,0)+4,MATCH(T$60,'[1]PNC 2020'!$A$3:$AA$3,0))=0,"",INDEX('[1]PNC 2020'!$A$3:$AA$434,MATCH($A133,'[1]PNC 2020'!$A$7:$A$434,0)+4,MATCH(T$60,'[1]PNC 2020'!$A$3:$AA$3,0))),"")</f>
        <v>3515.69</v>
      </c>
      <c r="U133" s="35" t="str">
        <f>IFERROR(IF(INDEX('[1]PNC 2020'!$A$3:$AA$434,MATCH($A133,'[1]PNC 2020'!$A$7:$A$434,0)+4,MATCH(U$60,'[1]PNC 2020'!$A$3:$AA$3,0))=0,"",INDEX('[1]PNC 2020'!$A$3:$AA$434,MATCH($A133,'[1]PNC 2020'!$A$7:$A$434,0)+4,MATCH(U$60,'[1]PNC 2020'!$A$3:$AA$3,0))),"")</f>
        <v/>
      </c>
      <c r="V133" s="35">
        <f t="shared" si="61"/>
        <v>3515.69</v>
      </c>
      <c r="W133" s="35">
        <f>IFERROR(IF(INDEX('[1]PNC 2020'!$A$3:$AA$434,MATCH($A133,'[1]PNC 2020'!$A$7:$A$434,0)+4,MATCH(W$60,'[1]PNC 2020'!$A$3:$AA$3,0))=0,"",INDEX('[1]PNC 2020'!$A$3:$AA$434,MATCH($A133,'[1]PNC 2020'!$A$7:$A$434,0)+4,MATCH(W$60,'[1]PNC 2020'!$A$3:$AA$3,0))),"")</f>
        <v>18342.189999999999</v>
      </c>
      <c r="X133" s="35" t="str">
        <f>IFERROR(IF(INDEX('[1]PNC 2020'!$A$3:$AA$434,MATCH($A133,'[1]PNC 2020'!$A$7:$A$434,0)+4,MATCH(X$60,'[1]PNC 2020'!$A$3:$AA$3,0))=0,"",INDEX('[1]PNC 2020'!$A$3:$AA$434,MATCH($A133,'[1]PNC 2020'!$A$7:$A$434,0)+4,MATCH(X$60,'[1]PNC 2020'!$A$3:$AA$3,0))),"")</f>
        <v/>
      </c>
      <c r="Y133" s="35">
        <f t="shared" si="62"/>
        <v>18342.189999999999</v>
      </c>
      <c r="Z133" s="35">
        <f>IFERROR(IF(INDEX('[1]PNC 2020'!$A$3:$AA$434,MATCH($A133,'[1]PNC 2020'!$A$7:$A$434,0)+4,MATCH(Z$60,'[1]PNC 2020'!$A$3:$AA$3,0))=0,"",INDEX('[1]PNC 2020'!$A$3:$AA$434,MATCH($A133,'[1]PNC 2020'!$A$7:$A$434,0)+4,MATCH(Z$60,'[1]PNC 2020'!$A$3:$AA$3,0))),"")</f>
        <v>64943117.770000003</v>
      </c>
      <c r="AA133" s="35" t="str">
        <f>IFERROR(IF(INDEX('[1]PNC 2020'!$A$3:$AA$434,MATCH($A133,'[1]PNC 2020'!$A$7:$A$434,0)+4,MATCH(AA$60,'[1]PNC 2020'!$A$3:$AA$3,0))=0,"",INDEX('[1]PNC 2020'!$A$3:$AA$434,MATCH($A133,'[1]PNC 2020'!$A$7:$A$434,0)+4,MATCH(AA$60,'[1]PNC 2020'!$A$3:$AA$3,0))),"")</f>
        <v/>
      </c>
      <c r="AB133" s="35">
        <f t="shared" si="63"/>
        <v>64943117.770000003</v>
      </c>
      <c r="AC133" s="35" t="str">
        <f>IFERROR(IF(INDEX('[1]PNC 2020'!$A$3:$AA$434,MATCH($A133,'[1]PNC 2020'!$A$7:$A$434,0)+4,MATCH(AC$60,'[1]PNC 2020'!$A$3:$AA$3,0))=0,"",INDEX('[1]PNC 2020'!$A$3:$AA$434,MATCH($A133,'[1]PNC 2020'!$A$7:$A$434,0)+4,MATCH(AC$60,'[1]PNC 2020'!$A$3:$AA$3,0))),"")</f>
        <v/>
      </c>
      <c r="AD133" s="35" t="str">
        <f>IFERROR(IF(INDEX('[1]PNC 2020'!$A$3:$AA$434,MATCH($A133,'[1]PNC 2020'!$A$7:$A$434,0)+4,MATCH(AD$60,'[1]PNC 2020'!$A$3:$AA$3,0))=0,"",INDEX('[1]PNC 2020'!$A$3:$AA$434,MATCH($A133,'[1]PNC 2020'!$A$7:$A$434,0)+4,MATCH(AD$60,'[1]PNC 2020'!$A$3:$AA$3,0))),"")</f>
        <v/>
      </c>
      <c r="AE133" s="35">
        <f t="shared" si="64"/>
        <v>0</v>
      </c>
      <c r="AF133" s="35">
        <f>IFERROR(IF(INDEX('[1]PNC 2020'!$A$3:$AA$434,MATCH($A133,'[1]PNC 2020'!$A$7:$A$434,0)+4,MATCH(AF$60,'[1]PNC 2020'!$A$3:$AA$3,0))=0,"",INDEX('[1]PNC 2020'!$A$3:$AA$434,MATCH($A133,'[1]PNC 2020'!$A$7:$A$434,0)+4,MATCH(AF$60,'[1]PNC 2020'!$A$3:$AA$3,0))),"")</f>
        <v>31925</v>
      </c>
      <c r="AG133" s="35" t="str">
        <f>IFERROR(IF(INDEX('[1]PNC 2020'!$A$3:$AA$434,MATCH($A133,'[1]PNC 2020'!$A$7:$A$434,0)+4,MATCH(AG$60,'[1]PNC 2020'!$A$3:$AA$3,0))=0,"",INDEX('[1]PNC 2020'!$A$3:$AA$434,MATCH($A133,'[1]PNC 2020'!$A$7:$A$434,0)+4,MATCH(AG$60,'[1]PNC 2020'!$A$3:$AA$3,0))),"")</f>
        <v/>
      </c>
      <c r="AH133" s="35">
        <f t="shared" si="65"/>
        <v>31925</v>
      </c>
      <c r="AI133" s="35">
        <f>IFERROR(IF(INDEX('[1]PNC 2020'!$A$3:$AA$434,MATCH($A133,'[1]PNC 2020'!$A$7:$A$434,0)+4,MATCH(AI$60,'[1]PNC 2020'!$A$3:$AA$3,0))=0,"",INDEX('[1]PNC 2020'!$A$3:$AA$434,MATCH($A133,'[1]PNC 2020'!$A$7:$A$434,0)+4,MATCH(AI$60,'[1]PNC 2020'!$A$3:$AA$3,0))),"")</f>
        <v>240756.18</v>
      </c>
      <c r="AJ133" s="35" t="str">
        <f>IFERROR(IF(INDEX('[1]PNC 2020'!$A$3:$AA$434,MATCH($A133,'[1]PNC 2020'!$A$7:$A$434,0)+4,MATCH(AJ$60,'[1]PNC 2020'!$A$3:$AA$3,0))=0,"",INDEX('[1]PNC 2020'!$A$3:$AA$434,MATCH($A133,'[1]PNC 2020'!$A$7:$A$434,0)+4,MATCH(AJ$60,'[1]PNC 2020'!$A$3:$AA$3,0))),"")</f>
        <v/>
      </c>
      <c r="AK133" s="35">
        <f t="shared" si="66"/>
        <v>240756.18</v>
      </c>
      <c r="AL133" s="2">
        <f t="shared" si="55"/>
        <v>65998085.470000006</v>
      </c>
      <c r="AM133" s="97" t="s">
        <v>1</v>
      </c>
    </row>
    <row r="134" spans="1:39" x14ac:dyDescent="0.25">
      <c r="A134" s="97" t="str">
        <f t="shared" si="67"/>
        <v>FebreroSeguros La Internacional, S. A.</v>
      </c>
      <c r="B134" s="37" t="s">
        <v>80</v>
      </c>
      <c r="C134" s="44">
        <f t="shared" si="53"/>
        <v>50619568.700000003</v>
      </c>
      <c r="D134" s="44">
        <f t="shared" si="54"/>
        <v>0</v>
      </c>
      <c r="E134" s="35" t="str">
        <f>IFERROR(IF(INDEX('[1]PNC 2020'!$A$3:$AA$434,MATCH($A134,'[1]PNC 2020'!$A$7:$A$434,0)+4,MATCH(E$60,'[1]PNC 2020'!$A$3:$AA$3,0))=0,"",INDEX('[1]PNC 2020'!$A$3:$AA$434,MATCH($A134,'[1]PNC 2020'!$A$7:$A$434,0)+4,MATCH(E$60,'[1]PNC 2020'!$A$3:$AA$3,0))),"")</f>
        <v/>
      </c>
      <c r="F134" s="35" t="str">
        <f>IFERROR(IF(INDEX('[1]PNC 2020'!$A$3:$AA$434,MATCH($A134,'[1]PNC 2020'!$A$7:$A$434,0)+4,MATCH(F$60,'[1]PNC 2020'!$A$3:$AA$3,0))=0,"",INDEX('[1]PNC 2020'!$A$3:$AA$434,MATCH($A134,'[1]PNC 2020'!$A$7:$A$434,0)+4,MATCH(F$60,'[1]PNC 2020'!$A$3:$AA$3,0))),"")</f>
        <v/>
      </c>
      <c r="G134" s="35">
        <f t="shared" si="56"/>
        <v>0</v>
      </c>
      <c r="H134" s="35" t="str">
        <f>IFERROR(IF(INDEX('[1]PNC 2020'!$A$3:$AA$434,MATCH($A134,'[1]PNC 2020'!$A$7:$A$434,0)+4,MATCH(H$60,'[1]PNC 2020'!$A$3:$AA$3,0))=0,"",INDEX('[1]PNC 2020'!$A$3:$AA$434,MATCH($A134,'[1]PNC 2020'!$A$7:$A$434,0)+4,MATCH(H$60,'[1]PNC 2020'!$A$3:$AA$3,0))),"")</f>
        <v/>
      </c>
      <c r="I134" s="35" t="str">
        <f>IFERROR(IF(INDEX('[1]PNC 2020'!$A$3:$AA$434,MATCH($A134,'[1]PNC 2020'!$A$7:$A$434,0)+4,MATCH(I$60,'[1]PNC 2020'!$A$3:$AA$3,0))=0,"",INDEX('[1]PNC 2020'!$A$3:$AA$434,MATCH($A134,'[1]PNC 2020'!$A$7:$A$434,0)+4,MATCH(I$60,'[1]PNC 2020'!$A$3:$AA$3,0))),"")</f>
        <v/>
      </c>
      <c r="J134" s="35">
        <f t="shared" si="57"/>
        <v>0</v>
      </c>
      <c r="K134" s="35" t="str">
        <f>IFERROR(IF(INDEX('[1]PNC 2020'!$A$3:$AA$434,MATCH($A134,'[1]PNC 2020'!$A$7:$A$434,0)+4,MATCH(K$60,'[1]PNC 2020'!$A$3:$AA$3,0))=0,"",INDEX('[1]PNC 2020'!$A$3:$AA$434,MATCH($A134,'[1]PNC 2020'!$A$7:$A$434,0)+4,MATCH(K$60,'[1]PNC 2020'!$A$3:$AA$3,0))),"")</f>
        <v/>
      </c>
      <c r="L134" s="35" t="str">
        <f>IFERROR(IF(INDEX('[1]PNC 2020'!$A$3:$AA$434,MATCH($A134,'[1]PNC 2020'!$A$7:$A$434,0)+4,MATCH(L$60,'[1]PNC 2020'!$A$3:$AA$3,0))=0,"",INDEX('[1]PNC 2020'!$A$3:$AA$434,MATCH($A134,'[1]PNC 2020'!$A$7:$A$434,0)+4,MATCH(L$60,'[1]PNC 2020'!$A$3:$AA$3,0))),"")</f>
        <v/>
      </c>
      <c r="M134" s="35">
        <f t="shared" si="58"/>
        <v>0</v>
      </c>
      <c r="N134" s="35" t="str">
        <f>IFERROR(IF(INDEX('[1]PNC 2020'!$A$3:$AA$434,MATCH($A134,'[1]PNC 2020'!$A$7:$A$434,0)+4,MATCH(N$60,'[1]PNC 2020'!$A$3:$AA$3,0))=0,"",INDEX('[1]PNC 2020'!$A$3:$AA$434,MATCH($A134,'[1]PNC 2020'!$A$7:$A$434,0)+4,MATCH(N$60,'[1]PNC 2020'!$A$3:$AA$3,0))),"")</f>
        <v/>
      </c>
      <c r="O134" s="35" t="str">
        <f>IFERROR(IF(INDEX('[1]PNC 2020'!$A$3:$AA$434,MATCH($A134,'[1]PNC 2020'!$A$7:$A$434,0)+4,MATCH(O$60,'[1]PNC 2020'!$A$3:$AA$3,0))=0,"",INDEX('[1]PNC 2020'!$A$3:$AA$434,MATCH($A134,'[1]PNC 2020'!$A$7:$A$434,0)+4,MATCH(O$60,'[1]PNC 2020'!$A$3:$AA$3,0))),"")</f>
        <v/>
      </c>
      <c r="P134" s="35">
        <f t="shared" si="59"/>
        <v>0</v>
      </c>
      <c r="Q134" s="35" t="str">
        <f>IFERROR(IF(INDEX('[1]PNC 2020'!$A$3:$AA$434,MATCH($A134,'[1]PNC 2020'!$A$7:$A$434,0)+4,MATCH(Q$60,'[1]PNC 2020'!$A$3:$AA$3,0))=0,"",INDEX('[1]PNC 2020'!$A$3:$AA$434,MATCH($A134,'[1]PNC 2020'!$A$7:$A$434,0)+4,MATCH(Q$60,'[1]PNC 2020'!$A$3:$AA$3,0))),"")</f>
        <v/>
      </c>
      <c r="R134" s="35" t="str">
        <f>IFERROR(IF(INDEX('[1]PNC 2020'!$A$3:$AA$434,MATCH($A134,'[1]PNC 2020'!$A$7:$A$434,0)+4,MATCH(R$60,'[1]PNC 2020'!$A$3:$AA$3,0))=0,"",INDEX('[1]PNC 2020'!$A$3:$AA$434,MATCH($A134,'[1]PNC 2020'!$A$7:$A$434,0)+4,MATCH(R$60,'[1]PNC 2020'!$A$3:$AA$3,0))),"")</f>
        <v/>
      </c>
      <c r="S134" s="35">
        <f t="shared" si="60"/>
        <v>0</v>
      </c>
      <c r="T134" s="35" t="str">
        <f>IFERROR(IF(INDEX('[1]PNC 2020'!$A$3:$AA$434,MATCH($A134,'[1]PNC 2020'!$A$7:$A$434,0)+4,MATCH(T$60,'[1]PNC 2020'!$A$3:$AA$3,0))=0,"",INDEX('[1]PNC 2020'!$A$3:$AA$434,MATCH($A134,'[1]PNC 2020'!$A$7:$A$434,0)+4,MATCH(T$60,'[1]PNC 2020'!$A$3:$AA$3,0))),"")</f>
        <v/>
      </c>
      <c r="U134" s="35" t="str">
        <f>IFERROR(IF(INDEX('[1]PNC 2020'!$A$3:$AA$434,MATCH($A134,'[1]PNC 2020'!$A$7:$A$434,0)+4,MATCH(U$60,'[1]PNC 2020'!$A$3:$AA$3,0))=0,"",INDEX('[1]PNC 2020'!$A$3:$AA$434,MATCH($A134,'[1]PNC 2020'!$A$7:$A$434,0)+4,MATCH(U$60,'[1]PNC 2020'!$A$3:$AA$3,0))),"")</f>
        <v/>
      </c>
      <c r="V134" s="35">
        <f t="shared" si="61"/>
        <v>0</v>
      </c>
      <c r="W134" s="35" t="str">
        <f>IFERROR(IF(INDEX('[1]PNC 2020'!$A$3:$AA$434,MATCH($A134,'[1]PNC 2020'!$A$7:$A$434,0)+4,MATCH(W$60,'[1]PNC 2020'!$A$3:$AA$3,0))=0,"",INDEX('[1]PNC 2020'!$A$3:$AA$434,MATCH($A134,'[1]PNC 2020'!$A$7:$A$434,0)+4,MATCH(W$60,'[1]PNC 2020'!$A$3:$AA$3,0))),"")</f>
        <v/>
      </c>
      <c r="X134" s="35" t="str">
        <f>IFERROR(IF(INDEX('[1]PNC 2020'!$A$3:$AA$434,MATCH($A134,'[1]PNC 2020'!$A$7:$A$434,0)+4,MATCH(X$60,'[1]PNC 2020'!$A$3:$AA$3,0))=0,"",INDEX('[1]PNC 2020'!$A$3:$AA$434,MATCH($A134,'[1]PNC 2020'!$A$7:$A$434,0)+4,MATCH(X$60,'[1]PNC 2020'!$A$3:$AA$3,0))),"")</f>
        <v/>
      </c>
      <c r="Y134" s="35">
        <f t="shared" si="62"/>
        <v>0</v>
      </c>
      <c r="Z134" s="35">
        <f>IFERROR(IF(INDEX('[1]PNC 2020'!$A$3:$AA$434,MATCH($A134,'[1]PNC 2020'!$A$7:$A$434,0)+4,MATCH(Z$60,'[1]PNC 2020'!$A$3:$AA$3,0))=0,"",INDEX('[1]PNC 2020'!$A$3:$AA$434,MATCH($A134,'[1]PNC 2020'!$A$7:$A$434,0)+4,MATCH(Z$60,'[1]PNC 2020'!$A$3:$AA$3,0))),"")</f>
        <v>50619568.700000003</v>
      </c>
      <c r="AA134" s="35" t="str">
        <f>IFERROR(IF(INDEX('[1]PNC 2020'!$A$3:$AA$434,MATCH($A134,'[1]PNC 2020'!$A$7:$A$434,0)+4,MATCH(AA$60,'[1]PNC 2020'!$A$3:$AA$3,0))=0,"",INDEX('[1]PNC 2020'!$A$3:$AA$434,MATCH($A134,'[1]PNC 2020'!$A$7:$A$434,0)+4,MATCH(AA$60,'[1]PNC 2020'!$A$3:$AA$3,0))),"")</f>
        <v/>
      </c>
      <c r="AB134" s="35">
        <f t="shared" si="63"/>
        <v>50619568.700000003</v>
      </c>
      <c r="AC134" s="35" t="str">
        <f>IFERROR(IF(INDEX('[1]PNC 2020'!$A$3:$AA$434,MATCH($A134,'[1]PNC 2020'!$A$7:$A$434,0)+4,MATCH(AC$60,'[1]PNC 2020'!$A$3:$AA$3,0))=0,"",INDEX('[1]PNC 2020'!$A$3:$AA$434,MATCH($A134,'[1]PNC 2020'!$A$7:$A$434,0)+4,MATCH(AC$60,'[1]PNC 2020'!$A$3:$AA$3,0))),"")</f>
        <v/>
      </c>
      <c r="AD134" s="35" t="str">
        <f>IFERROR(IF(INDEX('[1]PNC 2020'!$A$3:$AA$434,MATCH($A134,'[1]PNC 2020'!$A$7:$A$434,0)+4,MATCH(AD$60,'[1]PNC 2020'!$A$3:$AA$3,0))=0,"",INDEX('[1]PNC 2020'!$A$3:$AA$434,MATCH($A134,'[1]PNC 2020'!$A$7:$A$434,0)+4,MATCH(AD$60,'[1]PNC 2020'!$A$3:$AA$3,0))),"")</f>
        <v/>
      </c>
      <c r="AE134" s="35">
        <f t="shared" si="64"/>
        <v>0</v>
      </c>
      <c r="AF134" s="35" t="str">
        <f>IFERROR(IF(INDEX('[1]PNC 2020'!$A$3:$AA$434,MATCH($A134,'[1]PNC 2020'!$A$7:$A$434,0)+4,MATCH(AF$60,'[1]PNC 2020'!$A$3:$AA$3,0))=0,"",INDEX('[1]PNC 2020'!$A$3:$AA$434,MATCH($A134,'[1]PNC 2020'!$A$7:$A$434,0)+4,MATCH(AF$60,'[1]PNC 2020'!$A$3:$AA$3,0))),"")</f>
        <v/>
      </c>
      <c r="AG134" s="35" t="str">
        <f>IFERROR(IF(INDEX('[1]PNC 2020'!$A$3:$AA$434,MATCH($A134,'[1]PNC 2020'!$A$7:$A$434,0)+4,MATCH(AG$60,'[1]PNC 2020'!$A$3:$AA$3,0))=0,"",INDEX('[1]PNC 2020'!$A$3:$AA$434,MATCH($A134,'[1]PNC 2020'!$A$7:$A$434,0)+4,MATCH(AG$60,'[1]PNC 2020'!$A$3:$AA$3,0))),"")</f>
        <v/>
      </c>
      <c r="AH134" s="35">
        <f t="shared" si="65"/>
        <v>0</v>
      </c>
      <c r="AI134" s="35" t="str">
        <f>IFERROR(IF(INDEX('[1]PNC 2020'!$A$3:$AA$434,MATCH($A134,'[1]PNC 2020'!$A$7:$A$434,0)+4,MATCH(AI$60,'[1]PNC 2020'!$A$3:$AA$3,0))=0,"",INDEX('[1]PNC 2020'!$A$3:$AA$434,MATCH($A134,'[1]PNC 2020'!$A$7:$A$434,0)+4,MATCH(AI$60,'[1]PNC 2020'!$A$3:$AA$3,0))),"")</f>
        <v/>
      </c>
      <c r="AJ134" s="35" t="str">
        <f>IFERROR(IF(INDEX('[1]PNC 2020'!$A$3:$AA$434,MATCH($A134,'[1]PNC 2020'!$A$7:$A$434,0)+4,MATCH(AJ$60,'[1]PNC 2020'!$A$3:$AA$3,0))=0,"",INDEX('[1]PNC 2020'!$A$3:$AA$434,MATCH($A134,'[1]PNC 2020'!$A$7:$A$434,0)+4,MATCH(AJ$60,'[1]PNC 2020'!$A$3:$AA$3,0))),"")</f>
        <v/>
      </c>
      <c r="AK134" s="35">
        <f t="shared" si="66"/>
        <v>0</v>
      </c>
      <c r="AL134" s="2">
        <f t="shared" si="55"/>
        <v>50619568.700000003</v>
      </c>
      <c r="AM134" s="97" t="s">
        <v>1</v>
      </c>
    </row>
    <row r="135" spans="1:39" x14ac:dyDescent="0.25">
      <c r="A135" s="97" t="str">
        <f t="shared" si="67"/>
        <v xml:space="preserve">FebreroCooperativa Nacional De Seguros, Inc </v>
      </c>
      <c r="B135" s="37" t="s">
        <v>120</v>
      </c>
      <c r="C135" s="44">
        <f t="shared" si="53"/>
        <v>57853927.229999989</v>
      </c>
      <c r="D135" s="44">
        <f t="shared" si="54"/>
        <v>39242.25</v>
      </c>
      <c r="E135" s="35" t="str">
        <f>IFERROR(IF(INDEX('[1]PNC 2020'!$A$3:$AA$434,MATCH($A135,'[1]PNC 2020'!$A$7:$A$434,0)+4,MATCH(E$60,'[1]PNC 2020'!$A$3:$AA$3,0))=0,"",INDEX('[1]PNC 2020'!$A$3:$AA$434,MATCH($A135,'[1]PNC 2020'!$A$7:$A$434,0)+4,MATCH(E$60,'[1]PNC 2020'!$A$3:$AA$3,0))),"")</f>
        <v/>
      </c>
      <c r="F135" s="35" t="str">
        <f>IFERROR(IF(INDEX('[1]PNC 2020'!$A$3:$AA$434,MATCH($A135,'[1]PNC 2020'!$A$7:$A$434,0)+4,MATCH(F$60,'[1]PNC 2020'!$A$3:$AA$3,0))=0,"",INDEX('[1]PNC 2020'!$A$3:$AA$434,MATCH($A135,'[1]PNC 2020'!$A$7:$A$434,0)+4,MATCH(F$60,'[1]PNC 2020'!$A$3:$AA$3,0))),"")</f>
        <v/>
      </c>
      <c r="G135" s="35">
        <f t="shared" si="56"/>
        <v>0</v>
      </c>
      <c r="H135" s="35">
        <f>IFERROR(IF(INDEX('[1]PNC 2020'!$A$3:$AA$434,MATCH($A135,'[1]PNC 2020'!$A$7:$A$434,0)+4,MATCH(H$60,'[1]PNC 2020'!$A$3:$AA$3,0))=0,"",INDEX('[1]PNC 2020'!$A$3:$AA$434,MATCH($A135,'[1]PNC 2020'!$A$7:$A$434,0)+4,MATCH(H$60,'[1]PNC 2020'!$A$3:$AA$3,0))),"")</f>
        <v>18297300.140000001</v>
      </c>
      <c r="I135" s="35">
        <f>IFERROR(IF(INDEX('[1]PNC 2020'!$A$3:$AA$434,MATCH($A135,'[1]PNC 2020'!$A$7:$A$434,0)+4,MATCH(I$60,'[1]PNC 2020'!$A$3:$AA$3,0))=0,"",INDEX('[1]PNC 2020'!$A$3:$AA$434,MATCH($A135,'[1]PNC 2020'!$A$7:$A$434,0)+4,MATCH(I$60,'[1]PNC 2020'!$A$3:$AA$3,0))),"")</f>
        <v>39242.25</v>
      </c>
      <c r="J135" s="35">
        <f t="shared" si="57"/>
        <v>18336542.390000001</v>
      </c>
      <c r="K135" s="35" t="str">
        <f>IFERROR(IF(INDEX('[1]PNC 2020'!$A$3:$AA$434,MATCH($A135,'[1]PNC 2020'!$A$7:$A$434,0)+4,MATCH(K$60,'[1]PNC 2020'!$A$3:$AA$3,0))=0,"",INDEX('[1]PNC 2020'!$A$3:$AA$434,MATCH($A135,'[1]PNC 2020'!$A$7:$A$434,0)+4,MATCH(K$60,'[1]PNC 2020'!$A$3:$AA$3,0))),"")</f>
        <v/>
      </c>
      <c r="L135" s="35" t="str">
        <f>IFERROR(IF(INDEX('[1]PNC 2020'!$A$3:$AA$434,MATCH($A135,'[1]PNC 2020'!$A$7:$A$434,0)+4,MATCH(L$60,'[1]PNC 2020'!$A$3:$AA$3,0))=0,"",INDEX('[1]PNC 2020'!$A$3:$AA$434,MATCH($A135,'[1]PNC 2020'!$A$7:$A$434,0)+4,MATCH(L$60,'[1]PNC 2020'!$A$3:$AA$3,0))),"")</f>
        <v/>
      </c>
      <c r="M135" s="35">
        <f t="shared" si="58"/>
        <v>0</v>
      </c>
      <c r="N135" s="35" t="str">
        <f>IFERROR(IF(INDEX('[1]PNC 2020'!$A$3:$AA$434,MATCH($A135,'[1]PNC 2020'!$A$7:$A$434,0)+4,MATCH(N$60,'[1]PNC 2020'!$A$3:$AA$3,0))=0,"",INDEX('[1]PNC 2020'!$A$3:$AA$434,MATCH($A135,'[1]PNC 2020'!$A$7:$A$434,0)+4,MATCH(N$60,'[1]PNC 2020'!$A$3:$AA$3,0))),"")</f>
        <v/>
      </c>
      <c r="O135" s="35" t="str">
        <f>IFERROR(IF(INDEX('[1]PNC 2020'!$A$3:$AA$434,MATCH($A135,'[1]PNC 2020'!$A$7:$A$434,0)+4,MATCH(O$60,'[1]PNC 2020'!$A$3:$AA$3,0))=0,"",INDEX('[1]PNC 2020'!$A$3:$AA$434,MATCH($A135,'[1]PNC 2020'!$A$7:$A$434,0)+4,MATCH(O$60,'[1]PNC 2020'!$A$3:$AA$3,0))),"")</f>
        <v/>
      </c>
      <c r="P135" s="35">
        <f t="shared" si="59"/>
        <v>0</v>
      </c>
      <c r="Q135" s="35">
        <f>IFERROR(IF(INDEX('[1]PNC 2020'!$A$3:$AA$434,MATCH($A135,'[1]PNC 2020'!$A$7:$A$434,0)+4,MATCH(Q$60,'[1]PNC 2020'!$A$3:$AA$3,0))=0,"",INDEX('[1]PNC 2020'!$A$3:$AA$434,MATCH($A135,'[1]PNC 2020'!$A$7:$A$434,0)+4,MATCH(Q$60,'[1]PNC 2020'!$A$3:$AA$3,0))),"")</f>
        <v>8513587.0800000001</v>
      </c>
      <c r="R135" s="35" t="str">
        <f>IFERROR(IF(INDEX('[1]PNC 2020'!$A$3:$AA$434,MATCH($A135,'[1]PNC 2020'!$A$7:$A$434,0)+4,MATCH(R$60,'[1]PNC 2020'!$A$3:$AA$3,0))=0,"",INDEX('[1]PNC 2020'!$A$3:$AA$434,MATCH($A135,'[1]PNC 2020'!$A$7:$A$434,0)+4,MATCH(R$60,'[1]PNC 2020'!$A$3:$AA$3,0))),"")</f>
        <v/>
      </c>
      <c r="S135" s="35">
        <f t="shared" si="60"/>
        <v>8513587.0800000001</v>
      </c>
      <c r="T135" s="35">
        <f>IFERROR(IF(INDEX('[1]PNC 2020'!$A$3:$AA$434,MATCH($A135,'[1]PNC 2020'!$A$7:$A$434,0)+4,MATCH(T$60,'[1]PNC 2020'!$A$3:$AA$3,0))=0,"",INDEX('[1]PNC 2020'!$A$3:$AA$434,MATCH($A135,'[1]PNC 2020'!$A$7:$A$434,0)+4,MATCH(T$60,'[1]PNC 2020'!$A$3:$AA$3,0))),"")</f>
        <v>10628.11</v>
      </c>
      <c r="U135" s="35" t="str">
        <f>IFERROR(IF(INDEX('[1]PNC 2020'!$A$3:$AA$434,MATCH($A135,'[1]PNC 2020'!$A$7:$A$434,0)+4,MATCH(U$60,'[1]PNC 2020'!$A$3:$AA$3,0))=0,"",INDEX('[1]PNC 2020'!$A$3:$AA$434,MATCH($A135,'[1]PNC 2020'!$A$7:$A$434,0)+4,MATCH(U$60,'[1]PNC 2020'!$A$3:$AA$3,0))),"")</f>
        <v/>
      </c>
      <c r="V135" s="35">
        <f t="shared" si="61"/>
        <v>10628.11</v>
      </c>
      <c r="W135" s="35">
        <f>IFERROR(IF(INDEX('[1]PNC 2020'!$A$3:$AA$434,MATCH($A135,'[1]PNC 2020'!$A$7:$A$434,0)+4,MATCH(W$60,'[1]PNC 2020'!$A$3:$AA$3,0))=0,"",INDEX('[1]PNC 2020'!$A$3:$AA$434,MATCH($A135,'[1]PNC 2020'!$A$7:$A$434,0)+4,MATCH(W$60,'[1]PNC 2020'!$A$3:$AA$3,0))),"")</f>
        <v>34006.660000000003</v>
      </c>
      <c r="X135" s="35" t="str">
        <f>IFERROR(IF(INDEX('[1]PNC 2020'!$A$3:$AA$434,MATCH($A135,'[1]PNC 2020'!$A$7:$A$434,0)+4,MATCH(X$60,'[1]PNC 2020'!$A$3:$AA$3,0))=0,"",INDEX('[1]PNC 2020'!$A$3:$AA$434,MATCH($A135,'[1]PNC 2020'!$A$7:$A$434,0)+4,MATCH(X$60,'[1]PNC 2020'!$A$3:$AA$3,0))),"")</f>
        <v/>
      </c>
      <c r="Y135" s="35">
        <f t="shared" si="62"/>
        <v>34006.660000000003</v>
      </c>
      <c r="Z135" s="35">
        <f>IFERROR(IF(INDEX('[1]PNC 2020'!$A$3:$AA$434,MATCH($A135,'[1]PNC 2020'!$A$7:$A$434,0)+4,MATCH(Z$60,'[1]PNC 2020'!$A$3:$AA$3,0))=0,"",INDEX('[1]PNC 2020'!$A$3:$AA$434,MATCH($A135,'[1]PNC 2020'!$A$7:$A$434,0)+4,MATCH(Z$60,'[1]PNC 2020'!$A$3:$AA$3,0))),"")</f>
        <v>28495097.140000001</v>
      </c>
      <c r="AA135" s="35" t="str">
        <f>IFERROR(IF(INDEX('[1]PNC 2020'!$A$3:$AA$434,MATCH($A135,'[1]PNC 2020'!$A$7:$A$434,0)+4,MATCH(AA$60,'[1]PNC 2020'!$A$3:$AA$3,0))=0,"",INDEX('[1]PNC 2020'!$A$3:$AA$434,MATCH($A135,'[1]PNC 2020'!$A$7:$A$434,0)+4,MATCH(AA$60,'[1]PNC 2020'!$A$3:$AA$3,0))),"")</f>
        <v/>
      </c>
      <c r="AB135" s="35">
        <f t="shared" si="63"/>
        <v>28495097.140000001</v>
      </c>
      <c r="AC135" s="35" t="str">
        <f>IFERROR(IF(INDEX('[1]PNC 2020'!$A$3:$AA$434,MATCH($A135,'[1]PNC 2020'!$A$7:$A$434,0)+4,MATCH(AC$60,'[1]PNC 2020'!$A$3:$AA$3,0))=0,"",INDEX('[1]PNC 2020'!$A$3:$AA$434,MATCH($A135,'[1]PNC 2020'!$A$7:$A$434,0)+4,MATCH(AC$60,'[1]PNC 2020'!$A$3:$AA$3,0))),"")</f>
        <v/>
      </c>
      <c r="AD135" s="35" t="str">
        <f>IFERROR(IF(INDEX('[1]PNC 2020'!$A$3:$AA$434,MATCH($A135,'[1]PNC 2020'!$A$7:$A$434,0)+4,MATCH(AD$60,'[1]PNC 2020'!$A$3:$AA$3,0))=0,"",INDEX('[1]PNC 2020'!$A$3:$AA$434,MATCH($A135,'[1]PNC 2020'!$A$7:$A$434,0)+4,MATCH(AD$60,'[1]PNC 2020'!$A$3:$AA$3,0))),"")</f>
        <v/>
      </c>
      <c r="AE135" s="35">
        <f t="shared" si="64"/>
        <v>0</v>
      </c>
      <c r="AF135" s="35">
        <f>IFERROR(IF(INDEX('[1]PNC 2020'!$A$3:$AA$434,MATCH($A135,'[1]PNC 2020'!$A$7:$A$434,0)+4,MATCH(AF$60,'[1]PNC 2020'!$A$3:$AA$3,0))=0,"",INDEX('[1]PNC 2020'!$A$3:$AA$434,MATCH($A135,'[1]PNC 2020'!$A$7:$A$434,0)+4,MATCH(AF$60,'[1]PNC 2020'!$A$3:$AA$3,0))),"")</f>
        <v>909258.48</v>
      </c>
      <c r="AG135" s="35" t="str">
        <f>IFERROR(IF(INDEX('[1]PNC 2020'!$A$3:$AA$434,MATCH($A135,'[1]PNC 2020'!$A$7:$A$434,0)+4,MATCH(AG$60,'[1]PNC 2020'!$A$3:$AA$3,0))=0,"",INDEX('[1]PNC 2020'!$A$3:$AA$434,MATCH($A135,'[1]PNC 2020'!$A$7:$A$434,0)+4,MATCH(AG$60,'[1]PNC 2020'!$A$3:$AA$3,0))),"")</f>
        <v/>
      </c>
      <c r="AH135" s="35">
        <f t="shared" si="65"/>
        <v>909258.48</v>
      </c>
      <c r="AI135" s="35">
        <f>IFERROR(IF(INDEX('[1]PNC 2020'!$A$3:$AA$434,MATCH($A135,'[1]PNC 2020'!$A$7:$A$434,0)+4,MATCH(AI$60,'[1]PNC 2020'!$A$3:$AA$3,0))=0,"",INDEX('[1]PNC 2020'!$A$3:$AA$434,MATCH($A135,'[1]PNC 2020'!$A$7:$A$434,0)+4,MATCH(AI$60,'[1]PNC 2020'!$A$3:$AA$3,0))),"")</f>
        <v>1594049.62</v>
      </c>
      <c r="AJ135" s="35" t="str">
        <f>IFERROR(IF(INDEX('[1]PNC 2020'!$A$3:$AA$434,MATCH($A135,'[1]PNC 2020'!$A$7:$A$434,0)+4,MATCH(AJ$60,'[1]PNC 2020'!$A$3:$AA$3,0))=0,"",INDEX('[1]PNC 2020'!$A$3:$AA$434,MATCH($A135,'[1]PNC 2020'!$A$7:$A$434,0)+4,MATCH(AJ$60,'[1]PNC 2020'!$A$3:$AA$3,0))),"")</f>
        <v/>
      </c>
      <c r="AK135" s="35">
        <f t="shared" si="66"/>
        <v>1594049.62</v>
      </c>
      <c r="AL135" s="2">
        <f t="shared" si="55"/>
        <v>57893169.479999989</v>
      </c>
      <c r="AM135" s="97" t="s">
        <v>1</v>
      </c>
    </row>
    <row r="136" spans="1:39" x14ac:dyDescent="0.25">
      <c r="A136" s="97" t="str">
        <f t="shared" si="67"/>
        <v>FebreroAngloamericana de Seguros, S. A.</v>
      </c>
      <c r="B136" s="37" t="s">
        <v>78</v>
      </c>
      <c r="C136" s="44">
        <f t="shared" si="53"/>
        <v>41055013.600000009</v>
      </c>
      <c r="D136" s="44">
        <f t="shared" si="54"/>
        <v>0</v>
      </c>
      <c r="E136" s="35">
        <f>IFERROR(IF(INDEX('[1]PNC 2020'!$A$3:$AA$434,MATCH($A136,'[1]PNC 2020'!$A$7:$A$434,0)+4,MATCH(E$60,'[1]PNC 2020'!$A$3:$AA$3,0))=0,"",INDEX('[1]PNC 2020'!$A$3:$AA$434,MATCH($A136,'[1]PNC 2020'!$A$7:$A$434,0)+4,MATCH(E$60,'[1]PNC 2020'!$A$3:$AA$3,0))),"")</f>
        <v>8447.8799999999992</v>
      </c>
      <c r="F136" s="35" t="str">
        <f>IFERROR(IF(INDEX('[1]PNC 2020'!$A$3:$AA$434,MATCH($A136,'[1]PNC 2020'!$A$7:$A$434,0)+4,MATCH(F$60,'[1]PNC 2020'!$A$3:$AA$3,0))=0,"",INDEX('[1]PNC 2020'!$A$3:$AA$434,MATCH($A136,'[1]PNC 2020'!$A$7:$A$434,0)+4,MATCH(F$60,'[1]PNC 2020'!$A$3:$AA$3,0))),"")</f>
        <v/>
      </c>
      <c r="G136" s="35">
        <f t="shared" si="56"/>
        <v>8447.8799999999992</v>
      </c>
      <c r="H136" s="35">
        <f>IFERROR(IF(INDEX('[1]PNC 2020'!$A$3:$AA$434,MATCH($A136,'[1]PNC 2020'!$A$7:$A$434,0)+4,MATCH(H$60,'[1]PNC 2020'!$A$3:$AA$3,0))=0,"",INDEX('[1]PNC 2020'!$A$3:$AA$434,MATCH($A136,'[1]PNC 2020'!$A$7:$A$434,0)+4,MATCH(H$60,'[1]PNC 2020'!$A$3:$AA$3,0))),"")</f>
        <v>2842546.12</v>
      </c>
      <c r="I136" s="35" t="str">
        <f>IFERROR(IF(INDEX('[1]PNC 2020'!$A$3:$AA$434,MATCH($A136,'[1]PNC 2020'!$A$7:$A$434,0)+4,MATCH(I$60,'[1]PNC 2020'!$A$3:$AA$3,0))=0,"",INDEX('[1]PNC 2020'!$A$3:$AA$434,MATCH($A136,'[1]PNC 2020'!$A$7:$A$434,0)+4,MATCH(I$60,'[1]PNC 2020'!$A$3:$AA$3,0))),"")</f>
        <v/>
      </c>
      <c r="J136" s="35">
        <f t="shared" si="57"/>
        <v>2842546.12</v>
      </c>
      <c r="K136" s="35" t="str">
        <f>IFERROR(IF(INDEX('[1]PNC 2020'!$A$3:$AA$434,MATCH($A136,'[1]PNC 2020'!$A$7:$A$434,0)+4,MATCH(K$60,'[1]PNC 2020'!$A$3:$AA$3,0))=0,"",INDEX('[1]PNC 2020'!$A$3:$AA$434,MATCH($A136,'[1]PNC 2020'!$A$7:$A$434,0)+4,MATCH(K$60,'[1]PNC 2020'!$A$3:$AA$3,0))),"")</f>
        <v/>
      </c>
      <c r="L136" s="35" t="str">
        <f>IFERROR(IF(INDEX('[1]PNC 2020'!$A$3:$AA$434,MATCH($A136,'[1]PNC 2020'!$A$7:$A$434,0)+4,MATCH(L$60,'[1]PNC 2020'!$A$3:$AA$3,0))=0,"",INDEX('[1]PNC 2020'!$A$3:$AA$434,MATCH($A136,'[1]PNC 2020'!$A$7:$A$434,0)+4,MATCH(L$60,'[1]PNC 2020'!$A$3:$AA$3,0))),"")</f>
        <v/>
      </c>
      <c r="M136" s="35">
        <f t="shared" si="58"/>
        <v>0</v>
      </c>
      <c r="N136" s="35" t="str">
        <f>IFERROR(IF(INDEX('[1]PNC 2020'!$A$3:$AA$434,MATCH($A136,'[1]PNC 2020'!$A$7:$A$434,0)+4,MATCH(N$60,'[1]PNC 2020'!$A$3:$AA$3,0))=0,"",INDEX('[1]PNC 2020'!$A$3:$AA$434,MATCH($A136,'[1]PNC 2020'!$A$7:$A$434,0)+4,MATCH(N$60,'[1]PNC 2020'!$A$3:$AA$3,0))),"")</f>
        <v/>
      </c>
      <c r="O136" s="35" t="str">
        <f>IFERROR(IF(INDEX('[1]PNC 2020'!$A$3:$AA$434,MATCH($A136,'[1]PNC 2020'!$A$7:$A$434,0)+4,MATCH(O$60,'[1]PNC 2020'!$A$3:$AA$3,0))=0,"",INDEX('[1]PNC 2020'!$A$3:$AA$434,MATCH($A136,'[1]PNC 2020'!$A$7:$A$434,0)+4,MATCH(O$60,'[1]PNC 2020'!$A$3:$AA$3,0))),"")</f>
        <v/>
      </c>
      <c r="P136" s="35">
        <f t="shared" si="59"/>
        <v>0</v>
      </c>
      <c r="Q136" s="35">
        <f>IFERROR(IF(INDEX('[1]PNC 2020'!$A$3:$AA$434,MATCH($A136,'[1]PNC 2020'!$A$7:$A$434,0)+4,MATCH(Q$60,'[1]PNC 2020'!$A$3:$AA$3,0))=0,"",INDEX('[1]PNC 2020'!$A$3:$AA$434,MATCH($A136,'[1]PNC 2020'!$A$7:$A$434,0)+4,MATCH(Q$60,'[1]PNC 2020'!$A$3:$AA$3,0))),"")</f>
        <v>3278458.38</v>
      </c>
      <c r="R136" s="35" t="str">
        <f>IFERROR(IF(INDEX('[1]PNC 2020'!$A$3:$AA$434,MATCH($A136,'[1]PNC 2020'!$A$7:$A$434,0)+4,MATCH(R$60,'[1]PNC 2020'!$A$3:$AA$3,0))=0,"",INDEX('[1]PNC 2020'!$A$3:$AA$434,MATCH($A136,'[1]PNC 2020'!$A$7:$A$434,0)+4,MATCH(R$60,'[1]PNC 2020'!$A$3:$AA$3,0))),"")</f>
        <v/>
      </c>
      <c r="S136" s="35">
        <f t="shared" si="60"/>
        <v>3278458.38</v>
      </c>
      <c r="T136" s="35">
        <f>IFERROR(IF(INDEX('[1]PNC 2020'!$A$3:$AA$434,MATCH($A136,'[1]PNC 2020'!$A$7:$A$434,0)+4,MATCH(T$60,'[1]PNC 2020'!$A$3:$AA$3,0))=0,"",INDEX('[1]PNC 2020'!$A$3:$AA$434,MATCH($A136,'[1]PNC 2020'!$A$7:$A$434,0)+4,MATCH(T$60,'[1]PNC 2020'!$A$3:$AA$3,0))),"")</f>
        <v>33490.239999999998</v>
      </c>
      <c r="U136" s="35" t="str">
        <f>IFERROR(IF(INDEX('[1]PNC 2020'!$A$3:$AA$434,MATCH($A136,'[1]PNC 2020'!$A$7:$A$434,0)+4,MATCH(U$60,'[1]PNC 2020'!$A$3:$AA$3,0))=0,"",INDEX('[1]PNC 2020'!$A$3:$AA$434,MATCH($A136,'[1]PNC 2020'!$A$7:$A$434,0)+4,MATCH(U$60,'[1]PNC 2020'!$A$3:$AA$3,0))),"")</f>
        <v/>
      </c>
      <c r="V136" s="35">
        <f t="shared" si="61"/>
        <v>33490.239999999998</v>
      </c>
      <c r="W136" s="35">
        <f>IFERROR(IF(INDEX('[1]PNC 2020'!$A$3:$AA$434,MATCH($A136,'[1]PNC 2020'!$A$7:$A$434,0)+4,MATCH(W$60,'[1]PNC 2020'!$A$3:$AA$3,0))=0,"",INDEX('[1]PNC 2020'!$A$3:$AA$434,MATCH($A136,'[1]PNC 2020'!$A$7:$A$434,0)+4,MATCH(W$60,'[1]PNC 2020'!$A$3:$AA$3,0))),"")</f>
        <v>118694.54</v>
      </c>
      <c r="X136" s="35" t="str">
        <f>IFERROR(IF(INDEX('[1]PNC 2020'!$A$3:$AA$434,MATCH($A136,'[1]PNC 2020'!$A$7:$A$434,0)+4,MATCH(X$60,'[1]PNC 2020'!$A$3:$AA$3,0))=0,"",INDEX('[1]PNC 2020'!$A$3:$AA$434,MATCH($A136,'[1]PNC 2020'!$A$7:$A$434,0)+4,MATCH(X$60,'[1]PNC 2020'!$A$3:$AA$3,0))),"")</f>
        <v/>
      </c>
      <c r="Y136" s="35">
        <f t="shared" si="62"/>
        <v>118694.54</v>
      </c>
      <c r="Z136" s="35">
        <f>IFERROR(IF(INDEX('[1]PNC 2020'!$A$3:$AA$434,MATCH($A136,'[1]PNC 2020'!$A$7:$A$434,0)+4,MATCH(Z$60,'[1]PNC 2020'!$A$3:$AA$3,0))=0,"",INDEX('[1]PNC 2020'!$A$3:$AA$434,MATCH($A136,'[1]PNC 2020'!$A$7:$A$434,0)+4,MATCH(Z$60,'[1]PNC 2020'!$A$3:$AA$3,0))),"")</f>
        <v>30091233.82</v>
      </c>
      <c r="AA136" s="35" t="str">
        <f>IFERROR(IF(INDEX('[1]PNC 2020'!$A$3:$AA$434,MATCH($A136,'[1]PNC 2020'!$A$7:$A$434,0)+4,MATCH(AA$60,'[1]PNC 2020'!$A$3:$AA$3,0))=0,"",INDEX('[1]PNC 2020'!$A$3:$AA$434,MATCH($A136,'[1]PNC 2020'!$A$7:$A$434,0)+4,MATCH(AA$60,'[1]PNC 2020'!$A$3:$AA$3,0))),"")</f>
        <v/>
      </c>
      <c r="AB136" s="35">
        <f t="shared" si="63"/>
        <v>30091233.82</v>
      </c>
      <c r="AC136" s="35" t="str">
        <f>IFERROR(IF(INDEX('[1]PNC 2020'!$A$3:$AA$434,MATCH($A136,'[1]PNC 2020'!$A$7:$A$434,0)+4,MATCH(AC$60,'[1]PNC 2020'!$A$3:$AA$3,0))=0,"",INDEX('[1]PNC 2020'!$A$3:$AA$434,MATCH($A136,'[1]PNC 2020'!$A$7:$A$434,0)+4,MATCH(AC$60,'[1]PNC 2020'!$A$3:$AA$3,0))),"")</f>
        <v/>
      </c>
      <c r="AD136" s="35" t="str">
        <f>IFERROR(IF(INDEX('[1]PNC 2020'!$A$3:$AA$434,MATCH($A136,'[1]PNC 2020'!$A$7:$A$434,0)+4,MATCH(AD$60,'[1]PNC 2020'!$A$3:$AA$3,0))=0,"",INDEX('[1]PNC 2020'!$A$3:$AA$434,MATCH($A136,'[1]PNC 2020'!$A$7:$A$434,0)+4,MATCH(AD$60,'[1]PNC 2020'!$A$3:$AA$3,0))),"")</f>
        <v/>
      </c>
      <c r="AE136" s="35">
        <f t="shared" si="64"/>
        <v>0</v>
      </c>
      <c r="AF136" s="35">
        <f>IFERROR(IF(INDEX('[1]PNC 2020'!$A$3:$AA$434,MATCH($A136,'[1]PNC 2020'!$A$7:$A$434,0)+4,MATCH(AF$60,'[1]PNC 2020'!$A$3:$AA$3,0))=0,"",INDEX('[1]PNC 2020'!$A$3:$AA$434,MATCH($A136,'[1]PNC 2020'!$A$7:$A$434,0)+4,MATCH(AF$60,'[1]PNC 2020'!$A$3:$AA$3,0))),"")</f>
        <v>589677.92000000004</v>
      </c>
      <c r="AG136" s="35" t="str">
        <f>IFERROR(IF(INDEX('[1]PNC 2020'!$A$3:$AA$434,MATCH($A136,'[1]PNC 2020'!$A$7:$A$434,0)+4,MATCH(AG$60,'[1]PNC 2020'!$A$3:$AA$3,0))=0,"",INDEX('[1]PNC 2020'!$A$3:$AA$434,MATCH($A136,'[1]PNC 2020'!$A$7:$A$434,0)+4,MATCH(AG$60,'[1]PNC 2020'!$A$3:$AA$3,0))),"")</f>
        <v/>
      </c>
      <c r="AH136" s="35">
        <f t="shared" si="65"/>
        <v>589677.92000000004</v>
      </c>
      <c r="AI136" s="35">
        <f>IFERROR(IF(INDEX('[1]PNC 2020'!$A$3:$AA$434,MATCH($A136,'[1]PNC 2020'!$A$7:$A$434,0)+4,MATCH(AI$60,'[1]PNC 2020'!$A$3:$AA$3,0))=0,"",INDEX('[1]PNC 2020'!$A$3:$AA$434,MATCH($A136,'[1]PNC 2020'!$A$7:$A$434,0)+4,MATCH(AI$60,'[1]PNC 2020'!$A$3:$AA$3,0))),"")</f>
        <v>4092464.7</v>
      </c>
      <c r="AJ136" s="35" t="str">
        <f>IFERROR(IF(INDEX('[1]PNC 2020'!$A$3:$AA$434,MATCH($A136,'[1]PNC 2020'!$A$7:$A$434,0)+4,MATCH(AJ$60,'[1]PNC 2020'!$A$3:$AA$3,0))=0,"",INDEX('[1]PNC 2020'!$A$3:$AA$434,MATCH($A136,'[1]PNC 2020'!$A$7:$A$434,0)+4,MATCH(AJ$60,'[1]PNC 2020'!$A$3:$AA$3,0))),"")</f>
        <v/>
      </c>
      <c r="AK136" s="35">
        <f t="shared" si="66"/>
        <v>4092464.7</v>
      </c>
      <c r="AL136" s="2">
        <f t="shared" si="55"/>
        <v>41055013.600000009</v>
      </c>
      <c r="AM136" s="97" t="s">
        <v>1</v>
      </c>
    </row>
    <row r="137" spans="1:39" x14ac:dyDescent="0.25">
      <c r="A137" s="97" t="str">
        <f t="shared" si="67"/>
        <v>FebreroAtrio Seguros S. A.</v>
      </c>
      <c r="B137" s="37" t="s">
        <v>121</v>
      </c>
      <c r="C137" s="44">
        <f t="shared" si="53"/>
        <v>31310494.600000001</v>
      </c>
      <c r="D137" s="44">
        <f t="shared" si="54"/>
        <v>18458627.700000003</v>
      </c>
      <c r="E137" s="35">
        <f>IFERROR(IF(INDEX('[1]PNC 2020'!$A$3:$AA$434,MATCH($A137,'[1]PNC 2020'!$A$7:$A$434,0)+4,MATCH(E$60,'[1]PNC 2020'!$A$3:$AA$3,0))=0,"",INDEX('[1]PNC 2020'!$A$3:$AA$434,MATCH($A137,'[1]PNC 2020'!$A$7:$A$434,0)+4,MATCH(E$60,'[1]PNC 2020'!$A$3:$AA$3,0))),"")</f>
        <v>5574.37</v>
      </c>
      <c r="F137" s="35" t="str">
        <f>IFERROR(IF(INDEX('[1]PNC 2020'!$A$3:$AA$434,MATCH($A137,'[1]PNC 2020'!$A$7:$A$434,0)+4,MATCH(F$60,'[1]PNC 2020'!$A$3:$AA$3,0))=0,"",INDEX('[1]PNC 2020'!$A$3:$AA$434,MATCH($A137,'[1]PNC 2020'!$A$7:$A$434,0)+4,MATCH(F$60,'[1]PNC 2020'!$A$3:$AA$3,0))),"")</f>
        <v/>
      </c>
      <c r="G137" s="35">
        <f t="shared" si="56"/>
        <v>5574.37</v>
      </c>
      <c r="H137" s="35">
        <f>IFERROR(IF(INDEX('[1]PNC 2020'!$A$3:$AA$434,MATCH($A137,'[1]PNC 2020'!$A$7:$A$434,0)+4,MATCH(H$60,'[1]PNC 2020'!$A$3:$AA$3,0))=0,"",INDEX('[1]PNC 2020'!$A$3:$AA$434,MATCH($A137,'[1]PNC 2020'!$A$7:$A$434,0)+4,MATCH(H$60,'[1]PNC 2020'!$A$3:$AA$3,0))),"")</f>
        <v>223033.04</v>
      </c>
      <c r="I137" s="35">
        <f>IFERROR(IF(INDEX('[1]PNC 2020'!$A$3:$AA$434,MATCH($A137,'[1]PNC 2020'!$A$7:$A$434,0)+4,MATCH(I$60,'[1]PNC 2020'!$A$3:$AA$3,0))=0,"",INDEX('[1]PNC 2020'!$A$3:$AA$434,MATCH($A137,'[1]PNC 2020'!$A$7:$A$434,0)+4,MATCH(I$60,'[1]PNC 2020'!$A$3:$AA$3,0))),"")</f>
        <v>15092663.15</v>
      </c>
      <c r="J137" s="35">
        <f t="shared" si="57"/>
        <v>15315696.189999999</v>
      </c>
      <c r="K137" s="35" t="str">
        <f>IFERROR(IF(INDEX('[1]PNC 2020'!$A$3:$AA$434,MATCH($A137,'[1]PNC 2020'!$A$7:$A$434,0)+4,MATCH(K$60,'[1]PNC 2020'!$A$3:$AA$3,0))=0,"",INDEX('[1]PNC 2020'!$A$3:$AA$434,MATCH($A137,'[1]PNC 2020'!$A$7:$A$434,0)+4,MATCH(K$60,'[1]PNC 2020'!$A$3:$AA$3,0))),"")</f>
        <v/>
      </c>
      <c r="L137" s="35">
        <f>IFERROR(IF(INDEX('[1]PNC 2020'!$A$3:$AA$434,MATCH($A137,'[1]PNC 2020'!$A$7:$A$434,0)+4,MATCH(L$60,'[1]PNC 2020'!$A$3:$AA$3,0))=0,"",INDEX('[1]PNC 2020'!$A$3:$AA$434,MATCH($A137,'[1]PNC 2020'!$A$7:$A$434,0)+4,MATCH(L$60,'[1]PNC 2020'!$A$3:$AA$3,0))),"")</f>
        <v>3282156.16</v>
      </c>
      <c r="M137" s="35">
        <f t="shared" si="58"/>
        <v>3282156.16</v>
      </c>
      <c r="N137" s="35">
        <f>IFERROR(IF(INDEX('[1]PNC 2020'!$A$3:$AA$434,MATCH($A137,'[1]PNC 2020'!$A$7:$A$434,0)+4,MATCH(N$60,'[1]PNC 2020'!$A$3:$AA$3,0))=0,"",INDEX('[1]PNC 2020'!$A$3:$AA$434,MATCH($A137,'[1]PNC 2020'!$A$7:$A$434,0)+4,MATCH(N$60,'[1]PNC 2020'!$A$3:$AA$3,0))),"")</f>
        <v>14170.58</v>
      </c>
      <c r="O137" s="35" t="str">
        <f>IFERROR(IF(INDEX('[1]PNC 2020'!$A$3:$AA$434,MATCH($A137,'[1]PNC 2020'!$A$7:$A$434,0)+4,MATCH(O$60,'[1]PNC 2020'!$A$3:$AA$3,0))=0,"",INDEX('[1]PNC 2020'!$A$3:$AA$434,MATCH($A137,'[1]PNC 2020'!$A$7:$A$434,0)+4,MATCH(O$60,'[1]PNC 2020'!$A$3:$AA$3,0))),"")</f>
        <v/>
      </c>
      <c r="P137" s="35">
        <f t="shared" si="59"/>
        <v>14170.58</v>
      </c>
      <c r="Q137" s="35">
        <f>IFERROR(IF(INDEX('[1]PNC 2020'!$A$3:$AA$434,MATCH($A137,'[1]PNC 2020'!$A$7:$A$434,0)+4,MATCH(Q$60,'[1]PNC 2020'!$A$3:$AA$3,0))=0,"",INDEX('[1]PNC 2020'!$A$3:$AA$434,MATCH($A137,'[1]PNC 2020'!$A$7:$A$434,0)+4,MATCH(Q$60,'[1]PNC 2020'!$A$3:$AA$3,0))),"")</f>
        <v>2529335.6</v>
      </c>
      <c r="R137" s="35">
        <f>IFERROR(IF(INDEX('[1]PNC 2020'!$A$3:$AA$434,MATCH($A137,'[1]PNC 2020'!$A$7:$A$434,0)+4,MATCH(R$60,'[1]PNC 2020'!$A$3:$AA$3,0))=0,"",INDEX('[1]PNC 2020'!$A$3:$AA$434,MATCH($A137,'[1]PNC 2020'!$A$7:$A$434,0)+4,MATCH(R$60,'[1]PNC 2020'!$A$3:$AA$3,0))),"")</f>
        <v>40463.57</v>
      </c>
      <c r="S137" s="35">
        <f t="shared" si="60"/>
        <v>2569799.17</v>
      </c>
      <c r="T137" s="35">
        <f>IFERROR(IF(INDEX('[1]PNC 2020'!$A$3:$AA$434,MATCH($A137,'[1]PNC 2020'!$A$7:$A$434,0)+4,MATCH(T$60,'[1]PNC 2020'!$A$3:$AA$3,0))=0,"",INDEX('[1]PNC 2020'!$A$3:$AA$434,MATCH($A137,'[1]PNC 2020'!$A$7:$A$434,0)+4,MATCH(T$60,'[1]PNC 2020'!$A$3:$AA$3,0))),"")</f>
        <v>2378768.6</v>
      </c>
      <c r="U137" s="35" t="str">
        <f>IFERROR(IF(INDEX('[1]PNC 2020'!$A$3:$AA$434,MATCH($A137,'[1]PNC 2020'!$A$7:$A$434,0)+4,MATCH(U$60,'[1]PNC 2020'!$A$3:$AA$3,0))=0,"",INDEX('[1]PNC 2020'!$A$3:$AA$434,MATCH($A137,'[1]PNC 2020'!$A$7:$A$434,0)+4,MATCH(U$60,'[1]PNC 2020'!$A$3:$AA$3,0))),"")</f>
        <v/>
      </c>
      <c r="V137" s="35">
        <f t="shared" si="61"/>
        <v>2378768.6</v>
      </c>
      <c r="W137" s="35">
        <f>IFERROR(IF(INDEX('[1]PNC 2020'!$A$3:$AA$434,MATCH($A137,'[1]PNC 2020'!$A$7:$A$434,0)+4,MATCH(W$60,'[1]PNC 2020'!$A$3:$AA$3,0))=0,"",INDEX('[1]PNC 2020'!$A$3:$AA$434,MATCH($A137,'[1]PNC 2020'!$A$7:$A$434,0)+4,MATCH(W$60,'[1]PNC 2020'!$A$3:$AA$3,0))),"")</f>
        <v>43197.95</v>
      </c>
      <c r="X137" s="35" t="str">
        <f>IFERROR(IF(INDEX('[1]PNC 2020'!$A$3:$AA$434,MATCH($A137,'[1]PNC 2020'!$A$7:$A$434,0)+4,MATCH(X$60,'[1]PNC 2020'!$A$3:$AA$3,0))=0,"",INDEX('[1]PNC 2020'!$A$3:$AA$434,MATCH($A137,'[1]PNC 2020'!$A$7:$A$434,0)+4,MATCH(X$60,'[1]PNC 2020'!$A$3:$AA$3,0))),"")</f>
        <v/>
      </c>
      <c r="Y137" s="35">
        <f t="shared" si="62"/>
        <v>43197.95</v>
      </c>
      <c r="Z137" s="35">
        <f>IFERROR(IF(INDEX('[1]PNC 2020'!$A$3:$AA$434,MATCH($A137,'[1]PNC 2020'!$A$7:$A$434,0)+4,MATCH(Z$60,'[1]PNC 2020'!$A$3:$AA$3,0))=0,"",INDEX('[1]PNC 2020'!$A$3:$AA$434,MATCH($A137,'[1]PNC 2020'!$A$7:$A$434,0)+4,MATCH(Z$60,'[1]PNC 2020'!$A$3:$AA$3,0))),"")</f>
        <v>21776313.43</v>
      </c>
      <c r="AA137" s="35" t="str">
        <f>IFERROR(IF(INDEX('[1]PNC 2020'!$A$3:$AA$434,MATCH($A137,'[1]PNC 2020'!$A$7:$A$434,0)+4,MATCH(AA$60,'[1]PNC 2020'!$A$3:$AA$3,0))=0,"",INDEX('[1]PNC 2020'!$A$3:$AA$434,MATCH($A137,'[1]PNC 2020'!$A$7:$A$434,0)+4,MATCH(AA$60,'[1]PNC 2020'!$A$3:$AA$3,0))),"")</f>
        <v/>
      </c>
      <c r="AB137" s="35">
        <f t="shared" si="63"/>
        <v>21776313.43</v>
      </c>
      <c r="AC137" s="35" t="str">
        <f>IFERROR(IF(INDEX('[1]PNC 2020'!$A$3:$AA$434,MATCH($A137,'[1]PNC 2020'!$A$7:$A$434,0)+4,MATCH(AC$60,'[1]PNC 2020'!$A$3:$AA$3,0))=0,"",INDEX('[1]PNC 2020'!$A$3:$AA$434,MATCH($A137,'[1]PNC 2020'!$A$7:$A$434,0)+4,MATCH(AC$60,'[1]PNC 2020'!$A$3:$AA$3,0))),"")</f>
        <v/>
      </c>
      <c r="AD137" s="35" t="str">
        <f>IFERROR(IF(INDEX('[1]PNC 2020'!$A$3:$AA$434,MATCH($A137,'[1]PNC 2020'!$A$7:$A$434,0)+4,MATCH(AD$60,'[1]PNC 2020'!$A$3:$AA$3,0))=0,"",INDEX('[1]PNC 2020'!$A$3:$AA$434,MATCH($A137,'[1]PNC 2020'!$A$7:$A$434,0)+4,MATCH(AD$60,'[1]PNC 2020'!$A$3:$AA$3,0))),"")</f>
        <v/>
      </c>
      <c r="AE137" s="35">
        <f t="shared" si="64"/>
        <v>0</v>
      </c>
      <c r="AF137" s="35">
        <f>IFERROR(IF(INDEX('[1]PNC 2020'!$A$3:$AA$434,MATCH($A137,'[1]PNC 2020'!$A$7:$A$434,0)+4,MATCH(AF$60,'[1]PNC 2020'!$A$3:$AA$3,0))=0,"",INDEX('[1]PNC 2020'!$A$3:$AA$434,MATCH($A137,'[1]PNC 2020'!$A$7:$A$434,0)+4,MATCH(AF$60,'[1]PNC 2020'!$A$3:$AA$3,0))),"")</f>
        <v>2137908.85</v>
      </c>
      <c r="AG137" s="35" t="str">
        <f>IFERROR(IF(INDEX('[1]PNC 2020'!$A$3:$AA$434,MATCH($A137,'[1]PNC 2020'!$A$7:$A$434,0)+4,MATCH(AG$60,'[1]PNC 2020'!$A$3:$AA$3,0))=0,"",INDEX('[1]PNC 2020'!$A$3:$AA$434,MATCH($A137,'[1]PNC 2020'!$A$7:$A$434,0)+4,MATCH(AG$60,'[1]PNC 2020'!$A$3:$AA$3,0))),"")</f>
        <v/>
      </c>
      <c r="AH137" s="35">
        <f t="shared" si="65"/>
        <v>2137908.85</v>
      </c>
      <c r="AI137" s="35">
        <f>IFERROR(IF(INDEX('[1]PNC 2020'!$A$3:$AA$434,MATCH($A137,'[1]PNC 2020'!$A$7:$A$434,0)+4,MATCH(AI$60,'[1]PNC 2020'!$A$3:$AA$3,0))=0,"",INDEX('[1]PNC 2020'!$A$3:$AA$434,MATCH($A137,'[1]PNC 2020'!$A$7:$A$434,0)+4,MATCH(AI$60,'[1]PNC 2020'!$A$3:$AA$3,0))),"")</f>
        <v>2202192.1800000002</v>
      </c>
      <c r="AJ137" s="35">
        <f>IFERROR(IF(INDEX('[1]PNC 2020'!$A$3:$AA$434,MATCH($A137,'[1]PNC 2020'!$A$7:$A$434,0)+4,MATCH(AJ$60,'[1]PNC 2020'!$A$3:$AA$3,0))=0,"",INDEX('[1]PNC 2020'!$A$3:$AA$434,MATCH($A137,'[1]PNC 2020'!$A$7:$A$434,0)+4,MATCH(AJ$60,'[1]PNC 2020'!$A$3:$AA$3,0))),"")</f>
        <v>43344.82</v>
      </c>
      <c r="AK137" s="35">
        <f t="shared" si="66"/>
        <v>2245537</v>
      </c>
      <c r="AL137" s="2">
        <f t="shared" si="55"/>
        <v>49769122.300000004</v>
      </c>
      <c r="AM137" s="97" t="s">
        <v>1</v>
      </c>
    </row>
    <row r="138" spans="1:39" x14ac:dyDescent="0.25">
      <c r="A138" s="97" t="str">
        <f t="shared" si="67"/>
        <v>FebreroCuna Mutual Insurance Society Dominicana</v>
      </c>
      <c r="B138" s="37" t="s">
        <v>122</v>
      </c>
      <c r="C138" s="44">
        <f t="shared" si="53"/>
        <v>45484607.740000002</v>
      </c>
      <c r="D138" s="44">
        <f t="shared" si="54"/>
        <v>0</v>
      </c>
      <c r="E138" s="35" t="str">
        <f>IFERROR(IF(INDEX('[1]PNC 2020'!$A$3:$AA$434,MATCH($A138,'[1]PNC 2020'!$A$7:$A$434,0)+4,MATCH(E$60,'[1]PNC 2020'!$A$3:$AA$3,0))=0,"",INDEX('[1]PNC 2020'!$A$3:$AA$434,MATCH($A138,'[1]PNC 2020'!$A$7:$A$434,0)+4,MATCH(E$60,'[1]PNC 2020'!$A$3:$AA$3,0))),"")</f>
        <v/>
      </c>
      <c r="F138" s="35" t="str">
        <f>IFERROR(IF(INDEX('[1]PNC 2020'!$A$3:$AA$434,MATCH($A138,'[1]PNC 2020'!$A$7:$A$434,0)+4,MATCH(F$60,'[1]PNC 2020'!$A$3:$AA$3,0))=0,"",INDEX('[1]PNC 2020'!$A$3:$AA$434,MATCH($A138,'[1]PNC 2020'!$A$7:$A$434,0)+4,MATCH(F$60,'[1]PNC 2020'!$A$3:$AA$3,0))),"")</f>
        <v/>
      </c>
      <c r="G138" s="35">
        <f t="shared" si="56"/>
        <v>0</v>
      </c>
      <c r="H138" s="35">
        <f>IFERROR(IF(INDEX('[1]PNC 2020'!$A$3:$AA$434,MATCH($A138,'[1]PNC 2020'!$A$7:$A$434,0)+4,MATCH(H$60,'[1]PNC 2020'!$A$3:$AA$3,0))=0,"",INDEX('[1]PNC 2020'!$A$3:$AA$434,MATCH($A138,'[1]PNC 2020'!$A$7:$A$434,0)+4,MATCH(H$60,'[1]PNC 2020'!$A$3:$AA$3,0))),"")</f>
        <v>43943583.420000002</v>
      </c>
      <c r="I138" s="35" t="str">
        <f>IFERROR(IF(INDEX('[1]PNC 2020'!$A$3:$AA$434,MATCH($A138,'[1]PNC 2020'!$A$7:$A$434,0)+4,MATCH(I$60,'[1]PNC 2020'!$A$3:$AA$3,0))=0,"",INDEX('[1]PNC 2020'!$A$3:$AA$434,MATCH($A138,'[1]PNC 2020'!$A$7:$A$434,0)+4,MATCH(I$60,'[1]PNC 2020'!$A$3:$AA$3,0))),"")</f>
        <v/>
      </c>
      <c r="J138" s="35">
        <f t="shared" si="57"/>
        <v>43943583.420000002</v>
      </c>
      <c r="K138" s="35" t="str">
        <f>IFERROR(IF(INDEX('[1]PNC 2020'!$A$3:$AA$434,MATCH($A138,'[1]PNC 2020'!$A$7:$A$434,0)+4,MATCH(K$60,'[1]PNC 2020'!$A$3:$AA$3,0))=0,"",INDEX('[1]PNC 2020'!$A$3:$AA$434,MATCH($A138,'[1]PNC 2020'!$A$7:$A$434,0)+4,MATCH(K$60,'[1]PNC 2020'!$A$3:$AA$3,0))),"")</f>
        <v/>
      </c>
      <c r="L138" s="35" t="str">
        <f>IFERROR(IF(INDEX('[1]PNC 2020'!$A$3:$AA$434,MATCH($A138,'[1]PNC 2020'!$A$7:$A$434,0)+4,MATCH(L$60,'[1]PNC 2020'!$A$3:$AA$3,0))=0,"",INDEX('[1]PNC 2020'!$A$3:$AA$434,MATCH($A138,'[1]PNC 2020'!$A$7:$A$434,0)+4,MATCH(L$60,'[1]PNC 2020'!$A$3:$AA$3,0))),"")</f>
        <v/>
      </c>
      <c r="M138" s="35">
        <f t="shared" si="58"/>
        <v>0</v>
      </c>
      <c r="N138" s="35" t="str">
        <f>IFERROR(IF(INDEX('[1]PNC 2020'!$A$3:$AA$434,MATCH($A138,'[1]PNC 2020'!$A$7:$A$434,0)+4,MATCH(N$60,'[1]PNC 2020'!$A$3:$AA$3,0))=0,"",INDEX('[1]PNC 2020'!$A$3:$AA$434,MATCH($A138,'[1]PNC 2020'!$A$7:$A$434,0)+4,MATCH(N$60,'[1]PNC 2020'!$A$3:$AA$3,0))),"")</f>
        <v/>
      </c>
      <c r="O138" s="35" t="str">
        <f>IFERROR(IF(INDEX('[1]PNC 2020'!$A$3:$AA$434,MATCH($A138,'[1]PNC 2020'!$A$7:$A$434,0)+4,MATCH(O$60,'[1]PNC 2020'!$A$3:$AA$3,0))=0,"",INDEX('[1]PNC 2020'!$A$3:$AA$434,MATCH($A138,'[1]PNC 2020'!$A$7:$A$434,0)+4,MATCH(O$60,'[1]PNC 2020'!$A$3:$AA$3,0))),"")</f>
        <v/>
      </c>
      <c r="P138" s="35">
        <f t="shared" si="59"/>
        <v>0</v>
      </c>
      <c r="Q138" s="35" t="str">
        <f>IFERROR(IF(INDEX('[1]PNC 2020'!$A$3:$AA$434,MATCH($A138,'[1]PNC 2020'!$A$7:$A$434,0)+4,MATCH(Q$60,'[1]PNC 2020'!$A$3:$AA$3,0))=0,"",INDEX('[1]PNC 2020'!$A$3:$AA$434,MATCH($A138,'[1]PNC 2020'!$A$7:$A$434,0)+4,MATCH(Q$60,'[1]PNC 2020'!$A$3:$AA$3,0))),"")</f>
        <v/>
      </c>
      <c r="R138" s="35" t="str">
        <f>IFERROR(IF(INDEX('[1]PNC 2020'!$A$3:$AA$434,MATCH($A138,'[1]PNC 2020'!$A$7:$A$434,0)+4,MATCH(R$60,'[1]PNC 2020'!$A$3:$AA$3,0))=0,"",INDEX('[1]PNC 2020'!$A$3:$AA$434,MATCH($A138,'[1]PNC 2020'!$A$7:$A$434,0)+4,MATCH(R$60,'[1]PNC 2020'!$A$3:$AA$3,0))),"")</f>
        <v/>
      </c>
      <c r="S138" s="35">
        <f t="shared" si="60"/>
        <v>0</v>
      </c>
      <c r="T138" s="35" t="str">
        <f>IFERROR(IF(INDEX('[1]PNC 2020'!$A$3:$AA$434,MATCH($A138,'[1]PNC 2020'!$A$7:$A$434,0)+4,MATCH(T$60,'[1]PNC 2020'!$A$3:$AA$3,0))=0,"",INDEX('[1]PNC 2020'!$A$3:$AA$434,MATCH($A138,'[1]PNC 2020'!$A$7:$A$434,0)+4,MATCH(T$60,'[1]PNC 2020'!$A$3:$AA$3,0))),"")</f>
        <v/>
      </c>
      <c r="U138" s="35" t="str">
        <f>IFERROR(IF(INDEX('[1]PNC 2020'!$A$3:$AA$434,MATCH($A138,'[1]PNC 2020'!$A$7:$A$434,0)+4,MATCH(U$60,'[1]PNC 2020'!$A$3:$AA$3,0))=0,"",INDEX('[1]PNC 2020'!$A$3:$AA$434,MATCH($A138,'[1]PNC 2020'!$A$7:$A$434,0)+4,MATCH(U$60,'[1]PNC 2020'!$A$3:$AA$3,0))),"")</f>
        <v/>
      </c>
      <c r="V138" s="35">
        <f t="shared" si="61"/>
        <v>0</v>
      </c>
      <c r="W138" s="35" t="str">
        <f>IFERROR(IF(INDEX('[1]PNC 2020'!$A$3:$AA$434,MATCH($A138,'[1]PNC 2020'!$A$7:$A$434,0)+4,MATCH(W$60,'[1]PNC 2020'!$A$3:$AA$3,0))=0,"",INDEX('[1]PNC 2020'!$A$3:$AA$434,MATCH($A138,'[1]PNC 2020'!$A$7:$A$434,0)+4,MATCH(W$60,'[1]PNC 2020'!$A$3:$AA$3,0))),"")</f>
        <v/>
      </c>
      <c r="X138" s="35" t="str">
        <f>IFERROR(IF(INDEX('[1]PNC 2020'!$A$3:$AA$434,MATCH($A138,'[1]PNC 2020'!$A$7:$A$434,0)+4,MATCH(X$60,'[1]PNC 2020'!$A$3:$AA$3,0))=0,"",INDEX('[1]PNC 2020'!$A$3:$AA$434,MATCH($A138,'[1]PNC 2020'!$A$7:$A$434,0)+4,MATCH(X$60,'[1]PNC 2020'!$A$3:$AA$3,0))),"")</f>
        <v/>
      </c>
      <c r="Y138" s="35">
        <f t="shared" si="62"/>
        <v>0</v>
      </c>
      <c r="Z138" s="35" t="str">
        <f>IFERROR(IF(INDEX('[1]PNC 2020'!$A$3:$AA$434,MATCH($A138,'[1]PNC 2020'!$A$7:$A$434,0)+4,MATCH(Z$60,'[1]PNC 2020'!$A$3:$AA$3,0))=0,"",INDEX('[1]PNC 2020'!$A$3:$AA$434,MATCH($A138,'[1]PNC 2020'!$A$7:$A$434,0)+4,MATCH(Z$60,'[1]PNC 2020'!$A$3:$AA$3,0))),"")</f>
        <v/>
      </c>
      <c r="AA138" s="35" t="str">
        <f>IFERROR(IF(INDEX('[1]PNC 2020'!$A$3:$AA$434,MATCH($A138,'[1]PNC 2020'!$A$7:$A$434,0)+4,MATCH(AA$60,'[1]PNC 2020'!$A$3:$AA$3,0))=0,"",INDEX('[1]PNC 2020'!$A$3:$AA$434,MATCH($A138,'[1]PNC 2020'!$A$7:$A$434,0)+4,MATCH(AA$60,'[1]PNC 2020'!$A$3:$AA$3,0))),"")</f>
        <v/>
      </c>
      <c r="AB138" s="35">
        <f t="shared" si="63"/>
        <v>0</v>
      </c>
      <c r="AC138" s="35" t="str">
        <f>IFERROR(IF(INDEX('[1]PNC 2020'!$A$3:$AA$434,MATCH($A138,'[1]PNC 2020'!$A$7:$A$434,0)+4,MATCH(AC$60,'[1]PNC 2020'!$A$3:$AA$3,0))=0,"",INDEX('[1]PNC 2020'!$A$3:$AA$434,MATCH($A138,'[1]PNC 2020'!$A$7:$A$434,0)+4,MATCH(AC$60,'[1]PNC 2020'!$A$3:$AA$3,0))),"")</f>
        <v/>
      </c>
      <c r="AD138" s="35" t="str">
        <f>IFERROR(IF(INDEX('[1]PNC 2020'!$A$3:$AA$434,MATCH($A138,'[1]PNC 2020'!$A$7:$A$434,0)+4,MATCH(AD$60,'[1]PNC 2020'!$A$3:$AA$3,0))=0,"",INDEX('[1]PNC 2020'!$A$3:$AA$434,MATCH($A138,'[1]PNC 2020'!$A$7:$A$434,0)+4,MATCH(AD$60,'[1]PNC 2020'!$A$3:$AA$3,0))),"")</f>
        <v/>
      </c>
      <c r="AE138" s="35">
        <f t="shared" si="64"/>
        <v>0</v>
      </c>
      <c r="AF138" s="35">
        <f>IFERROR(IF(INDEX('[1]PNC 2020'!$A$3:$AA$434,MATCH($A138,'[1]PNC 2020'!$A$7:$A$434,0)+4,MATCH(AF$60,'[1]PNC 2020'!$A$3:$AA$3,0))=0,"",INDEX('[1]PNC 2020'!$A$3:$AA$434,MATCH($A138,'[1]PNC 2020'!$A$7:$A$434,0)+4,MATCH(AF$60,'[1]PNC 2020'!$A$3:$AA$3,0))),"")</f>
        <v>1541024.32</v>
      </c>
      <c r="AG138" s="35" t="str">
        <f>IFERROR(IF(INDEX('[1]PNC 2020'!$A$3:$AA$434,MATCH($A138,'[1]PNC 2020'!$A$7:$A$434,0)+4,MATCH(AG$60,'[1]PNC 2020'!$A$3:$AA$3,0))=0,"",INDEX('[1]PNC 2020'!$A$3:$AA$434,MATCH($A138,'[1]PNC 2020'!$A$7:$A$434,0)+4,MATCH(AG$60,'[1]PNC 2020'!$A$3:$AA$3,0))),"")</f>
        <v/>
      </c>
      <c r="AH138" s="35">
        <f t="shared" si="65"/>
        <v>1541024.32</v>
      </c>
      <c r="AI138" s="35" t="str">
        <f>IFERROR(IF(INDEX('[1]PNC 2020'!$A$3:$AA$434,MATCH($A138,'[1]PNC 2020'!$A$7:$A$434,0)+4,MATCH(AI$60,'[1]PNC 2020'!$A$3:$AA$3,0))=0,"",INDEX('[1]PNC 2020'!$A$3:$AA$434,MATCH($A138,'[1]PNC 2020'!$A$7:$A$434,0)+4,MATCH(AI$60,'[1]PNC 2020'!$A$3:$AA$3,0))),"")</f>
        <v/>
      </c>
      <c r="AJ138" s="35" t="str">
        <f>IFERROR(IF(INDEX('[1]PNC 2020'!$A$3:$AA$434,MATCH($A138,'[1]PNC 2020'!$A$7:$A$434,0)+4,MATCH(AJ$60,'[1]PNC 2020'!$A$3:$AA$3,0))=0,"",INDEX('[1]PNC 2020'!$A$3:$AA$434,MATCH($A138,'[1]PNC 2020'!$A$7:$A$434,0)+4,MATCH(AJ$60,'[1]PNC 2020'!$A$3:$AA$3,0))),"")</f>
        <v/>
      </c>
      <c r="AK138" s="35">
        <f t="shared" si="66"/>
        <v>0</v>
      </c>
      <c r="AL138" s="2">
        <f t="shared" si="55"/>
        <v>45484607.740000002</v>
      </c>
      <c r="AM138" s="97" t="s">
        <v>1</v>
      </c>
    </row>
    <row r="139" spans="1:39" x14ac:dyDescent="0.25">
      <c r="A139" s="97" t="str">
        <f t="shared" si="67"/>
        <v>FebreroBMI Compañía de Seguros, S. A.</v>
      </c>
      <c r="B139" s="37" t="s">
        <v>87</v>
      </c>
      <c r="C139" s="44">
        <f t="shared" si="53"/>
        <v>1341263.8400000001</v>
      </c>
      <c r="D139" s="44">
        <f t="shared" si="54"/>
        <v>37572940.07</v>
      </c>
      <c r="E139" s="35" t="str">
        <f>IFERROR(IF(INDEX('[1]PNC 2020'!$A$3:$AA$434,MATCH($A139,'[1]PNC 2020'!$A$7:$A$434,0)+4,MATCH(E$60,'[1]PNC 2020'!$A$3:$AA$3,0))=0,"",INDEX('[1]PNC 2020'!$A$3:$AA$434,MATCH($A139,'[1]PNC 2020'!$A$7:$A$434,0)+4,MATCH(E$60,'[1]PNC 2020'!$A$3:$AA$3,0))),"")</f>
        <v/>
      </c>
      <c r="F139" s="35" t="str">
        <f>IFERROR(IF(INDEX('[1]PNC 2020'!$A$3:$AA$434,MATCH($A139,'[1]PNC 2020'!$A$7:$A$434,0)+4,MATCH(F$60,'[1]PNC 2020'!$A$3:$AA$3,0))=0,"",INDEX('[1]PNC 2020'!$A$3:$AA$434,MATCH($A139,'[1]PNC 2020'!$A$7:$A$434,0)+4,MATCH(F$60,'[1]PNC 2020'!$A$3:$AA$3,0))),"")</f>
        <v/>
      </c>
      <c r="G139" s="35">
        <f t="shared" si="56"/>
        <v>0</v>
      </c>
      <c r="H139" s="35">
        <f>IFERROR(IF(INDEX('[1]PNC 2020'!$A$3:$AA$434,MATCH($A139,'[1]PNC 2020'!$A$7:$A$434,0)+4,MATCH(H$60,'[1]PNC 2020'!$A$3:$AA$3,0))=0,"",INDEX('[1]PNC 2020'!$A$3:$AA$434,MATCH($A139,'[1]PNC 2020'!$A$7:$A$434,0)+4,MATCH(H$60,'[1]PNC 2020'!$A$3:$AA$3,0))),"")</f>
        <v>1341263.8400000001</v>
      </c>
      <c r="I139" s="35" t="str">
        <f>IFERROR(IF(INDEX('[1]PNC 2020'!$A$3:$AA$434,MATCH($A139,'[1]PNC 2020'!$A$7:$A$434,0)+4,MATCH(I$60,'[1]PNC 2020'!$A$3:$AA$3,0))=0,"",INDEX('[1]PNC 2020'!$A$3:$AA$434,MATCH($A139,'[1]PNC 2020'!$A$7:$A$434,0)+4,MATCH(I$60,'[1]PNC 2020'!$A$3:$AA$3,0))),"")</f>
        <v/>
      </c>
      <c r="J139" s="35">
        <f t="shared" si="57"/>
        <v>1341263.8400000001</v>
      </c>
      <c r="K139" s="35" t="str">
        <f>IFERROR(IF(INDEX('[1]PNC 2020'!$A$3:$AA$434,MATCH($A139,'[1]PNC 2020'!$A$7:$A$434,0)+4,MATCH(K$60,'[1]PNC 2020'!$A$3:$AA$3,0))=0,"",INDEX('[1]PNC 2020'!$A$3:$AA$434,MATCH($A139,'[1]PNC 2020'!$A$7:$A$434,0)+4,MATCH(K$60,'[1]PNC 2020'!$A$3:$AA$3,0))),"")</f>
        <v/>
      </c>
      <c r="L139" s="35">
        <f>IFERROR(IF(INDEX('[1]PNC 2020'!$A$3:$AA$434,MATCH($A139,'[1]PNC 2020'!$A$7:$A$434,0)+4,MATCH(L$60,'[1]PNC 2020'!$A$3:$AA$3,0))=0,"",INDEX('[1]PNC 2020'!$A$3:$AA$434,MATCH($A139,'[1]PNC 2020'!$A$7:$A$434,0)+4,MATCH(L$60,'[1]PNC 2020'!$A$3:$AA$3,0))),"")</f>
        <v>37572940.07</v>
      </c>
      <c r="M139" s="35">
        <f t="shared" si="58"/>
        <v>37572940.07</v>
      </c>
      <c r="N139" s="35" t="str">
        <f>IFERROR(IF(INDEX('[1]PNC 2020'!$A$3:$AA$434,MATCH($A139,'[1]PNC 2020'!$A$7:$A$434,0)+4,MATCH(N$60,'[1]PNC 2020'!$A$3:$AA$3,0))=0,"",INDEX('[1]PNC 2020'!$A$3:$AA$434,MATCH($A139,'[1]PNC 2020'!$A$7:$A$434,0)+4,MATCH(N$60,'[1]PNC 2020'!$A$3:$AA$3,0))),"")</f>
        <v/>
      </c>
      <c r="O139" s="35" t="str">
        <f>IFERROR(IF(INDEX('[1]PNC 2020'!$A$3:$AA$434,MATCH($A139,'[1]PNC 2020'!$A$7:$A$434,0)+4,MATCH(O$60,'[1]PNC 2020'!$A$3:$AA$3,0))=0,"",INDEX('[1]PNC 2020'!$A$3:$AA$434,MATCH($A139,'[1]PNC 2020'!$A$7:$A$434,0)+4,MATCH(O$60,'[1]PNC 2020'!$A$3:$AA$3,0))),"")</f>
        <v/>
      </c>
      <c r="P139" s="35">
        <f t="shared" si="59"/>
        <v>0</v>
      </c>
      <c r="Q139" s="35" t="str">
        <f>IFERROR(IF(INDEX('[1]PNC 2020'!$A$3:$AA$434,MATCH($A139,'[1]PNC 2020'!$A$7:$A$434,0)+4,MATCH(Q$60,'[1]PNC 2020'!$A$3:$AA$3,0))=0,"",INDEX('[1]PNC 2020'!$A$3:$AA$434,MATCH($A139,'[1]PNC 2020'!$A$7:$A$434,0)+4,MATCH(Q$60,'[1]PNC 2020'!$A$3:$AA$3,0))),"")</f>
        <v/>
      </c>
      <c r="R139" s="35" t="str">
        <f>IFERROR(IF(INDEX('[1]PNC 2020'!$A$3:$AA$434,MATCH($A139,'[1]PNC 2020'!$A$7:$A$434,0)+4,MATCH(R$60,'[1]PNC 2020'!$A$3:$AA$3,0))=0,"",INDEX('[1]PNC 2020'!$A$3:$AA$434,MATCH($A139,'[1]PNC 2020'!$A$7:$A$434,0)+4,MATCH(R$60,'[1]PNC 2020'!$A$3:$AA$3,0))),"")</f>
        <v/>
      </c>
      <c r="S139" s="35">
        <f t="shared" si="60"/>
        <v>0</v>
      </c>
      <c r="T139" s="35" t="str">
        <f>IFERROR(IF(INDEX('[1]PNC 2020'!$A$3:$AA$434,MATCH($A139,'[1]PNC 2020'!$A$7:$A$434,0)+4,MATCH(T$60,'[1]PNC 2020'!$A$3:$AA$3,0))=0,"",INDEX('[1]PNC 2020'!$A$3:$AA$434,MATCH($A139,'[1]PNC 2020'!$A$7:$A$434,0)+4,MATCH(T$60,'[1]PNC 2020'!$A$3:$AA$3,0))),"")</f>
        <v/>
      </c>
      <c r="U139" s="35" t="str">
        <f>IFERROR(IF(INDEX('[1]PNC 2020'!$A$3:$AA$434,MATCH($A139,'[1]PNC 2020'!$A$7:$A$434,0)+4,MATCH(U$60,'[1]PNC 2020'!$A$3:$AA$3,0))=0,"",INDEX('[1]PNC 2020'!$A$3:$AA$434,MATCH($A139,'[1]PNC 2020'!$A$7:$A$434,0)+4,MATCH(U$60,'[1]PNC 2020'!$A$3:$AA$3,0))),"")</f>
        <v/>
      </c>
      <c r="V139" s="35">
        <f t="shared" si="61"/>
        <v>0</v>
      </c>
      <c r="W139" s="35" t="str">
        <f>IFERROR(IF(INDEX('[1]PNC 2020'!$A$3:$AA$434,MATCH($A139,'[1]PNC 2020'!$A$7:$A$434,0)+4,MATCH(W$60,'[1]PNC 2020'!$A$3:$AA$3,0))=0,"",INDEX('[1]PNC 2020'!$A$3:$AA$434,MATCH($A139,'[1]PNC 2020'!$A$7:$A$434,0)+4,MATCH(W$60,'[1]PNC 2020'!$A$3:$AA$3,0))),"")</f>
        <v/>
      </c>
      <c r="X139" s="35" t="str">
        <f>IFERROR(IF(INDEX('[1]PNC 2020'!$A$3:$AA$434,MATCH($A139,'[1]PNC 2020'!$A$7:$A$434,0)+4,MATCH(X$60,'[1]PNC 2020'!$A$3:$AA$3,0))=0,"",INDEX('[1]PNC 2020'!$A$3:$AA$434,MATCH($A139,'[1]PNC 2020'!$A$7:$A$434,0)+4,MATCH(X$60,'[1]PNC 2020'!$A$3:$AA$3,0))),"")</f>
        <v/>
      </c>
      <c r="Y139" s="35">
        <f t="shared" si="62"/>
        <v>0</v>
      </c>
      <c r="Z139" s="35" t="str">
        <f>IFERROR(IF(INDEX('[1]PNC 2020'!$A$3:$AA$434,MATCH($A139,'[1]PNC 2020'!$A$7:$A$434,0)+4,MATCH(Z$60,'[1]PNC 2020'!$A$3:$AA$3,0))=0,"",INDEX('[1]PNC 2020'!$A$3:$AA$434,MATCH($A139,'[1]PNC 2020'!$A$7:$A$434,0)+4,MATCH(Z$60,'[1]PNC 2020'!$A$3:$AA$3,0))),"")</f>
        <v/>
      </c>
      <c r="AA139" s="35" t="str">
        <f>IFERROR(IF(INDEX('[1]PNC 2020'!$A$3:$AA$434,MATCH($A139,'[1]PNC 2020'!$A$7:$A$434,0)+4,MATCH(AA$60,'[1]PNC 2020'!$A$3:$AA$3,0))=0,"",INDEX('[1]PNC 2020'!$A$3:$AA$434,MATCH($A139,'[1]PNC 2020'!$A$7:$A$434,0)+4,MATCH(AA$60,'[1]PNC 2020'!$A$3:$AA$3,0))),"")</f>
        <v/>
      </c>
      <c r="AB139" s="35">
        <f t="shared" si="63"/>
        <v>0</v>
      </c>
      <c r="AC139" s="35" t="str">
        <f>IFERROR(IF(INDEX('[1]PNC 2020'!$A$3:$AA$434,MATCH($A139,'[1]PNC 2020'!$A$7:$A$434,0)+4,MATCH(AC$60,'[1]PNC 2020'!$A$3:$AA$3,0))=0,"",INDEX('[1]PNC 2020'!$A$3:$AA$434,MATCH($A139,'[1]PNC 2020'!$A$7:$A$434,0)+4,MATCH(AC$60,'[1]PNC 2020'!$A$3:$AA$3,0))),"")</f>
        <v/>
      </c>
      <c r="AD139" s="35" t="str">
        <f>IFERROR(IF(INDEX('[1]PNC 2020'!$A$3:$AA$434,MATCH($A139,'[1]PNC 2020'!$A$7:$A$434,0)+4,MATCH(AD$60,'[1]PNC 2020'!$A$3:$AA$3,0))=0,"",INDEX('[1]PNC 2020'!$A$3:$AA$434,MATCH($A139,'[1]PNC 2020'!$A$7:$A$434,0)+4,MATCH(AD$60,'[1]PNC 2020'!$A$3:$AA$3,0))),"")</f>
        <v/>
      </c>
      <c r="AE139" s="35">
        <f t="shared" si="64"/>
        <v>0</v>
      </c>
      <c r="AF139" s="35" t="str">
        <f>IFERROR(IF(INDEX('[1]PNC 2020'!$A$3:$AA$434,MATCH($A139,'[1]PNC 2020'!$A$7:$A$434,0)+4,MATCH(AF$60,'[1]PNC 2020'!$A$3:$AA$3,0))=0,"",INDEX('[1]PNC 2020'!$A$3:$AA$434,MATCH($A139,'[1]PNC 2020'!$A$7:$A$434,0)+4,MATCH(AF$60,'[1]PNC 2020'!$A$3:$AA$3,0))),"")</f>
        <v/>
      </c>
      <c r="AG139" s="35" t="str">
        <f>IFERROR(IF(INDEX('[1]PNC 2020'!$A$3:$AA$434,MATCH($A139,'[1]PNC 2020'!$A$7:$A$434,0)+4,MATCH(AG$60,'[1]PNC 2020'!$A$3:$AA$3,0))=0,"",INDEX('[1]PNC 2020'!$A$3:$AA$434,MATCH($A139,'[1]PNC 2020'!$A$7:$A$434,0)+4,MATCH(AG$60,'[1]PNC 2020'!$A$3:$AA$3,0))),"")</f>
        <v/>
      </c>
      <c r="AH139" s="35">
        <f t="shared" si="65"/>
        <v>0</v>
      </c>
      <c r="AI139" s="35" t="str">
        <f>IFERROR(IF(INDEX('[1]PNC 2020'!$A$3:$AA$434,MATCH($A139,'[1]PNC 2020'!$A$7:$A$434,0)+4,MATCH(AI$60,'[1]PNC 2020'!$A$3:$AA$3,0))=0,"",INDEX('[1]PNC 2020'!$A$3:$AA$434,MATCH($A139,'[1]PNC 2020'!$A$7:$A$434,0)+4,MATCH(AI$60,'[1]PNC 2020'!$A$3:$AA$3,0))),"")</f>
        <v/>
      </c>
      <c r="AJ139" s="35" t="str">
        <f>IFERROR(IF(INDEX('[1]PNC 2020'!$A$3:$AA$434,MATCH($A139,'[1]PNC 2020'!$A$7:$A$434,0)+4,MATCH(AJ$60,'[1]PNC 2020'!$A$3:$AA$3,0))=0,"",INDEX('[1]PNC 2020'!$A$3:$AA$434,MATCH($A139,'[1]PNC 2020'!$A$7:$A$434,0)+4,MATCH(AJ$60,'[1]PNC 2020'!$A$3:$AA$3,0))),"")</f>
        <v/>
      </c>
      <c r="AK139" s="35">
        <f t="shared" si="66"/>
        <v>0</v>
      </c>
      <c r="AL139" s="2">
        <f t="shared" si="55"/>
        <v>38914203.910000004</v>
      </c>
      <c r="AM139" s="97" t="s">
        <v>1</v>
      </c>
    </row>
    <row r="140" spans="1:39" x14ac:dyDescent="0.25">
      <c r="A140" s="97" t="str">
        <f t="shared" si="67"/>
        <v>FebreroBupa Dominicana, S. A.</v>
      </c>
      <c r="B140" s="37" t="s">
        <v>123</v>
      </c>
      <c r="C140" s="44">
        <f t="shared" si="53"/>
        <v>0</v>
      </c>
      <c r="D140" s="44">
        <f t="shared" si="54"/>
        <v>39715472.539999999</v>
      </c>
      <c r="E140" s="35" t="str">
        <f>IFERROR(IF(INDEX('[1]PNC 2020'!$A$3:$AA$434,MATCH($A140,'[1]PNC 2020'!$A$7:$A$434,0)+4,MATCH(E$60,'[1]PNC 2020'!$A$3:$AA$3,0))=0,"",INDEX('[1]PNC 2020'!$A$3:$AA$434,MATCH($A140,'[1]PNC 2020'!$A$7:$A$434,0)+4,MATCH(E$60,'[1]PNC 2020'!$A$3:$AA$3,0))),"")</f>
        <v/>
      </c>
      <c r="F140" s="35" t="str">
        <f>IFERROR(IF(INDEX('[1]PNC 2020'!$A$3:$AA$434,MATCH($A140,'[1]PNC 2020'!$A$7:$A$434,0)+4,MATCH(F$60,'[1]PNC 2020'!$A$3:$AA$3,0))=0,"",INDEX('[1]PNC 2020'!$A$3:$AA$434,MATCH($A140,'[1]PNC 2020'!$A$7:$A$434,0)+4,MATCH(F$60,'[1]PNC 2020'!$A$3:$AA$3,0))),"")</f>
        <v/>
      </c>
      <c r="G140" s="35">
        <f t="shared" si="56"/>
        <v>0</v>
      </c>
      <c r="H140" s="35" t="str">
        <f>IFERROR(IF(INDEX('[1]PNC 2020'!$A$3:$AA$434,MATCH($A140,'[1]PNC 2020'!$A$7:$A$434,0)+4,MATCH(H$60,'[1]PNC 2020'!$A$3:$AA$3,0))=0,"",INDEX('[1]PNC 2020'!$A$3:$AA$434,MATCH($A140,'[1]PNC 2020'!$A$7:$A$434,0)+4,MATCH(H$60,'[1]PNC 2020'!$A$3:$AA$3,0))),"")</f>
        <v/>
      </c>
      <c r="I140" s="35" t="str">
        <f>IFERROR(IF(INDEX('[1]PNC 2020'!$A$3:$AA$434,MATCH($A140,'[1]PNC 2020'!$A$7:$A$434,0)+4,MATCH(I$60,'[1]PNC 2020'!$A$3:$AA$3,0))=0,"",INDEX('[1]PNC 2020'!$A$3:$AA$434,MATCH($A140,'[1]PNC 2020'!$A$7:$A$434,0)+4,MATCH(I$60,'[1]PNC 2020'!$A$3:$AA$3,0))),"")</f>
        <v/>
      </c>
      <c r="J140" s="35">
        <f t="shared" si="57"/>
        <v>0</v>
      </c>
      <c r="K140" s="35" t="str">
        <f>IFERROR(IF(INDEX('[1]PNC 2020'!$A$3:$AA$434,MATCH($A140,'[1]PNC 2020'!$A$7:$A$434,0)+4,MATCH(K$60,'[1]PNC 2020'!$A$3:$AA$3,0))=0,"",INDEX('[1]PNC 2020'!$A$3:$AA$434,MATCH($A140,'[1]PNC 2020'!$A$7:$A$434,0)+4,MATCH(K$60,'[1]PNC 2020'!$A$3:$AA$3,0))),"")</f>
        <v/>
      </c>
      <c r="L140" s="35">
        <f>IFERROR(IF(INDEX('[1]PNC 2020'!$A$3:$AA$434,MATCH($A140,'[1]PNC 2020'!$A$7:$A$434,0)+4,MATCH(L$60,'[1]PNC 2020'!$A$3:$AA$3,0))=0,"",INDEX('[1]PNC 2020'!$A$3:$AA$434,MATCH($A140,'[1]PNC 2020'!$A$7:$A$434,0)+4,MATCH(L$60,'[1]PNC 2020'!$A$3:$AA$3,0))),"")</f>
        <v>39715472.539999999</v>
      </c>
      <c r="M140" s="35">
        <f t="shared" si="58"/>
        <v>39715472.539999999</v>
      </c>
      <c r="N140" s="35" t="str">
        <f>IFERROR(IF(INDEX('[1]PNC 2020'!$A$3:$AA$434,MATCH($A140,'[1]PNC 2020'!$A$7:$A$434,0)+4,MATCH(N$60,'[1]PNC 2020'!$A$3:$AA$3,0))=0,"",INDEX('[1]PNC 2020'!$A$3:$AA$434,MATCH($A140,'[1]PNC 2020'!$A$7:$A$434,0)+4,MATCH(N$60,'[1]PNC 2020'!$A$3:$AA$3,0))),"")</f>
        <v/>
      </c>
      <c r="O140" s="35" t="str">
        <f>IFERROR(IF(INDEX('[1]PNC 2020'!$A$3:$AA$434,MATCH($A140,'[1]PNC 2020'!$A$7:$A$434,0)+4,MATCH(O$60,'[1]PNC 2020'!$A$3:$AA$3,0))=0,"",INDEX('[1]PNC 2020'!$A$3:$AA$434,MATCH($A140,'[1]PNC 2020'!$A$7:$A$434,0)+4,MATCH(O$60,'[1]PNC 2020'!$A$3:$AA$3,0))),"")</f>
        <v/>
      </c>
      <c r="P140" s="35">
        <f t="shared" si="59"/>
        <v>0</v>
      </c>
      <c r="Q140" s="35" t="str">
        <f>IFERROR(IF(INDEX('[1]PNC 2020'!$A$3:$AA$434,MATCH($A140,'[1]PNC 2020'!$A$7:$A$434,0)+4,MATCH(Q$60,'[1]PNC 2020'!$A$3:$AA$3,0))=0,"",INDEX('[1]PNC 2020'!$A$3:$AA$434,MATCH($A140,'[1]PNC 2020'!$A$7:$A$434,0)+4,MATCH(Q$60,'[1]PNC 2020'!$A$3:$AA$3,0))),"")</f>
        <v/>
      </c>
      <c r="R140" s="35" t="str">
        <f>IFERROR(IF(INDEX('[1]PNC 2020'!$A$3:$AA$434,MATCH($A140,'[1]PNC 2020'!$A$7:$A$434,0)+4,MATCH(R$60,'[1]PNC 2020'!$A$3:$AA$3,0))=0,"",INDEX('[1]PNC 2020'!$A$3:$AA$434,MATCH($A140,'[1]PNC 2020'!$A$7:$A$434,0)+4,MATCH(R$60,'[1]PNC 2020'!$A$3:$AA$3,0))),"")</f>
        <v/>
      </c>
      <c r="S140" s="35">
        <f t="shared" si="60"/>
        <v>0</v>
      </c>
      <c r="T140" s="35" t="str">
        <f>IFERROR(IF(INDEX('[1]PNC 2020'!$A$3:$AA$434,MATCH($A140,'[1]PNC 2020'!$A$7:$A$434,0)+4,MATCH(T$60,'[1]PNC 2020'!$A$3:$AA$3,0))=0,"",INDEX('[1]PNC 2020'!$A$3:$AA$434,MATCH($A140,'[1]PNC 2020'!$A$7:$A$434,0)+4,MATCH(T$60,'[1]PNC 2020'!$A$3:$AA$3,0))),"")</f>
        <v/>
      </c>
      <c r="U140" s="35" t="str">
        <f>IFERROR(IF(INDEX('[1]PNC 2020'!$A$3:$AA$434,MATCH($A140,'[1]PNC 2020'!$A$7:$A$434,0)+4,MATCH(U$60,'[1]PNC 2020'!$A$3:$AA$3,0))=0,"",INDEX('[1]PNC 2020'!$A$3:$AA$434,MATCH($A140,'[1]PNC 2020'!$A$7:$A$434,0)+4,MATCH(U$60,'[1]PNC 2020'!$A$3:$AA$3,0))),"")</f>
        <v/>
      </c>
      <c r="V140" s="35">
        <f t="shared" si="61"/>
        <v>0</v>
      </c>
      <c r="W140" s="35" t="str">
        <f>IFERROR(IF(INDEX('[1]PNC 2020'!$A$3:$AA$434,MATCH($A140,'[1]PNC 2020'!$A$7:$A$434,0)+4,MATCH(W$60,'[1]PNC 2020'!$A$3:$AA$3,0))=0,"",INDEX('[1]PNC 2020'!$A$3:$AA$434,MATCH($A140,'[1]PNC 2020'!$A$7:$A$434,0)+4,MATCH(W$60,'[1]PNC 2020'!$A$3:$AA$3,0))),"")</f>
        <v/>
      </c>
      <c r="X140" s="35" t="str">
        <f>IFERROR(IF(INDEX('[1]PNC 2020'!$A$3:$AA$434,MATCH($A140,'[1]PNC 2020'!$A$7:$A$434,0)+4,MATCH(X$60,'[1]PNC 2020'!$A$3:$AA$3,0))=0,"",INDEX('[1]PNC 2020'!$A$3:$AA$434,MATCH($A140,'[1]PNC 2020'!$A$7:$A$434,0)+4,MATCH(X$60,'[1]PNC 2020'!$A$3:$AA$3,0))),"")</f>
        <v/>
      </c>
      <c r="Y140" s="35">
        <f t="shared" si="62"/>
        <v>0</v>
      </c>
      <c r="Z140" s="35" t="str">
        <f>IFERROR(IF(INDEX('[1]PNC 2020'!$A$3:$AA$434,MATCH($A140,'[1]PNC 2020'!$A$7:$A$434,0)+4,MATCH(Z$60,'[1]PNC 2020'!$A$3:$AA$3,0))=0,"",INDEX('[1]PNC 2020'!$A$3:$AA$434,MATCH($A140,'[1]PNC 2020'!$A$7:$A$434,0)+4,MATCH(Z$60,'[1]PNC 2020'!$A$3:$AA$3,0))),"")</f>
        <v/>
      </c>
      <c r="AA140" s="35" t="str">
        <f>IFERROR(IF(INDEX('[1]PNC 2020'!$A$3:$AA$434,MATCH($A140,'[1]PNC 2020'!$A$7:$A$434,0)+4,MATCH(AA$60,'[1]PNC 2020'!$A$3:$AA$3,0))=0,"",INDEX('[1]PNC 2020'!$A$3:$AA$434,MATCH($A140,'[1]PNC 2020'!$A$7:$A$434,0)+4,MATCH(AA$60,'[1]PNC 2020'!$A$3:$AA$3,0))),"")</f>
        <v/>
      </c>
      <c r="AB140" s="35">
        <f t="shared" si="63"/>
        <v>0</v>
      </c>
      <c r="AC140" s="35" t="str">
        <f>IFERROR(IF(INDEX('[1]PNC 2020'!$A$3:$AA$434,MATCH($A140,'[1]PNC 2020'!$A$7:$A$434,0)+4,MATCH(AC$60,'[1]PNC 2020'!$A$3:$AA$3,0))=0,"",INDEX('[1]PNC 2020'!$A$3:$AA$434,MATCH($A140,'[1]PNC 2020'!$A$7:$A$434,0)+4,MATCH(AC$60,'[1]PNC 2020'!$A$3:$AA$3,0))),"")</f>
        <v/>
      </c>
      <c r="AD140" s="35" t="str">
        <f>IFERROR(IF(INDEX('[1]PNC 2020'!$A$3:$AA$434,MATCH($A140,'[1]PNC 2020'!$A$7:$A$434,0)+4,MATCH(AD$60,'[1]PNC 2020'!$A$3:$AA$3,0))=0,"",INDEX('[1]PNC 2020'!$A$3:$AA$434,MATCH($A140,'[1]PNC 2020'!$A$7:$A$434,0)+4,MATCH(AD$60,'[1]PNC 2020'!$A$3:$AA$3,0))),"")</f>
        <v/>
      </c>
      <c r="AE140" s="35">
        <f t="shared" si="64"/>
        <v>0</v>
      </c>
      <c r="AF140" s="35" t="str">
        <f>IFERROR(IF(INDEX('[1]PNC 2020'!$A$3:$AA$434,MATCH($A140,'[1]PNC 2020'!$A$7:$A$434,0)+4,MATCH(AF$60,'[1]PNC 2020'!$A$3:$AA$3,0))=0,"",INDEX('[1]PNC 2020'!$A$3:$AA$434,MATCH($A140,'[1]PNC 2020'!$A$7:$A$434,0)+4,MATCH(AF$60,'[1]PNC 2020'!$A$3:$AA$3,0))),"")</f>
        <v/>
      </c>
      <c r="AG140" s="35" t="str">
        <f>IFERROR(IF(INDEX('[1]PNC 2020'!$A$3:$AA$434,MATCH($A140,'[1]PNC 2020'!$A$7:$A$434,0)+4,MATCH(AG$60,'[1]PNC 2020'!$A$3:$AA$3,0))=0,"",INDEX('[1]PNC 2020'!$A$3:$AA$434,MATCH($A140,'[1]PNC 2020'!$A$7:$A$434,0)+4,MATCH(AG$60,'[1]PNC 2020'!$A$3:$AA$3,0))),"")</f>
        <v/>
      </c>
      <c r="AH140" s="35">
        <f t="shared" si="65"/>
        <v>0</v>
      </c>
      <c r="AI140" s="35" t="str">
        <f>IFERROR(IF(INDEX('[1]PNC 2020'!$A$3:$AA$434,MATCH($A140,'[1]PNC 2020'!$A$7:$A$434,0)+4,MATCH(AI$60,'[1]PNC 2020'!$A$3:$AA$3,0))=0,"",INDEX('[1]PNC 2020'!$A$3:$AA$434,MATCH($A140,'[1]PNC 2020'!$A$7:$A$434,0)+4,MATCH(AI$60,'[1]PNC 2020'!$A$3:$AA$3,0))),"")</f>
        <v/>
      </c>
      <c r="AJ140" s="35" t="str">
        <f>IFERROR(IF(INDEX('[1]PNC 2020'!$A$3:$AA$434,MATCH($A140,'[1]PNC 2020'!$A$7:$A$434,0)+4,MATCH(AJ$60,'[1]PNC 2020'!$A$3:$AA$3,0))=0,"",INDEX('[1]PNC 2020'!$A$3:$AA$434,MATCH($A140,'[1]PNC 2020'!$A$7:$A$434,0)+4,MATCH(AJ$60,'[1]PNC 2020'!$A$3:$AA$3,0))),"")</f>
        <v/>
      </c>
      <c r="AK140" s="35">
        <f t="shared" si="66"/>
        <v>0</v>
      </c>
      <c r="AL140" s="2">
        <f t="shared" si="55"/>
        <v>39715472.539999999</v>
      </c>
      <c r="AM140" s="97" t="s">
        <v>1</v>
      </c>
    </row>
    <row r="141" spans="1:39" x14ac:dyDescent="0.25">
      <c r="A141" s="97" t="str">
        <f t="shared" si="67"/>
        <v>FebreroSeguros APS, S.R.L.</v>
      </c>
      <c r="B141" s="37" t="s">
        <v>124</v>
      </c>
      <c r="C141" s="44">
        <f t="shared" si="53"/>
        <v>17511320.879999999</v>
      </c>
      <c r="D141" s="44">
        <f t="shared" si="54"/>
        <v>332052.31</v>
      </c>
      <c r="E141" s="35" t="str">
        <f>IFERROR(IF(INDEX('[1]PNC 2020'!$A$3:$AA$434,MATCH($A141,'[1]PNC 2020'!$A$7:$A$434,0)+4,MATCH(E$60,'[1]PNC 2020'!$A$3:$AA$3,0))=0,"",INDEX('[1]PNC 2020'!$A$3:$AA$434,MATCH($A141,'[1]PNC 2020'!$A$7:$A$434,0)+4,MATCH(E$60,'[1]PNC 2020'!$A$3:$AA$3,0))),"")</f>
        <v/>
      </c>
      <c r="F141" s="35" t="str">
        <f>IFERROR(IF(INDEX('[1]PNC 2020'!$A$3:$AA$434,MATCH($A141,'[1]PNC 2020'!$A$7:$A$434,0)+4,MATCH(F$60,'[1]PNC 2020'!$A$3:$AA$3,0))=0,"",INDEX('[1]PNC 2020'!$A$3:$AA$434,MATCH($A141,'[1]PNC 2020'!$A$7:$A$434,0)+4,MATCH(F$60,'[1]PNC 2020'!$A$3:$AA$3,0))),"")</f>
        <v/>
      </c>
      <c r="G141" s="35">
        <f t="shared" si="56"/>
        <v>0</v>
      </c>
      <c r="H141" s="35">
        <f>IFERROR(IF(INDEX('[1]PNC 2020'!$A$3:$AA$434,MATCH($A141,'[1]PNC 2020'!$A$7:$A$434,0)+4,MATCH(H$60,'[1]PNC 2020'!$A$3:$AA$3,0))=0,"",INDEX('[1]PNC 2020'!$A$3:$AA$434,MATCH($A141,'[1]PNC 2020'!$A$7:$A$434,0)+4,MATCH(H$60,'[1]PNC 2020'!$A$3:$AA$3,0))),"")</f>
        <v>2181264.2599999998</v>
      </c>
      <c r="I141" s="35" t="str">
        <f>IFERROR(IF(INDEX('[1]PNC 2020'!$A$3:$AA$434,MATCH($A141,'[1]PNC 2020'!$A$7:$A$434,0)+4,MATCH(I$60,'[1]PNC 2020'!$A$3:$AA$3,0))=0,"",INDEX('[1]PNC 2020'!$A$3:$AA$434,MATCH($A141,'[1]PNC 2020'!$A$7:$A$434,0)+4,MATCH(I$60,'[1]PNC 2020'!$A$3:$AA$3,0))),"")</f>
        <v/>
      </c>
      <c r="J141" s="35">
        <f t="shared" si="57"/>
        <v>2181264.2599999998</v>
      </c>
      <c r="K141" s="35" t="str">
        <f>IFERROR(IF(INDEX('[1]PNC 2020'!$A$3:$AA$434,MATCH($A141,'[1]PNC 2020'!$A$7:$A$434,0)+4,MATCH(K$60,'[1]PNC 2020'!$A$3:$AA$3,0))=0,"",INDEX('[1]PNC 2020'!$A$3:$AA$434,MATCH($A141,'[1]PNC 2020'!$A$7:$A$434,0)+4,MATCH(K$60,'[1]PNC 2020'!$A$3:$AA$3,0))),"")</f>
        <v/>
      </c>
      <c r="L141" s="35">
        <f>IFERROR(IF(INDEX('[1]PNC 2020'!$A$3:$AA$434,MATCH($A141,'[1]PNC 2020'!$A$7:$A$434,0)+4,MATCH(L$60,'[1]PNC 2020'!$A$3:$AA$3,0))=0,"",INDEX('[1]PNC 2020'!$A$3:$AA$434,MATCH($A141,'[1]PNC 2020'!$A$7:$A$434,0)+4,MATCH(L$60,'[1]PNC 2020'!$A$3:$AA$3,0))),"")</f>
        <v>332052.31</v>
      </c>
      <c r="M141" s="35">
        <f t="shared" si="58"/>
        <v>332052.31</v>
      </c>
      <c r="N141" s="35" t="str">
        <f>IFERROR(IF(INDEX('[1]PNC 2020'!$A$3:$AA$434,MATCH($A141,'[1]PNC 2020'!$A$7:$A$434,0)+4,MATCH(N$60,'[1]PNC 2020'!$A$3:$AA$3,0))=0,"",INDEX('[1]PNC 2020'!$A$3:$AA$434,MATCH($A141,'[1]PNC 2020'!$A$7:$A$434,0)+4,MATCH(N$60,'[1]PNC 2020'!$A$3:$AA$3,0))),"")</f>
        <v/>
      </c>
      <c r="O141" s="35" t="str">
        <f>IFERROR(IF(INDEX('[1]PNC 2020'!$A$3:$AA$434,MATCH($A141,'[1]PNC 2020'!$A$7:$A$434,0)+4,MATCH(O$60,'[1]PNC 2020'!$A$3:$AA$3,0))=0,"",INDEX('[1]PNC 2020'!$A$3:$AA$434,MATCH($A141,'[1]PNC 2020'!$A$7:$A$434,0)+4,MATCH(O$60,'[1]PNC 2020'!$A$3:$AA$3,0))),"")</f>
        <v/>
      </c>
      <c r="P141" s="35">
        <f t="shared" si="59"/>
        <v>0</v>
      </c>
      <c r="Q141" s="35">
        <f>IFERROR(IF(INDEX('[1]PNC 2020'!$A$3:$AA$434,MATCH($A141,'[1]PNC 2020'!$A$7:$A$434,0)+4,MATCH(Q$60,'[1]PNC 2020'!$A$3:$AA$3,0))=0,"",INDEX('[1]PNC 2020'!$A$3:$AA$434,MATCH($A141,'[1]PNC 2020'!$A$7:$A$434,0)+4,MATCH(Q$60,'[1]PNC 2020'!$A$3:$AA$3,0))),"")</f>
        <v>100490.39</v>
      </c>
      <c r="R141" s="35" t="str">
        <f>IFERROR(IF(INDEX('[1]PNC 2020'!$A$3:$AA$434,MATCH($A141,'[1]PNC 2020'!$A$7:$A$434,0)+4,MATCH(R$60,'[1]PNC 2020'!$A$3:$AA$3,0))=0,"",INDEX('[1]PNC 2020'!$A$3:$AA$434,MATCH($A141,'[1]PNC 2020'!$A$7:$A$434,0)+4,MATCH(R$60,'[1]PNC 2020'!$A$3:$AA$3,0))),"")</f>
        <v/>
      </c>
      <c r="S141" s="35">
        <f t="shared" si="60"/>
        <v>100490.39</v>
      </c>
      <c r="T141" s="35">
        <f>IFERROR(IF(INDEX('[1]PNC 2020'!$A$3:$AA$434,MATCH($A141,'[1]PNC 2020'!$A$7:$A$434,0)+4,MATCH(T$60,'[1]PNC 2020'!$A$3:$AA$3,0))=0,"",INDEX('[1]PNC 2020'!$A$3:$AA$434,MATCH($A141,'[1]PNC 2020'!$A$7:$A$434,0)+4,MATCH(T$60,'[1]PNC 2020'!$A$3:$AA$3,0))),"")</f>
        <v>60922.92</v>
      </c>
      <c r="U141" s="35" t="str">
        <f>IFERROR(IF(INDEX('[1]PNC 2020'!$A$3:$AA$434,MATCH($A141,'[1]PNC 2020'!$A$7:$A$434,0)+4,MATCH(U$60,'[1]PNC 2020'!$A$3:$AA$3,0))=0,"",INDEX('[1]PNC 2020'!$A$3:$AA$434,MATCH($A141,'[1]PNC 2020'!$A$7:$A$434,0)+4,MATCH(U$60,'[1]PNC 2020'!$A$3:$AA$3,0))),"")</f>
        <v/>
      </c>
      <c r="V141" s="35">
        <f t="shared" si="61"/>
        <v>60922.92</v>
      </c>
      <c r="W141" s="35">
        <f>IFERROR(IF(INDEX('[1]PNC 2020'!$A$3:$AA$434,MATCH($A141,'[1]PNC 2020'!$A$7:$A$434,0)+4,MATCH(W$60,'[1]PNC 2020'!$A$3:$AA$3,0))=0,"",INDEX('[1]PNC 2020'!$A$3:$AA$434,MATCH($A141,'[1]PNC 2020'!$A$7:$A$434,0)+4,MATCH(W$60,'[1]PNC 2020'!$A$3:$AA$3,0))),"")</f>
        <v>54982.14</v>
      </c>
      <c r="X141" s="35" t="str">
        <f>IFERROR(IF(INDEX('[1]PNC 2020'!$A$3:$AA$434,MATCH($A141,'[1]PNC 2020'!$A$7:$A$434,0)+4,MATCH(X$60,'[1]PNC 2020'!$A$3:$AA$3,0))=0,"",INDEX('[1]PNC 2020'!$A$3:$AA$434,MATCH($A141,'[1]PNC 2020'!$A$7:$A$434,0)+4,MATCH(X$60,'[1]PNC 2020'!$A$3:$AA$3,0))),"")</f>
        <v/>
      </c>
      <c r="Y141" s="35">
        <f t="shared" si="62"/>
        <v>54982.14</v>
      </c>
      <c r="Z141" s="35">
        <f>IFERROR(IF(INDEX('[1]PNC 2020'!$A$3:$AA$434,MATCH($A141,'[1]PNC 2020'!$A$7:$A$434,0)+4,MATCH(Z$60,'[1]PNC 2020'!$A$3:$AA$3,0))=0,"",INDEX('[1]PNC 2020'!$A$3:$AA$434,MATCH($A141,'[1]PNC 2020'!$A$7:$A$434,0)+4,MATCH(Z$60,'[1]PNC 2020'!$A$3:$AA$3,0))),"")</f>
        <v>4357576.8499999996</v>
      </c>
      <c r="AA141" s="35" t="str">
        <f>IFERROR(IF(INDEX('[1]PNC 2020'!$A$3:$AA$434,MATCH($A141,'[1]PNC 2020'!$A$7:$A$434,0)+4,MATCH(AA$60,'[1]PNC 2020'!$A$3:$AA$3,0))=0,"",INDEX('[1]PNC 2020'!$A$3:$AA$434,MATCH($A141,'[1]PNC 2020'!$A$7:$A$434,0)+4,MATCH(AA$60,'[1]PNC 2020'!$A$3:$AA$3,0))),"")</f>
        <v/>
      </c>
      <c r="AB141" s="35">
        <f t="shared" si="63"/>
        <v>4357576.8499999996</v>
      </c>
      <c r="AC141" s="35" t="str">
        <f>IFERROR(IF(INDEX('[1]PNC 2020'!$A$3:$AA$434,MATCH($A141,'[1]PNC 2020'!$A$7:$A$434,0)+4,MATCH(AC$60,'[1]PNC 2020'!$A$3:$AA$3,0))=0,"",INDEX('[1]PNC 2020'!$A$3:$AA$434,MATCH($A141,'[1]PNC 2020'!$A$7:$A$434,0)+4,MATCH(AC$60,'[1]PNC 2020'!$A$3:$AA$3,0))),"")</f>
        <v/>
      </c>
      <c r="AD141" s="35" t="str">
        <f>IFERROR(IF(INDEX('[1]PNC 2020'!$A$3:$AA$434,MATCH($A141,'[1]PNC 2020'!$A$7:$A$434,0)+4,MATCH(AD$60,'[1]PNC 2020'!$A$3:$AA$3,0))=0,"",INDEX('[1]PNC 2020'!$A$3:$AA$434,MATCH($A141,'[1]PNC 2020'!$A$7:$A$434,0)+4,MATCH(AD$60,'[1]PNC 2020'!$A$3:$AA$3,0))),"")</f>
        <v/>
      </c>
      <c r="AE141" s="35">
        <f t="shared" si="64"/>
        <v>0</v>
      </c>
      <c r="AF141" s="35">
        <f>IFERROR(IF(INDEX('[1]PNC 2020'!$A$3:$AA$434,MATCH($A141,'[1]PNC 2020'!$A$7:$A$434,0)+4,MATCH(AF$60,'[1]PNC 2020'!$A$3:$AA$3,0))=0,"",INDEX('[1]PNC 2020'!$A$3:$AA$434,MATCH($A141,'[1]PNC 2020'!$A$7:$A$434,0)+4,MATCH(AF$60,'[1]PNC 2020'!$A$3:$AA$3,0))),"")</f>
        <v>10201566.43</v>
      </c>
      <c r="AG141" s="35" t="str">
        <f>IFERROR(IF(INDEX('[1]PNC 2020'!$A$3:$AA$434,MATCH($A141,'[1]PNC 2020'!$A$7:$A$434,0)+4,MATCH(AG$60,'[1]PNC 2020'!$A$3:$AA$3,0))=0,"",INDEX('[1]PNC 2020'!$A$3:$AA$434,MATCH($A141,'[1]PNC 2020'!$A$7:$A$434,0)+4,MATCH(AG$60,'[1]PNC 2020'!$A$3:$AA$3,0))),"")</f>
        <v/>
      </c>
      <c r="AH141" s="35">
        <f t="shared" si="65"/>
        <v>10201566.43</v>
      </c>
      <c r="AI141" s="35">
        <f>IFERROR(IF(INDEX('[1]PNC 2020'!$A$3:$AA$434,MATCH($A141,'[1]PNC 2020'!$A$7:$A$434,0)+4,MATCH(AI$60,'[1]PNC 2020'!$A$3:$AA$3,0))=0,"",INDEX('[1]PNC 2020'!$A$3:$AA$434,MATCH($A141,'[1]PNC 2020'!$A$7:$A$434,0)+4,MATCH(AI$60,'[1]PNC 2020'!$A$3:$AA$3,0))),"")</f>
        <v>554517.89</v>
      </c>
      <c r="AJ141" s="35" t="str">
        <f>IFERROR(IF(INDEX('[1]PNC 2020'!$A$3:$AA$434,MATCH($A141,'[1]PNC 2020'!$A$7:$A$434,0)+4,MATCH(AJ$60,'[1]PNC 2020'!$A$3:$AA$3,0))=0,"",INDEX('[1]PNC 2020'!$A$3:$AA$434,MATCH($A141,'[1]PNC 2020'!$A$7:$A$434,0)+4,MATCH(AJ$60,'[1]PNC 2020'!$A$3:$AA$3,0))),"")</f>
        <v/>
      </c>
      <c r="AK141" s="35">
        <f t="shared" si="66"/>
        <v>554517.89</v>
      </c>
      <c r="AL141" s="2">
        <f t="shared" si="55"/>
        <v>17843373.189999998</v>
      </c>
      <c r="AM141" s="97" t="s">
        <v>1</v>
      </c>
    </row>
    <row r="142" spans="1:39" x14ac:dyDescent="0.25">
      <c r="A142" s="97" t="str">
        <f t="shared" si="67"/>
        <v>FebreroMultiseguros Su, S.A.</v>
      </c>
      <c r="B142" s="37" t="s">
        <v>125</v>
      </c>
      <c r="C142" s="44">
        <f t="shared" si="53"/>
        <v>19361069.52</v>
      </c>
      <c r="D142" s="44">
        <f t="shared" si="54"/>
        <v>0</v>
      </c>
      <c r="E142" s="35" t="str">
        <f>IFERROR(IF(INDEX('[1]PNC 2020'!$A$3:$AA$434,MATCH($A142,'[1]PNC 2020'!$A$7:$A$434,0)+4,MATCH(E$60,'[1]PNC 2020'!$A$3:$AA$3,0))=0,"",INDEX('[1]PNC 2020'!$A$3:$AA$434,MATCH($A142,'[1]PNC 2020'!$A$7:$A$434,0)+4,MATCH(E$60,'[1]PNC 2020'!$A$3:$AA$3,0))),"")</f>
        <v/>
      </c>
      <c r="F142" s="35" t="str">
        <f>IFERROR(IF(INDEX('[1]PNC 2020'!$A$3:$AA$434,MATCH($A142,'[1]PNC 2020'!$A$7:$A$434,0)+4,MATCH(F$60,'[1]PNC 2020'!$A$3:$AA$3,0))=0,"",INDEX('[1]PNC 2020'!$A$3:$AA$434,MATCH($A142,'[1]PNC 2020'!$A$7:$A$434,0)+4,MATCH(F$60,'[1]PNC 2020'!$A$3:$AA$3,0))),"")</f>
        <v/>
      </c>
      <c r="G142" s="35">
        <f t="shared" si="56"/>
        <v>0</v>
      </c>
      <c r="H142" s="35">
        <f>IFERROR(IF(INDEX('[1]PNC 2020'!$A$3:$AA$434,MATCH($A142,'[1]PNC 2020'!$A$7:$A$434,0)+4,MATCH(H$60,'[1]PNC 2020'!$A$3:$AA$3,0))=0,"",INDEX('[1]PNC 2020'!$A$3:$AA$434,MATCH($A142,'[1]PNC 2020'!$A$7:$A$434,0)+4,MATCH(H$60,'[1]PNC 2020'!$A$3:$AA$3,0))),"")</f>
        <v>244658.05</v>
      </c>
      <c r="I142" s="35" t="str">
        <f>IFERROR(IF(INDEX('[1]PNC 2020'!$A$3:$AA$434,MATCH($A142,'[1]PNC 2020'!$A$7:$A$434,0)+4,MATCH(I$60,'[1]PNC 2020'!$A$3:$AA$3,0))=0,"",INDEX('[1]PNC 2020'!$A$3:$AA$434,MATCH($A142,'[1]PNC 2020'!$A$7:$A$434,0)+4,MATCH(I$60,'[1]PNC 2020'!$A$3:$AA$3,0))),"")</f>
        <v/>
      </c>
      <c r="J142" s="35">
        <f t="shared" si="57"/>
        <v>244658.05</v>
      </c>
      <c r="K142" s="35" t="str">
        <f>IFERROR(IF(INDEX('[1]PNC 2020'!$A$3:$AA$434,MATCH($A142,'[1]PNC 2020'!$A$7:$A$434,0)+4,MATCH(K$60,'[1]PNC 2020'!$A$3:$AA$3,0))=0,"",INDEX('[1]PNC 2020'!$A$3:$AA$434,MATCH($A142,'[1]PNC 2020'!$A$7:$A$434,0)+4,MATCH(K$60,'[1]PNC 2020'!$A$3:$AA$3,0))),"")</f>
        <v/>
      </c>
      <c r="L142" s="35" t="str">
        <f>IFERROR(IF(INDEX('[1]PNC 2020'!$A$3:$AA$434,MATCH($A142,'[1]PNC 2020'!$A$7:$A$434,0)+4,MATCH(L$60,'[1]PNC 2020'!$A$3:$AA$3,0))=0,"",INDEX('[1]PNC 2020'!$A$3:$AA$434,MATCH($A142,'[1]PNC 2020'!$A$7:$A$434,0)+4,MATCH(L$60,'[1]PNC 2020'!$A$3:$AA$3,0))),"")</f>
        <v/>
      </c>
      <c r="M142" s="35">
        <f t="shared" si="58"/>
        <v>0</v>
      </c>
      <c r="N142" s="35">
        <f>IFERROR(IF(INDEX('[1]PNC 2020'!$A$3:$AA$434,MATCH($A142,'[1]PNC 2020'!$A$7:$A$434,0)+4,MATCH(N$60,'[1]PNC 2020'!$A$3:$AA$3,0))=0,"",INDEX('[1]PNC 2020'!$A$3:$AA$434,MATCH($A142,'[1]PNC 2020'!$A$7:$A$434,0)+4,MATCH(N$60,'[1]PNC 2020'!$A$3:$AA$3,0))),"")</f>
        <v>54524.07</v>
      </c>
      <c r="O142" s="35" t="str">
        <f>IFERROR(IF(INDEX('[1]PNC 2020'!$A$3:$AA$434,MATCH($A142,'[1]PNC 2020'!$A$7:$A$434,0)+4,MATCH(O$60,'[1]PNC 2020'!$A$3:$AA$3,0))=0,"",INDEX('[1]PNC 2020'!$A$3:$AA$434,MATCH($A142,'[1]PNC 2020'!$A$7:$A$434,0)+4,MATCH(O$60,'[1]PNC 2020'!$A$3:$AA$3,0))),"")</f>
        <v/>
      </c>
      <c r="P142" s="35">
        <f t="shared" si="59"/>
        <v>54524.07</v>
      </c>
      <c r="Q142" s="35">
        <f>IFERROR(IF(INDEX('[1]PNC 2020'!$A$3:$AA$434,MATCH($A142,'[1]PNC 2020'!$A$7:$A$434,0)+4,MATCH(Q$60,'[1]PNC 2020'!$A$3:$AA$3,0))=0,"",INDEX('[1]PNC 2020'!$A$3:$AA$434,MATCH($A142,'[1]PNC 2020'!$A$7:$A$434,0)+4,MATCH(Q$60,'[1]PNC 2020'!$A$3:$AA$3,0))),"")</f>
        <v>413487.67</v>
      </c>
      <c r="R142" s="35" t="str">
        <f>IFERROR(IF(INDEX('[1]PNC 2020'!$A$3:$AA$434,MATCH($A142,'[1]PNC 2020'!$A$7:$A$434,0)+4,MATCH(R$60,'[1]PNC 2020'!$A$3:$AA$3,0))=0,"",INDEX('[1]PNC 2020'!$A$3:$AA$434,MATCH($A142,'[1]PNC 2020'!$A$7:$A$434,0)+4,MATCH(R$60,'[1]PNC 2020'!$A$3:$AA$3,0))),"")</f>
        <v/>
      </c>
      <c r="S142" s="35">
        <f t="shared" si="60"/>
        <v>413487.67</v>
      </c>
      <c r="T142" s="35">
        <f>IFERROR(IF(INDEX('[1]PNC 2020'!$A$3:$AA$434,MATCH($A142,'[1]PNC 2020'!$A$7:$A$434,0)+4,MATCH(T$60,'[1]PNC 2020'!$A$3:$AA$3,0))=0,"",INDEX('[1]PNC 2020'!$A$3:$AA$434,MATCH($A142,'[1]PNC 2020'!$A$7:$A$434,0)+4,MATCH(T$60,'[1]PNC 2020'!$A$3:$AA$3,0))),"")</f>
        <v>19947.41</v>
      </c>
      <c r="U142" s="35" t="str">
        <f>IFERROR(IF(INDEX('[1]PNC 2020'!$A$3:$AA$434,MATCH($A142,'[1]PNC 2020'!$A$7:$A$434,0)+4,MATCH(U$60,'[1]PNC 2020'!$A$3:$AA$3,0))=0,"",INDEX('[1]PNC 2020'!$A$3:$AA$434,MATCH($A142,'[1]PNC 2020'!$A$7:$A$434,0)+4,MATCH(U$60,'[1]PNC 2020'!$A$3:$AA$3,0))),"")</f>
        <v/>
      </c>
      <c r="V142" s="35">
        <f t="shared" si="61"/>
        <v>19947.41</v>
      </c>
      <c r="W142" s="35">
        <f>IFERROR(IF(INDEX('[1]PNC 2020'!$A$3:$AA$434,MATCH($A142,'[1]PNC 2020'!$A$7:$A$434,0)+4,MATCH(W$60,'[1]PNC 2020'!$A$3:$AA$3,0))=0,"",INDEX('[1]PNC 2020'!$A$3:$AA$434,MATCH($A142,'[1]PNC 2020'!$A$7:$A$434,0)+4,MATCH(W$60,'[1]PNC 2020'!$A$3:$AA$3,0))),"")</f>
        <v>45070.58</v>
      </c>
      <c r="X142" s="35" t="str">
        <f>IFERROR(IF(INDEX('[1]PNC 2020'!$A$3:$AA$434,MATCH($A142,'[1]PNC 2020'!$A$7:$A$434,0)+4,MATCH(X$60,'[1]PNC 2020'!$A$3:$AA$3,0))=0,"",INDEX('[1]PNC 2020'!$A$3:$AA$434,MATCH($A142,'[1]PNC 2020'!$A$7:$A$434,0)+4,MATCH(X$60,'[1]PNC 2020'!$A$3:$AA$3,0))),"")</f>
        <v/>
      </c>
      <c r="Y142" s="35">
        <f t="shared" si="62"/>
        <v>45070.58</v>
      </c>
      <c r="Z142" s="35">
        <f>IFERROR(IF(INDEX('[1]PNC 2020'!$A$3:$AA$434,MATCH($A142,'[1]PNC 2020'!$A$7:$A$434,0)+4,MATCH(Z$60,'[1]PNC 2020'!$A$3:$AA$3,0))=0,"",INDEX('[1]PNC 2020'!$A$3:$AA$434,MATCH($A142,'[1]PNC 2020'!$A$7:$A$434,0)+4,MATCH(Z$60,'[1]PNC 2020'!$A$3:$AA$3,0))),"")</f>
        <v>13821704.91</v>
      </c>
      <c r="AA142" s="35" t="str">
        <f>IFERROR(IF(INDEX('[1]PNC 2020'!$A$3:$AA$434,MATCH($A142,'[1]PNC 2020'!$A$7:$A$434,0)+4,MATCH(AA$60,'[1]PNC 2020'!$A$3:$AA$3,0))=0,"",INDEX('[1]PNC 2020'!$A$3:$AA$434,MATCH($A142,'[1]PNC 2020'!$A$7:$A$434,0)+4,MATCH(AA$60,'[1]PNC 2020'!$A$3:$AA$3,0))),"")</f>
        <v/>
      </c>
      <c r="AB142" s="35">
        <f t="shared" si="63"/>
        <v>13821704.91</v>
      </c>
      <c r="AC142" s="35" t="str">
        <f>IFERROR(IF(INDEX('[1]PNC 2020'!$A$3:$AA$434,MATCH($A142,'[1]PNC 2020'!$A$7:$A$434,0)+4,MATCH(AC$60,'[1]PNC 2020'!$A$3:$AA$3,0))=0,"",INDEX('[1]PNC 2020'!$A$3:$AA$434,MATCH($A142,'[1]PNC 2020'!$A$7:$A$434,0)+4,MATCH(AC$60,'[1]PNC 2020'!$A$3:$AA$3,0))),"")</f>
        <v/>
      </c>
      <c r="AD142" s="35" t="str">
        <f>IFERROR(IF(INDEX('[1]PNC 2020'!$A$3:$AA$434,MATCH($A142,'[1]PNC 2020'!$A$7:$A$434,0)+4,MATCH(AD$60,'[1]PNC 2020'!$A$3:$AA$3,0))=0,"",INDEX('[1]PNC 2020'!$A$3:$AA$434,MATCH($A142,'[1]PNC 2020'!$A$7:$A$434,0)+4,MATCH(AD$60,'[1]PNC 2020'!$A$3:$AA$3,0))),"")</f>
        <v/>
      </c>
      <c r="AE142" s="35">
        <f t="shared" si="64"/>
        <v>0</v>
      </c>
      <c r="AF142" s="35">
        <f>IFERROR(IF(INDEX('[1]PNC 2020'!$A$3:$AA$434,MATCH($A142,'[1]PNC 2020'!$A$7:$A$434,0)+4,MATCH(AF$60,'[1]PNC 2020'!$A$3:$AA$3,0))=0,"",INDEX('[1]PNC 2020'!$A$3:$AA$434,MATCH($A142,'[1]PNC 2020'!$A$7:$A$434,0)+4,MATCH(AF$60,'[1]PNC 2020'!$A$3:$AA$3,0))),"")</f>
        <v>4423635.47</v>
      </c>
      <c r="AG142" s="35" t="str">
        <f>IFERROR(IF(INDEX('[1]PNC 2020'!$A$3:$AA$434,MATCH($A142,'[1]PNC 2020'!$A$7:$A$434,0)+4,MATCH(AG$60,'[1]PNC 2020'!$A$3:$AA$3,0))=0,"",INDEX('[1]PNC 2020'!$A$3:$AA$434,MATCH($A142,'[1]PNC 2020'!$A$7:$A$434,0)+4,MATCH(AG$60,'[1]PNC 2020'!$A$3:$AA$3,0))),"")</f>
        <v/>
      </c>
      <c r="AH142" s="35">
        <f t="shared" si="65"/>
        <v>4423635.47</v>
      </c>
      <c r="AI142" s="35">
        <f>IFERROR(IF(INDEX('[1]PNC 2020'!$A$3:$AA$434,MATCH($A142,'[1]PNC 2020'!$A$7:$A$434,0)+4,MATCH(AI$60,'[1]PNC 2020'!$A$3:$AA$3,0))=0,"",INDEX('[1]PNC 2020'!$A$3:$AA$434,MATCH($A142,'[1]PNC 2020'!$A$7:$A$434,0)+4,MATCH(AI$60,'[1]PNC 2020'!$A$3:$AA$3,0))),"")</f>
        <v>338041.36</v>
      </c>
      <c r="AJ142" s="35" t="str">
        <f>IFERROR(IF(INDEX('[1]PNC 2020'!$A$3:$AA$434,MATCH($A142,'[1]PNC 2020'!$A$7:$A$434,0)+4,MATCH(AJ$60,'[1]PNC 2020'!$A$3:$AA$3,0))=0,"",INDEX('[1]PNC 2020'!$A$3:$AA$434,MATCH($A142,'[1]PNC 2020'!$A$7:$A$434,0)+4,MATCH(AJ$60,'[1]PNC 2020'!$A$3:$AA$3,0))),"")</f>
        <v/>
      </c>
      <c r="AK142" s="35">
        <f t="shared" si="66"/>
        <v>338041.36</v>
      </c>
      <c r="AL142" s="2">
        <f t="shared" si="55"/>
        <v>19361069.52</v>
      </c>
      <c r="AM142" s="97" t="s">
        <v>1</v>
      </c>
    </row>
    <row r="143" spans="1:39" x14ac:dyDescent="0.25">
      <c r="A143" s="97" t="str">
        <f t="shared" si="67"/>
        <v>FebreroSeguros Ademi, S.A.</v>
      </c>
      <c r="B143" s="37" t="s">
        <v>126</v>
      </c>
      <c r="C143" s="44">
        <f t="shared" si="53"/>
        <v>23331769.510000002</v>
      </c>
      <c r="D143" s="44">
        <f t="shared" si="54"/>
        <v>0</v>
      </c>
      <c r="E143" s="35" t="str">
        <f>IFERROR(IF(INDEX('[1]PNC 2020'!$A$3:$AA$434,MATCH($A143,'[1]PNC 2020'!$A$7:$A$434,0)+4,MATCH(E$60,'[1]PNC 2020'!$A$3:$AA$3,0))=0,"",INDEX('[1]PNC 2020'!$A$3:$AA$434,MATCH($A143,'[1]PNC 2020'!$A$7:$A$434,0)+4,MATCH(E$60,'[1]PNC 2020'!$A$3:$AA$3,0))),"")</f>
        <v/>
      </c>
      <c r="F143" s="35" t="str">
        <f>IFERROR(IF(INDEX('[1]PNC 2020'!$A$3:$AA$434,MATCH($A143,'[1]PNC 2020'!$A$7:$A$434,0)+4,MATCH(F$60,'[1]PNC 2020'!$A$3:$AA$3,0))=0,"",INDEX('[1]PNC 2020'!$A$3:$AA$434,MATCH($A143,'[1]PNC 2020'!$A$7:$A$434,0)+4,MATCH(F$60,'[1]PNC 2020'!$A$3:$AA$3,0))),"")</f>
        <v/>
      </c>
      <c r="G143" s="35">
        <f t="shared" si="56"/>
        <v>0</v>
      </c>
      <c r="H143" s="35">
        <f>IFERROR(IF(INDEX('[1]PNC 2020'!$A$3:$AA$434,MATCH($A143,'[1]PNC 2020'!$A$7:$A$434,0)+4,MATCH(H$60,'[1]PNC 2020'!$A$3:$AA$3,0))=0,"",INDEX('[1]PNC 2020'!$A$3:$AA$434,MATCH($A143,'[1]PNC 2020'!$A$7:$A$434,0)+4,MATCH(H$60,'[1]PNC 2020'!$A$3:$AA$3,0))),"")</f>
        <v>19489358.629999999</v>
      </c>
      <c r="I143" s="35" t="str">
        <f>IFERROR(IF(INDEX('[1]PNC 2020'!$A$3:$AA$434,MATCH($A143,'[1]PNC 2020'!$A$7:$A$434,0)+4,MATCH(I$60,'[1]PNC 2020'!$A$3:$AA$3,0))=0,"",INDEX('[1]PNC 2020'!$A$3:$AA$434,MATCH($A143,'[1]PNC 2020'!$A$7:$A$434,0)+4,MATCH(I$60,'[1]PNC 2020'!$A$3:$AA$3,0))),"")</f>
        <v/>
      </c>
      <c r="J143" s="35">
        <f t="shared" si="57"/>
        <v>19489358.629999999</v>
      </c>
      <c r="K143" s="35" t="str">
        <f>IFERROR(IF(INDEX('[1]PNC 2020'!$A$3:$AA$434,MATCH($A143,'[1]PNC 2020'!$A$7:$A$434,0)+4,MATCH(K$60,'[1]PNC 2020'!$A$3:$AA$3,0))=0,"",INDEX('[1]PNC 2020'!$A$3:$AA$434,MATCH($A143,'[1]PNC 2020'!$A$7:$A$434,0)+4,MATCH(K$60,'[1]PNC 2020'!$A$3:$AA$3,0))),"")</f>
        <v/>
      </c>
      <c r="L143" s="35" t="str">
        <f>IFERROR(IF(INDEX('[1]PNC 2020'!$A$3:$AA$434,MATCH($A143,'[1]PNC 2020'!$A$7:$A$434,0)+4,MATCH(L$60,'[1]PNC 2020'!$A$3:$AA$3,0))=0,"",INDEX('[1]PNC 2020'!$A$3:$AA$434,MATCH($A143,'[1]PNC 2020'!$A$7:$A$434,0)+4,MATCH(L$60,'[1]PNC 2020'!$A$3:$AA$3,0))),"")</f>
        <v/>
      </c>
      <c r="M143" s="35">
        <f t="shared" si="58"/>
        <v>0</v>
      </c>
      <c r="N143" s="35" t="str">
        <f>IFERROR(IF(INDEX('[1]PNC 2020'!$A$3:$AA$434,MATCH($A143,'[1]PNC 2020'!$A$7:$A$434,0)+4,MATCH(N$60,'[1]PNC 2020'!$A$3:$AA$3,0))=0,"",INDEX('[1]PNC 2020'!$A$3:$AA$434,MATCH($A143,'[1]PNC 2020'!$A$7:$A$434,0)+4,MATCH(N$60,'[1]PNC 2020'!$A$3:$AA$3,0))),"")</f>
        <v/>
      </c>
      <c r="O143" s="35" t="str">
        <f>IFERROR(IF(INDEX('[1]PNC 2020'!$A$3:$AA$434,MATCH($A143,'[1]PNC 2020'!$A$7:$A$434,0)+4,MATCH(O$60,'[1]PNC 2020'!$A$3:$AA$3,0))=0,"",INDEX('[1]PNC 2020'!$A$3:$AA$434,MATCH($A143,'[1]PNC 2020'!$A$7:$A$434,0)+4,MATCH(O$60,'[1]PNC 2020'!$A$3:$AA$3,0))),"")</f>
        <v/>
      </c>
      <c r="P143" s="35">
        <f t="shared" si="59"/>
        <v>0</v>
      </c>
      <c r="Q143" s="35">
        <f>IFERROR(IF(INDEX('[1]PNC 2020'!$A$3:$AA$434,MATCH($A143,'[1]PNC 2020'!$A$7:$A$434,0)+4,MATCH(Q$60,'[1]PNC 2020'!$A$3:$AA$3,0))=0,"",INDEX('[1]PNC 2020'!$A$3:$AA$434,MATCH($A143,'[1]PNC 2020'!$A$7:$A$434,0)+4,MATCH(Q$60,'[1]PNC 2020'!$A$3:$AA$3,0))),"")</f>
        <v>3658447.85</v>
      </c>
      <c r="R143" s="35" t="str">
        <f>IFERROR(IF(INDEX('[1]PNC 2020'!$A$3:$AA$434,MATCH($A143,'[1]PNC 2020'!$A$7:$A$434,0)+4,MATCH(R$60,'[1]PNC 2020'!$A$3:$AA$3,0))=0,"",INDEX('[1]PNC 2020'!$A$3:$AA$434,MATCH($A143,'[1]PNC 2020'!$A$7:$A$434,0)+4,MATCH(R$60,'[1]PNC 2020'!$A$3:$AA$3,0))),"")</f>
        <v/>
      </c>
      <c r="S143" s="35">
        <f t="shared" si="60"/>
        <v>3658447.85</v>
      </c>
      <c r="T143" s="35" t="str">
        <f>IFERROR(IF(INDEX('[1]PNC 2020'!$A$3:$AA$434,MATCH($A143,'[1]PNC 2020'!$A$7:$A$434,0)+4,MATCH(T$60,'[1]PNC 2020'!$A$3:$AA$3,0))=0,"",INDEX('[1]PNC 2020'!$A$3:$AA$434,MATCH($A143,'[1]PNC 2020'!$A$7:$A$434,0)+4,MATCH(T$60,'[1]PNC 2020'!$A$3:$AA$3,0))),"")</f>
        <v/>
      </c>
      <c r="U143" s="35" t="str">
        <f>IFERROR(IF(INDEX('[1]PNC 2020'!$A$3:$AA$434,MATCH($A143,'[1]PNC 2020'!$A$7:$A$434,0)+4,MATCH(U$60,'[1]PNC 2020'!$A$3:$AA$3,0))=0,"",INDEX('[1]PNC 2020'!$A$3:$AA$434,MATCH($A143,'[1]PNC 2020'!$A$7:$A$434,0)+4,MATCH(U$60,'[1]PNC 2020'!$A$3:$AA$3,0))),"")</f>
        <v/>
      </c>
      <c r="V143" s="35">
        <f t="shared" si="61"/>
        <v>0</v>
      </c>
      <c r="W143" s="35" t="str">
        <f>IFERROR(IF(INDEX('[1]PNC 2020'!$A$3:$AA$434,MATCH($A143,'[1]PNC 2020'!$A$7:$A$434,0)+4,MATCH(W$60,'[1]PNC 2020'!$A$3:$AA$3,0))=0,"",INDEX('[1]PNC 2020'!$A$3:$AA$434,MATCH($A143,'[1]PNC 2020'!$A$7:$A$434,0)+4,MATCH(W$60,'[1]PNC 2020'!$A$3:$AA$3,0))),"")</f>
        <v/>
      </c>
      <c r="X143" s="35" t="str">
        <f>IFERROR(IF(INDEX('[1]PNC 2020'!$A$3:$AA$434,MATCH($A143,'[1]PNC 2020'!$A$7:$A$434,0)+4,MATCH(X$60,'[1]PNC 2020'!$A$3:$AA$3,0))=0,"",INDEX('[1]PNC 2020'!$A$3:$AA$434,MATCH($A143,'[1]PNC 2020'!$A$7:$A$434,0)+4,MATCH(X$60,'[1]PNC 2020'!$A$3:$AA$3,0))),"")</f>
        <v/>
      </c>
      <c r="Y143" s="35">
        <f t="shared" si="62"/>
        <v>0</v>
      </c>
      <c r="Z143" s="35" t="str">
        <f>IFERROR(IF(INDEX('[1]PNC 2020'!$A$3:$AA$434,MATCH($A143,'[1]PNC 2020'!$A$7:$A$434,0)+4,MATCH(Z$60,'[1]PNC 2020'!$A$3:$AA$3,0))=0,"",INDEX('[1]PNC 2020'!$A$3:$AA$434,MATCH($A143,'[1]PNC 2020'!$A$7:$A$434,0)+4,MATCH(Z$60,'[1]PNC 2020'!$A$3:$AA$3,0))),"")</f>
        <v/>
      </c>
      <c r="AA143" s="35" t="str">
        <f>IFERROR(IF(INDEX('[1]PNC 2020'!$A$3:$AA$434,MATCH($A143,'[1]PNC 2020'!$A$7:$A$434,0)+4,MATCH(AA$60,'[1]PNC 2020'!$A$3:$AA$3,0))=0,"",INDEX('[1]PNC 2020'!$A$3:$AA$434,MATCH($A143,'[1]PNC 2020'!$A$7:$A$434,0)+4,MATCH(AA$60,'[1]PNC 2020'!$A$3:$AA$3,0))),"")</f>
        <v/>
      </c>
      <c r="AB143" s="35">
        <f t="shared" si="63"/>
        <v>0</v>
      </c>
      <c r="AC143" s="35" t="str">
        <f>IFERROR(IF(INDEX('[1]PNC 2020'!$A$3:$AA$434,MATCH($A143,'[1]PNC 2020'!$A$7:$A$434,0)+4,MATCH(AC$60,'[1]PNC 2020'!$A$3:$AA$3,0))=0,"",INDEX('[1]PNC 2020'!$A$3:$AA$434,MATCH($A143,'[1]PNC 2020'!$A$7:$A$434,0)+4,MATCH(AC$60,'[1]PNC 2020'!$A$3:$AA$3,0))),"")</f>
        <v/>
      </c>
      <c r="AD143" s="35" t="str">
        <f>IFERROR(IF(INDEX('[1]PNC 2020'!$A$3:$AA$434,MATCH($A143,'[1]PNC 2020'!$A$7:$A$434,0)+4,MATCH(AD$60,'[1]PNC 2020'!$A$3:$AA$3,0))=0,"",INDEX('[1]PNC 2020'!$A$3:$AA$434,MATCH($A143,'[1]PNC 2020'!$A$7:$A$434,0)+4,MATCH(AD$60,'[1]PNC 2020'!$A$3:$AA$3,0))),"")</f>
        <v/>
      </c>
      <c r="AE143" s="35">
        <f t="shared" si="64"/>
        <v>0</v>
      </c>
      <c r="AF143" s="35" t="str">
        <f>IFERROR(IF(INDEX('[1]PNC 2020'!$A$3:$AA$434,MATCH($A143,'[1]PNC 2020'!$A$7:$A$434,0)+4,MATCH(AF$60,'[1]PNC 2020'!$A$3:$AA$3,0))=0,"",INDEX('[1]PNC 2020'!$A$3:$AA$434,MATCH($A143,'[1]PNC 2020'!$A$7:$A$434,0)+4,MATCH(AF$60,'[1]PNC 2020'!$A$3:$AA$3,0))),"")</f>
        <v/>
      </c>
      <c r="AG143" s="35" t="str">
        <f>IFERROR(IF(INDEX('[1]PNC 2020'!$A$3:$AA$434,MATCH($A143,'[1]PNC 2020'!$A$7:$A$434,0)+4,MATCH(AG$60,'[1]PNC 2020'!$A$3:$AA$3,0))=0,"",INDEX('[1]PNC 2020'!$A$3:$AA$434,MATCH($A143,'[1]PNC 2020'!$A$7:$A$434,0)+4,MATCH(AG$60,'[1]PNC 2020'!$A$3:$AA$3,0))),"")</f>
        <v/>
      </c>
      <c r="AH143" s="35">
        <f t="shared" si="65"/>
        <v>0</v>
      </c>
      <c r="AI143" s="35">
        <f>IFERROR(IF(INDEX('[1]PNC 2020'!$A$3:$AA$434,MATCH($A143,'[1]PNC 2020'!$A$7:$A$434,0)+4,MATCH(AI$60,'[1]PNC 2020'!$A$3:$AA$3,0))=0,"",INDEX('[1]PNC 2020'!$A$3:$AA$434,MATCH($A143,'[1]PNC 2020'!$A$7:$A$434,0)+4,MATCH(AI$60,'[1]PNC 2020'!$A$3:$AA$3,0))),"")</f>
        <v>183963.03</v>
      </c>
      <c r="AJ143" s="35" t="str">
        <f>IFERROR(IF(INDEX('[1]PNC 2020'!$A$3:$AA$434,MATCH($A143,'[1]PNC 2020'!$A$7:$A$434,0)+4,MATCH(AJ$60,'[1]PNC 2020'!$A$3:$AA$3,0))=0,"",INDEX('[1]PNC 2020'!$A$3:$AA$434,MATCH($A143,'[1]PNC 2020'!$A$7:$A$434,0)+4,MATCH(AJ$60,'[1]PNC 2020'!$A$3:$AA$3,0))),"")</f>
        <v/>
      </c>
      <c r="AK143" s="35">
        <f t="shared" si="66"/>
        <v>183963.03</v>
      </c>
      <c r="AL143" s="2">
        <f t="shared" si="55"/>
        <v>23331769.510000002</v>
      </c>
      <c r="AM143" s="97" t="s">
        <v>1</v>
      </c>
    </row>
    <row r="144" spans="1:39" x14ac:dyDescent="0.25">
      <c r="A144" s="97" t="str">
        <f t="shared" si="67"/>
        <v>FebreroFuturo Seguros</v>
      </c>
      <c r="B144" s="37" t="s">
        <v>109</v>
      </c>
      <c r="C144" s="44">
        <f t="shared" si="53"/>
        <v>19143225.279999997</v>
      </c>
      <c r="D144" s="44">
        <f t="shared" si="54"/>
        <v>0</v>
      </c>
      <c r="E144" s="35">
        <f>IFERROR(IF(INDEX('[1]PNC 2020'!$A$3:$AA$434,MATCH($A144,'[1]PNC 2020'!$A$7:$A$434,0)+4,MATCH(E$60,'[1]PNC 2020'!$A$3:$AA$3,0))=0,"",INDEX('[1]PNC 2020'!$A$3:$AA$434,MATCH($A144,'[1]PNC 2020'!$A$7:$A$434,0)+4,MATCH(E$60,'[1]PNC 2020'!$A$3:$AA$3,0))),"")</f>
        <v>94211.12</v>
      </c>
      <c r="F144" s="35" t="str">
        <f>IFERROR(IF(INDEX('[1]PNC 2020'!$A$3:$AA$434,MATCH($A144,'[1]PNC 2020'!$A$7:$A$434,0)+4,MATCH(F$60,'[1]PNC 2020'!$A$3:$AA$3,0))=0,"",INDEX('[1]PNC 2020'!$A$3:$AA$434,MATCH($A144,'[1]PNC 2020'!$A$7:$A$434,0)+4,MATCH(F$60,'[1]PNC 2020'!$A$3:$AA$3,0))),"")</f>
        <v/>
      </c>
      <c r="G144" s="35">
        <f t="shared" si="56"/>
        <v>94211.12</v>
      </c>
      <c r="H144" s="35" t="str">
        <f>IFERROR(IF(INDEX('[1]PNC 2020'!$A$3:$AA$434,MATCH($A144,'[1]PNC 2020'!$A$7:$A$434,0)+4,MATCH(H$60,'[1]PNC 2020'!$A$3:$AA$3,0))=0,"",INDEX('[1]PNC 2020'!$A$3:$AA$434,MATCH($A144,'[1]PNC 2020'!$A$7:$A$434,0)+4,MATCH(H$60,'[1]PNC 2020'!$A$3:$AA$3,0))),"")</f>
        <v/>
      </c>
      <c r="I144" s="35" t="str">
        <f>IFERROR(IF(INDEX('[1]PNC 2020'!$A$3:$AA$434,MATCH($A144,'[1]PNC 2020'!$A$7:$A$434,0)+4,MATCH(I$60,'[1]PNC 2020'!$A$3:$AA$3,0))=0,"",INDEX('[1]PNC 2020'!$A$3:$AA$434,MATCH($A144,'[1]PNC 2020'!$A$7:$A$434,0)+4,MATCH(I$60,'[1]PNC 2020'!$A$3:$AA$3,0))),"")</f>
        <v/>
      </c>
      <c r="J144" s="35">
        <f t="shared" si="57"/>
        <v>0</v>
      </c>
      <c r="K144" s="35" t="str">
        <f>IFERROR(IF(INDEX('[1]PNC 2020'!$A$3:$AA$434,MATCH($A144,'[1]PNC 2020'!$A$7:$A$434,0)+4,MATCH(K$60,'[1]PNC 2020'!$A$3:$AA$3,0))=0,"",INDEX('[1]PNC 2020'!$A$3:$AA$434,MATCH($A144,'[1]PNC 2020'!$A$7:$A$434,0)+4,MATCH(K$60,'[1]PNC 2020'!$A$3:$AA$3,0))),"")</f>
        <v/>
      </c>
      <c r="L144" s="35" t="str">
        <f>IFERROR(IF(INDEX('[1]PNC 2020'!$A$3:$AA$434,MATCH($A144,'[1]PNC 2020'!$A$7:$A$434,0)+4,MATCH(L$60,'[1]PNC 2020'!$A$3:$AA$3,0))=0,"",INDEX('[1]PNC 2020'!$A$3:$AA$434,MATCH($A144,'[1]PNC 2020'!$A$7:$A$434,0)+4,MATCH(L$60,'[1]PNC 2020'!$A$3:$AA$3,0))),"")</f>
        <v/>
      </c>
      <c r="M144" s="35">
        <f t="shared" si="58"/>
        <v>0</v>
      </c>
      <c r="N144" s="35" t="str">
        <f>IFERROR(IF(INDEX('[1]PNC 2020'!$A$3:$AA$434,MATCH($A144,'[1]PNC 2020'!$A$7:$A$434,0)+4,MATCH(N$60,'[1]PNC 2020'!$A$3:$AA$3,0))=0,"",INDEX('[1]PNC 2020'!$A$3:$AA$434,MATCH($A144,'[1]PNC 2020'!$A$7:$A$434,0)+4,MATCH(N$60,'[1]PNC 2020'!$A$3:$AA$3,0))),"")</f>
        <v/>
      </c>
      <c r="O144" s="35" t="str">
        <f>IFERROR(IF(INDEX('[1]PNC 2020'!$A$3:$AA$434,MATCH($A144,'[1]PNC 2020'!$A$7:$A$434,0)+4,MATCH(O$60,'[1]PNC 2020'!$A$3:$AA$3,0))=0,"",INDEX('[1]PNC 2020'!$A$3:$AA$434,MATCH($A144,'[1]PNC 2020'!$A$7:$A$434,0)+4,MATCH(O$60,'[1]PNC 2020'!$A$3:$AA$3,0))),"")</f>
        <v/>
      </c>
      <c r="P144" s="35">
        <f t="shared" si="59"/>
        <v>0</v>
      </c>
      <c r="Q144" s="35">
        <f>IFERROR(IF(INDEX('[1]PNC 2020'!$A$3:$AA$434,MATCH($A144,'[1]PNC 2020'!$A$7:$A$434,0)+4,MATCH(Q$60,'[1]PNC 2020'!$A$3:$AA$3,0))=0,"",INDEX('[1]PNC 2020'!$A$3:$AA$434,MATCH($A144,'[1]PNC 2020'!$A$7:$A$434,0)+4,MATCH(Q$60,'[1]PNC 2020'!$A$3:$AA$3,0))),"")</f>
        <v>16035.04</v>
      </c>
      <c r="R144" s="35" t="str">
        <f>IFERROR(IF(INDEX('[1]PNC 2020'!$A$3:$AA$434,MATCH($A144,'[1]PNC 2020'!$A$7:$A$434,0)+4,MATCH(R$60,'[1]PNC 2020'!$A$3:$AA$3,0))=0,"",INDEX('[1]PNC 2020'!$A$3:$AA$434,MATCH($A144,'[1]PNC 2020'!$A$7:$A$434,0)+4,MATCH(R$60,'[1]PNC 2020'!$A$3:$AA$3,0))),"")</f>
        <v/>
      </c>
      <c r="S144" s="35">
        <f t="shared" si="60"/>
        <v>16035.04</v>
      </c>
      <c r="T144" s="35" t="str">
        <f>IFERROR(IF(INDEX('[1]PNC 2020'!$A$3:$AA$434,MATCH($A144,'[1]PNC 2020'!$A$7:$A$434,0)+4,MATCH(T$60,'[1]PNC 2020'!$A$3:$AA$3,0))=0,"",INDEX('[1]PNC 2020'!$A$3:$AA$434,MATCH($A144,'[1]PNC 2020'!$A$7:$A$434,0)+4,MATCH(T$60,'[1]PNC 2020'!$A$3:$AA$3,0))),"")</f>
        <v/>
      </c>
      <c r="U144" s="35" t="str">
        <f>IFERROR(IF(INDEX('[1]PNC 2020'!$A$3:$AA$434,MATCH($A144,'[1]PNC 2020'!$A$7:$A$434,0)+4,MATCH(U$60,'[1]PNC 2020'!$A$3:$AA$3,0))=0,"",INDEX('[1]PNC 2020'!$A$3:$AA$434,MATCH($A144,'[1]PNC 2020'!$A$7:$A$434,0)+4,MATCH(U$60,'[1]PNC 2020'!$A$3:$AA$3,0))),"")</f>
        <v/>
      </c>
      <c r="V144" s="35">
        <f t="shared" si="61"/>
        <v>0</v>
      </c>
      <c r="W144" s="35" t="str">
        <f>IFERROR(IF(INDEX('[1]PNC 2020'!$A$3:$AA$434,MATCH($A144,'[1]PNC 2020'!$A$7:$A$434,0)+4,MATCH(W$60,'[1]PNC 2020'!$A$3:$AA$3,0))=0,"",INDEX('[1]PNC 2020'!$A$3:$AA$434,MATCH($A144,'[1]PNC 2020'!$A$7:$A$434,0)+4,MATCH(W$60,'[1]PNC 2020'!$A$3:$AA$3,0))),"")</f>
        <v/>
      </c>
      <c r="X144" s="35" t="str">
        <f>IFERROR(IF(INDEX('[1]PNC 2020'!$A$3:$AA$434,MATCH($A144,'[1]PNC 2020'!$A$7:$A$434,0)+4,MATCH(X$60,'[1]PNC 2020'!$A$3:$AA$3,0))=0,"",INDEX('[1]PNC 2020'!$A$3:$AA$434,MATCH($A144,'[1]PNC 2020'!$A$7:$A$434,0)+4,MATCH(X$60,'[1]PNC 2020'!$A$3:$AA$3,0))),"")</f>
        <v/>
      </c>
      <c r="Y144" s="35">
        <f t="shared" si="62"/>
        <v>0</v>
      </c>
      <c r="Z144" s="35">
        <f>IFERROR(IF(INDEX('[1]PNC 2020'!$A$3:$AA$434,MATCH($A144,'[1]PNC 2020'!$A$7:$A$434,0)+4,MATCH(Z$60,'[1]PNC 2020'!$A$3:$AA$3,0))=0,"",INDEX('[1]PNC 2020'!$A$3:$AA$434,MATCH($A144,'[1]PNC 2020'!$A$7:$A$434,0)+4,MATCH(Z$60,'[1]PNC 2020'!$A$3:$AA$3,0))),"")</f>
        <v>17759689.989999998</v>
      </c>
      <c r="AA144" s="35" t="str">
        <f>IFERROR(IF(INDEX('[1]PNC 2020'!$A$3:$AA$434,MATCH($A144,'[1]PNC 2020'!$A$7:$A$434,0)+4,MATCH(AA$60,'[1]PNC 2020'!$A$3:$AA$3,0))=0,"",INDEX('[1]PNC 2020'!$A$3:$AA$434,MATCH($A144,'[1]PNC 2020'!$A$7:$A$434,0)+4,MATCH(AA$60,'[1]PNC 2020'!$A$3:$AA$3,0))),"")</f>
        <v/>
      </c>
      <c r="AB144" s="35">
        <f t="shared" si="63"/>
        <v>17759689.989999998</v>
      </c>
      <c r="AC144" s="35" t="str">
        <f>IFERROR(IF(INDEX('[1]PNC 2020'!$A$3:$AA$434,MATCH($A144,'[1]PNC 2020'!$A$7:$A$434,0)+4,MATCH(AC$60,'[1]PNC 2020'!$A$3:$AA$3,0))=0,"",INDEX('[1]PNC 2020'!$A$3:$AA$434,MATCH($A144,'[1]PNC 2020'!$A$7:$A$434,0)+4,MATCH(AC$60,'[1]PNC 2020'!$A$3:$AA$3,0))),"")</f>
        <v/>
      </c>
      <c r="AD144" s="35" t="str">
        <f>IFERROR(IF(INDEX('[1]PNC 2020'!$A$3:$AA$434,MATCH($A144,'[1]PNC 2020'!$A$7:$A$434,0)+4,MATCH(AD$60,'[1]PNC 2020'!$A$3:$AA$3,0))=0,"",INDEX('[1]PNC 2020'!$A$3:$AA$434,MATCH($A144,'[1]PNC 2020'!$A$7:$A$434,0)+4,MATCH(AD$60,'[1]PNC 2020'!$A$3:$AA$3,0))),"")</f>
        <v/>
      </c>
      <c r="AE144" s="35">
        <f t="shared" si="64"/>
        <v>0</v>
      </c>
      <c r="AF144" s="35">
        <f>IFERROR(IF(INDEX('[1]PNC 2020'!$A$3:$AA$434,MATCH($A144,'[1]PNC 2020'!$A$7:$A$434,0)+4,MATCH(AF$60,'[1]PNC 2020'!$A$3:$AA$3,0))=0,"",INDEX('[1]PNC 2020'!$A$3:$AA$434,MATCH($A144,'[1]PNC 2020'!$A$7:$A$434,0)+4,MATCH(AF$60,'[1]PNC 2020'!$A$3:$AA$3,0))),"")</f>
        <v>1128539.1299999999</v>
      </c>
      <c r="AG144" s="35" t="str">
        <f>IFERROR(IF(INDEX('[1]PNC 2020'!$A$3:$AA$434,MATCH($A144,'[1]PNC 2020'!$A$7:$A$434,0)+4,MATCH(AG$60,'[1]PNC 2020'!$A$3:$AA$3,0))=0,"",INDEX('[1]PNC 2020'!$A$3:$AA$434,MATCH($A144,'[1]PNC 2020'!$A$7:$A$434,0)+4,MATCH(AG$60,'[1]PNC 2020'!$A$3:$AA$3,0))),"")</f>
        <v/>
      </c>
      <c r="AH144" s="35">
        <f t="shared" si="65"/>
        <v>1128539.1299999999</v>
      </c>
      <c r="AI144" s="35">
        <f>IFERROR(IF(INDEX('[1]PNC 2020'!$A$3:$AA$434,MATCH($A144,'[1]PNC 2020'!$A$7:$A$434,0)+4,MATCH(AI$60,'[1]PNC 2020'!$A$3:$AA$3,0))=0,"",INDEX('[1]PNC 2020'!$A$3:$AA$434,MATCH($A144,'[1]PNC 2020'!$A$7:$A$434,0)+4,MATCH(AI$60,'[1]PNC 2020'!$A$3:$AA$3,0))),"")</f>
        <v>144750</v>
      </c>
      <c r="AJ144" s="35" t="str">
        <f>IFERROR(IF(INDEX('[1]PNC 2020'!$A$3:$AA$434,MATCH($A144,'[1]PNC 2020'!$A$7:$A$434,0)+4,MATCH(AJ$60,'[1]PNC 2020'!$A$3:$AA$3,0))=0,"",INDEX('[1]PNC 2020'!$A$3:$AA$434,MATCH($A144,'[1]PNC 2020'!$A$7:$A$434,0)+4,MATCH(AJ$60,'[1]PNC 2020'!$A$3:$AA$3,0))),"")</f>
        <v/>
      </c>
      <c r="AK144" s="35">
        <f t="shared" si="66"/>
        <v>144750</v>
      </c>
      <c r="AL144" s="2">
        <f t="shared" si="55"/>
        <v>19143225.279999997</v>
      </c>
      <c r="AM144" s="97" t="s">
        <v>1</v>
      </c>
    </row>
    <row r="145" spans="1:40" x14ac:dyDescent="0.25">
      <c r="A145" s="97" t="str">
        <f t="shared" si="67"/>
        <v>FebreroConfederación del Canadá Dominicana, S. A.</v>
      </c>
      <c r="B145" s="37" t="s">
        <v>127</v>
      </c>
      <c r="C145" s="44">
        <f t="shared" si="53"/>
        <v>6244890.4800000004</v>
      </c>
      <c r="D145" s="44">
        <f t="shared" si="54"/>
        <v>0</v>
      </c>
      <c r="E145" s="35">
        <f>IFERROR(IF(INDEX('[1]PNC 2020'!$A$3:$AA$434,MATCH($A145,'[1]PNC 2020'!$A$7:$A$434,0)+4,MATCH(E$60,'[1]PNC 2020'!$A$3:$AA$3,0))=0,"",INDEX('[1]PNC 2020'!$A$3:$AA$434,MATCH($A145,'[1]PNC 2020'!$A$7:$A$434,0)+4,MATCH(E$60,'[1]PNC 2020'!$A$3:$AA$3,0))),"")</f>
        <v>36652.5</v>
      </c>
      <c r="F145" s="35" t="str">
        <f>IFERROR(IF(INDEX('[1]PNC 2020'!$A$3:$AA$434,MATCH($A145,'[1]PNC 2020'!$A$7:$A$434,0)+4,MATCH(F$60,'[1]PNC 2020'!$A$3:$AA$3,0))=0,"",INDEX('[1]PNC 2020'!$A$3:$AA$434,MATCH($A145,'[1]PNC 2020'!$A$7:$A$434,0)+4,MATCH(F$60,'[1]PNC 2020'!$A$3:$AA$3,0))),"")</f>
        <v/>
      </c>
      <c r="G145" s="35">
        <f t="shared" si="56"/>
        <v>36652.5</v>
      </c>
      <c r="H145" s="35">
        <f>IFERROR(IF(INDEX('[1]PNC 2020'!$A$3:$AA$434,MATCH($A145,'[1]PNC 2020'!$A$7:$A$434,0)+4,MATCH(H$60,'[1]PNC 2020'!$A$3:$AA$3,0))=0,"",INDEX('[1]PNC 2020'!$A$3:$AA$434,MATCH($A145,'[1]PNC 2020'!$A$7:$A$434,0)+4,MATCH(H$60,'[1]PNC 2020'!$A$3:$AA$3,0))),"")</f>
        <v>980</v>
      </c>
      <c r="I145" s="35" t="str">
        <f>IFERROR(IF(INDEX('[1]PNC 2020'!$A$3:$AA$434,MATCH($A145,'[1]PNC 2020'!$A$7:$A$434,0)+4,MATCH(I$60,'[1]PNC 2020'!$A$3:$AA$3,0))=0,"",INDEX('[1]PNC 2020'!$A$3:$AA$434,MATCH($A145,'[1]PNC 2020'!$A$7:$A$434,0)+4,MATCH(I$60,'[1]PNC 2020'!$A$3:$AA$3,0))),"")</f>
        <v/>
      </c>
      <c r="J145" s="35">
        <f t="shared" si="57"/>
        <v>980</v>
      </c>
      <c r="K145" s="35" t="str">
        <f>IFERROR(IF(INDEX('[1]PNC 2020'!$A$3:$AA$434,MATCH($A145,'[1]PNC 2020'!$A$7:$A$434,0)+4,MATCH(K$60,'[1]PNC 2020'!$A$3:$AA$3,0))=0,"",INDEX('[1]PNC 2020'!$A$3:$AA$434,MATCH($A145,'[1]PNC 2020'!$A$7:$A$434,0)+4,MATCH(K$60,'[1]PNC 2020'!$A$3:$AA$3,0))),"")</f>
        <v/>
      </c>
      <c r="L145" s="35" t="str">
        <f>IFERROR(IF(INDEX('[1]PNC 2020'!$A$3:$AA$434,MATCH($A145,'[1]PNC 2020'!$A$7:$A$434,0)+4,MATCH(L$60,'[1]PNC 2020'!$A$3:$AA$3,0))=0,"",INDEX('[1]PNC 2020'!$A$3:$AA$434,MATCH($A145,'[1]PNC 2020'!$A$7:$A$434,0)+4,MATCH(L$60,'[1]PNC 2020'!$A$3:$AA$3,0))),"")</f>
        <v/>
      </c>
      <c r="M145" s="35">
        <f t="shared" si="58"/>
        <v>0</v>
      </c>
      <c r="N145" s="35">
        <f>IFERROR(IF(INDEX('[1]PNC 2020'!$A$3:$AA$434,MATCH($A145,'[1]PNC 2020'!$A$7:$A$434,0)+4,MATCH(N$60,'[1]PNC 2020'!$A$3:$AA$3,0))=0,"",INDEX('[1]PNC 2020'!$A$3:$AA$434,MATCH($A145,'[1]PNC 2020'!$A$7:$A$434,0)+4,MATCH(N$60,'[1]PNC 2020'!$A$3:$AA$3,0))),"")</f>
        <v>10054.32</v>
      </c>
      <c r="O145" s="35" t="str">
        <f>IFERROR(IF(INDEX('[1]PNC 2020'!$A$3:$AA$434,MATCH($A145,'[1]PNC 2020'!$A$7:$A$434,0)+4,MATCH(O$60,'[1]PNC 2020'!$A$3:$AA$3,0))=0,"",INDEX('[1]PNC 2020'!$A$3:$AA$434,MATCH($A145,'[1]PNC 2020'!$A$7:$A$434,0)+4,MATCH(O$60,'[1]PNC 2020'!$A$3:$AA$3,0))),"")</f>
        <v/>
      </c>
      <c r="P145" s="35">
        <f t="shared" si="59"/>
        <v>10054.32</v>
      </c>
      <c r="Q145" s="35">
        <f>IFERROR(IF(INDEX('[1]PNC 2020'!$A$3:$AA$434,MATCH($A145,'[1]PNC 2020'!$A$7:$A$434,0)+4,MATCH(Q$60,'[1]PNC 2020'!$A$3:$AA$3,0))=0,"",INDEX('[1]PNC 2020'!$A$3:$AA$434,MATCH($A145,'[1]PNC 2020'!$A$7:$A$434,0)+4,MATCH(Q$60,'[1]PNC 2020'!$A$3:$AA$3,0))),"")</f>
        <v>1293749.8</v>
      </c>
      <c r="R145" s="35" t="str">
        <f>IFERROR(IF(INDEX('[1]PNC 2020'!$A$3:$AA$434,MATCH($A145,'[1]PNC 2020'!$A$7:$A$434,0)+4,MATCH(R$60,'[1]PNC 2020'!$A$3:$AA$3,0))=0,"",INDEX('[1]PNC 2020'!$A$3:$AA$434,MATCH($A145,'[1]PNC 2020'!$A$7:$A$434,0)+4,MATCH(R$60,'[1]PNC 2020'!$A$3:$AA$3,0))),"")</f>
        <v/>
      </c>
      <c r="S145" s="35">
        <f t="shared" si="60"/>
        <v>1293749.8</v>
      </c>
      <c r="T145" s="35">
        <f>IFERROR(IF(INDEX('[1]PNC 2020'!$A$3:$AA$434,MATCH($A145,'[1]PNC 2020'!$A$7:$A$434,0)+4,MATCH(T$60,'[1]PNC 2020'!$A$3:$AA$3,0))=0,"",INDEX('[1]PNC 2020'!$A$3:$AA$434,MATCH($A145,'[1]PNC 2020'!$A$7:$A$434,0)+4,MATCH(T$60,'[1]PNC 2020'!$A$3:$AA$3,0))),"")</f>
        <v>310344.83</v>
      </c>
      <c r="U145" s="35" t="str">
        <f>IFERROR(IF(INDEX('[1]PNC 2020'!$A$3:$AA$434,MATCH($A145,'[1]PNC 2020'!$A$7:$A$434,0)+4,MATCH(U$60,'[1]PNC 2020'!$A$3:$AA$3,0))=0,"",INDEX('[1]PNC 2020'!$A$3:$AA$434,MATCH($A145,'[1]PNC 2020'!$A$7:$A$434,0)+4,MATCH(U$60,'[1]PNC 2020'!$A$3:$AA$3,0))),"")</f>
        <v/>
      </c>
      <c r="V145" s="35">
        <f t="shared" si="61"/>
        <v>310344.83</v>
      </c>
      <c r="W145" s="35">
        <f>IFERROR(IF(INDEX('[1]PNC 2020'!$A$3:$AA$434,MATCH($A145,'[1]PNC 2020'!$A$7:$A$434,0)+4,MATCH(W$60,'[1]PNC 2020'!$A$3:$AA$3,0))=0,"",INDEX('[1]PNC 2020'!$A$3:$AA$434,MATCH($A145,'[1]PNC 2020'!$A$7:$A$434,0)+4,MATCH(W$60,'[1]PNC 2020'!$A$3:$AA$3,0))),"")</f>
        <v>135789.09</v>
      </c>
      <c r="X145" s="35" t="str">
        <f>IFERROR(IF(INDEX('[1]PNC 2020'!$A$3:$AA$434,MATCH($A145,'[1]PNC 2020'!$A$7:$A$434,0)+4,MATCH(X$60,'[1]PNC 2020'!$A$3:$AA$3,0))=0,"",INDEX('[1]PNC 2020'!$A$3:$AA$434,MATCH($A145,'[1]PNC 2020'!$A$7:$A$434,0)+4,MATCH(X$60,'[1]PNC 2020'!$A$3:$AA$3,0))),"")</f>
        <v/>
      </c>
      <c r="Y145" s="35">
        <f t="shared" si="62"/>
        <v>135789.09</v>
      </c>
      <c r="Z145" s="35">
        <f>IFERROR(IF(INDEX('[1]PNC 2020'!$A$3:$AA$434,MATCH($A145,'[1]PNC 2020'!$A$7:$A$434,0)+4,MATCH(Z$60,'[1]PNC 2020'!$A$3:$AA$3,0))=0,"",INDEX('[1]PNC 2020'!$A$3:$AA$434,MATCH($A145,'[1]PNC 2020'!$A$7:$A$434,0)+4,MATCH(Z$60,'[1]PNC 2020'!$A$3:$AA$3,0))),"")</f>
        <v>3854821.22</v>
      </c>
      <c r="AA145" s="35" t="str">
        <f>IFERROR(IF(INDEX('[1]PNC 2020'!$A$3:$AA$434,MATCH($A145,'[1]PNC 2020'!$A$7:$A$434,0)+4,MATCH(AA$60,'[1]PNC 2020'!$A$3:$AA$3,0))=0,"",INDEX('[1]PNC 2020'!$A$3:$AA$434,MATCH($A145,'[1]PNC 2020'!$A$7:$A$434,0)+4,MATCH(AA$60,'[1]PNC 2020'!$A$3:$AA$3,0))),"")</f>
        <v/>
      </c>
      <c r="AB145" s="35">
        <f t="shared" si="63"/>
        <v>3854821.22</v>
      </c>
      <c r="AC145" s="35" t="str">
        <f>IFERROR(IF(INDEX('[1]PNC 2020'!$A$3:$AA$434,MATCH($A145,'[1]PNC 2020'!$A$7:$A$434,0)+4,MATCH(AC$60,'[1]PNC 2020'!$A$3:$AA$3,0))=0,"",INDEX('[1]PNC 2020'!$A$3:$AA$434,MATCH($A145,'[1]PNC 2020'!$A$7:$A$434,0)+4,MATCH(AC$60,'[1]PNC 2020'!$A$3:$AA$3,0))),"")</f>
        <v/>
      </c>
      <c r="AD145" s="35" t="str">
        <f>IFERROR(IF(INDEX('[1]PNC 2020'!$A$3:$AA$434,MATCH($A145,'[1]PNC 2020'!$A$7:$A$434,0)+4,MATCH(AD$60,'[1]PNC 2020'!$A$3:$AA$3,0))=0,"",INDEX('[1]PNC 2020'!$A$3:$AA$434,MATCH($A145,'[1]PNC 2020'!$A$7:$A$434,0)+4,MATCH(AD$60,'[1]PNC 2020'!$A$3:$AA$3,0))),"")</f>
        <v/>
      </c>
      <c r="AE145" s="35">
        <f t="shared" si="64"/>
        <v>0</v>
      </c>
      <c r="AF145" s="35">
        <f>IFERROR(IF(INDEX('[1]PNC 2020'!$A$3:$AA$434,MATCH($A145,'[1]PNC 2020'!$A$7:$A$434,0)+4,MATCH(AF$60,'[1]PNC 2020'!$A$3:$AA$3,0))=0,"",INDEX('[1]PNC 2020'!$A$3:$AA$434,MATCH($A145,'[1]PNC 2020'!$A$7:$A$434,0)+4,MATCH(AF$60,'[1]PNC 2020'!$A$3:$AA$3,0))),"")</f>
        <v>85115.6</v>
      </c>
      <c r="AG145" s="35" t="str">
        <f>IFERROR(IF(INDEX('[1]PNC 2020'!$A$3:$AA$434,MATCH($A145,'[1]PNC 2020'!$A$7:$A$434,0)+4,MATCH(AG$60,'[1]PNC 2020'!$A$3:$AA$3,0))=0,"",INDEX('[1]PNC 2020'!$A$3:$AA$434,MATCH($A145,'[1]PNC 2020'!$A$7:$A$434,0)+4,MATCH(AG$60,'[1]PNC 2020'!$A$3:$AA$3,0))),"")</f>
        <v/>
      </c>
      <c r="AH145" s="35">
        <f t="shared" si="65"/>
        <v>85115.6</v>
      </c>
      <c r="AI145" s="35">
        <f>IFERROR(IF(INDEX('[1]PNC 2020'!$A$3:$AA$434,MATCH($A145,'[1]PNC 2020'!$A$7:$A$434,0)+4,MATCH(AI$60,'[1]PNC 2020'!$A$3:$AA$3,0))=0,"",INDEX('[1]PNC 2020'!$A$3:$AA$434,MATCH($A145,'[1]PNC 2020'!$A$7:$A$434,0)+4,MATCH(AI$60,'[1]PNC 2020'!$A$3:$AA$3,0))),"")</f>
        <v>517383.12</v>
      </c>
      <c r="AJ145" s="35" t="str">
        <f>IFERROR(IF(INDEX('[1]PNC 2020'!$A$3:$AA$434,MATCH($A145,'[1]PNC 2020'!$A$7:$A$434,0)+4,MATCH(AJ$60,'[1]PNC 2020'!$A$3:$AA$3,0))=0,"",INDEX('[1]PNC 2020'!$A$3:$AA$434,MATCH($A145,'[1]PNC 2020'!$A$7:$A$434,0)+4,MATCH(AJ$60,'[1]PNC 2020'!$A$3:$AA$3,0))),"")</f>
        <v/>
      </c>
      <c r="AK145" s="35">
        <f t="shared" si="66"/>
        <v>517383.12</v>
      </c>
      <c r="AL145" s="2">
        <f t="shared" si="55"/>
        <v>6244890.4800000004</v>
      </c>
      <c r="AM145" s="97" t="s">
        <v>1</v>
      </c>
    </row>
    <row r="146" spans="1:40" x14ac:dyDescent="0.25">
      <c r="A146" s="97" t="str">
        <f t="shared" si="67"/>
        <v>FebreroAutoseguro, S. A.</v>
      </c>
      <c r="B146" s="37" t="s">
        <v>79</v>
      </c>
      <c r="C146" s="44">
        <f t="shared" si="53"/>
        <v>4818435.2300000004</v>
      </c>
      <c r="D146" s="44">
        <f t="shared" si="54"/>
        <v>0</v>
      </c>
      <c r="E146" s="35" t="str">
        <f>IFERROR(IF(INDEX('[1]PNC 2020'!$A$3:$AA$434,MATCH($A146,'[1]PNC 2020'!$A$7:$A$434,0)+4,MATCH(E$60,'[1]PNC 2020'!$A$3:$AA$3,0))=0,"",INDEX('[1]PNC 2020'!$A$3:$AA$434,MATCH($A146,'[1]PNC 2020'!$A$7:$A$434,0)+4,MATCH(E$60,'[1]PNC 2020'!$A$3:$AA$3,0))),"")</f>
        <v/>
      </c>
      <c r="F146" s="35" t="str">
        <f>IFERROR(IF(INDEX('[1]PNC 2020'!$A$3:$AA$434,MATCH($A146,'[1]PNC 2020'!$A$7:$A$434,0)+4,MATCH(F$60,'[1]PNC 2020'!$A$3:$AA$3,0))=0,"",INDEX('[1]PNC 2020'!$A$3:$AA$434,MATCH($A146,'[1]PNC 2020'!$A$7:$A$434,0)+4,MATCH(F$60,'[1]PNC 2020'!$A$3:$AA$3,0))),"")</f>
        <v/>
      </c>
      <c r="G146" s="35">
        <f t="shared" si="56"/>
        <v>0</v>
      </c>
      <c r="H146" s="35" t="str">
        <f>IFERROR(IF(INDEX('[1]PNC 2020'!$A$3:$AA$434,MATCH($A146,'[1]PNC 2020'!$A$7:$A$434,0)+4,MATCH(H$60,'[1]PNC 2020'!$A$3:$AA$3,0))=0,"",INDEX('[1]PNC 2020'!$A$3:$AA$434,MATCH($A146,'[1]PNC 2020'!$A$7:$A$434,0)+4,MATCH(H$60,'[1]PNC 2020'!$A$3:$AA$3,0))),"")</f>
        <v/>
      </c>
      <c r="I146" s="35" t="str">
        <f>IFERROR(IF(INDEX('[1]PNC 2020'!$A$3:$AA$434,MATCH($A146,'[1]PNC 2020'!$A$7:$A$434,0)+4,MATCH(I$60,'[1]PNC 2020'!$A$3:$AA$3,0))=0,"",INDEX('[1]PNC 2020'!$A$3:$AA$434,MATCH($A146,'[1]PNC 2020'!$A$7:$A$434,0)+4,MATCH(I$60,'[1]PNC 2020'!$A$3:$AA$3,0))),"")</f>
        <v/>
      </c>
      <c r="J146" s="35">
        <f t="shared" si="57"/>
        <v>0</v>
      </c>
      <c r="K146" s="35" t="str">
        <f>IFERROR(IF(INDEX('[1]PNC 2020'!$A$3:$AA$434,MATCH($A146,'[1]PNC 2020'!$A$7:$A$434,0)+4,MATCH(K$60,'[1]PNC 2020'!$A$3:$AA$3,0))=0,"",INDEX('[1]PNC 2020'!$A$3:$AA$434,MATCH($A146,'[1]PNC 2020'!$A$7:$A$434,0)+4,MATCH(K$60,'[1]PNC 2020'!$A$3:$AA$3,0))),"")</f>
        <v/>
      </c>
      <c r="L146" s="35" t="str">
        <f>IFERROR(IF(INDEX('[1]PNC 2020'!$A$3:$AA$434,MATCH($A146,'[1]PNC 2020'!$A$7:$A$434,0)+4,MATCH(L$60,'[1]PNC 2020'!$A$3:$AA$3,0))=0,"",INDEX('[1]PNC 2020'!$A$3:$AA$434,MATCH($A146,'[1]PNC 2020'!$A$7:$A$434,0)+4,MATCH(L$60,'[1]PNC 2020'!$A$3:$AA$3,0))),"")</f>
        <v/>
      </c>
      <c r="M146" s="35">
        <f t="shared" si="58"/>
        <v>0</v>
      </c>
      <c r="N146" s="35" t="str">
        <f>IFERROR(IF(INDEX('[1]PNC 2020'!$A$3:$AA$434,MATCH($A146,'[1]PNC 2020'!$A$7:$A$434,0)+4,MATCH(N$60,'[1]PNC 2020'!$A$3:$AA$3,0))=0,"",INDEX('[1]PNC 2020'!$A$3:$AA$434,MATCH($A146,'[1]PNC 2020'!$A$7:$A$434,0)+4,MATCH(N$60,'[1]PNC 2020'!$A$3:$AA$3,0))),"")</f>
        <v/>
      </c>
      <c r="O146" s="35" t="str">
        <f>IFERROR(IF(INDEX('[1]PNC 2020'!$A$3:$AA$434,MATCH($A146,'[1]PNC 2020'!$A$7:$A$434,0)+4,MATCH(O$60,'[1]PNC 2020'!$A$3:$AA$3,0))=0,"",INDEX('[1]PNC 2020'!$A$3:$AA$434,MATCH($A146,'[1]PNC 2020'!$A$7:$A$434,0)+4,MATCH(O$60,'[1]PNC 2020'!$A$3:$AA$3,0))),"")</f>
        <v/>
      </c>
      <c r="P146" s="35">
        <f t="shared" si="59"/>
        <v>0</v>
      </c>
      <c r="Q146" s="35" t="str">
        <f>IFERROR(IF(INDEX('[1]PNC 2020'!$A$3:$AA$434,MATCH($A146,'[1]PNC 2020'!$A$7:$A$434,0)+4,MATCH(Q$60,'[1]PNC 2020'!$A$3:$AA$3,0))=0,"",INDEX('[1]PNC 2020'!$A$3:$AA$434,MATCH($A146,'[1]PNC 2020'!$A$7:$A$434,0)+4,MATCH(Q$60,'[1]PNC 2020'!$A$3:$AA$3,0))),"")</f>
        <v/>
      </c>
      <c r="R146" s="35" t="str">
        <f>IFERROR(IF(INDEX('[1]PNC 2020'!$A$3:$AA$434,MATCH($A146,'[1]PNC 2020'!$A$7:$A$434,0)+4,MATCH(R$60,'[1]PNC 2020'!$A$3:$AA$3,0))=0,"",INDEX('[1]PNC 2020'!$A$3:$AA$434,MATCH($A146,'[1]PNC 2020'!$A$7:$A$434,0)+4,MATCH(R$60,'[1]PNC 2020'!$A$3:$AA$3,0))),"")</f>
        <v/>
      </c>
      <c r="S146" s="35">
        <f t="shared" si="60"/>
        <v>0</v>
      </c>
      <c r="T146" s="35" t="str">
        <f>IFERROR(IF(INDEX('[1]PNC 2020'!$A$3:$AA$434,MATCH($A146,'[1]PNC 2020'!$A$7:$A$434,0)+4,MATCH(T$60,'[1]PNC 2020'!$A$3:$AA$3,0))=0,"",INDEX('[1]PNC 2020'!$A$3:$AA$434,MATCH($A146,'[1]PNC 2020'!$A$7:$A$434,0)+4,MATCH(T$60,'[1]PNC 2020'!$A$3:$AA$3,0))),"")</f>
        <v/>
      </c>
      <c r="U146" s="35" t="str">
        <f>IFERROR(IF(INDEX('[1]PNC 2020'!$A$3:$AA$434,MATCH($A146,'[1]PNC 2020'!$A$7:$A$434,0)+4,MATCH(U$60,'[1]PNC 2020'!$A$3:$AA$3,0))=0,"",INDEX('[1]PNC 2020'!$A$3:$AA$434,MATCH($A146,'[1]PNC 2020'!$A$7:$A$434,0)+4,MATCH(U$60,'[1]PNC 2020'!$A$3:$AA$3,0))),"")</f>
        <v/>
      </c>
      <c r="V146" s="35">
        <f t="shared" si="61"/>
        <v>0</v>
      </c>
      <c r="W146" s="35" t="str">
        <f>IFERROR(IF(INDEX('[1]PNC 2020'!$A$3:$AA$434,MATCH($A146,'[1]PNC 2020'!$A$7:$A$434,0)+4,MATCH(W$60,'[1]PNC 2020'!$A$3:$AA$3,0))=0,"",INDEX('[1]PNC 2020'!$A$3:$AA$434,MATCH($A146,'[1]PNC 2020'!$A$7:$A$434,0)+4,MATCH(W$60,'[1]PNC 2020'!$A$3:$AA$3,0))),"")</f>
        <v/>
      </c>
      <c r="X146" s="35" t="str">
        <f>IFERROR(IF(INDEX('[1]PNC 2020'!$A$3:$AA$434,MATCH($A146,'[1]PNC 2020'!$A$7:$A$434,0)+4,MATCH(X$60,'[1]PNC 2020'!$A$3:$AA$3,0))=0,"",INDEX('[1]PNC 2020'!$A$3:$AA$434,MATCH($A146,'[1]PNC 2020'!$A$7:$A$434,0)+4,MATCH(X$60,'[1]PNC 2020'!$A$3:$AA$3,0))),"")</f>
        <v/>
      </c>
      <c r="Y146" s="35">
        <f t="shared" si="62"/>
        <v>0</v>
      </c>
      <c r="Z146" s="35">
        <f>IFERROR(IF(INDEX('[1]PNC 2020'!$A$3:$AA$434,MATCH($A146,'[1]PNC 2020'!$A$7:$A$434,0)+4,MATCH(Z$60,'[1]PNC 2020'!$A$3:$AA$3,0))=0,"",INDEX('[1]PNC 2020'!$A$3:$AA$434,MATCH($A146,'[1]PNC 2020'!$A$7:$A$434,0)+4,MATCH(Z$60,'[1]PNC 2020'!$A$3:$AA$3,0))),"")</f>
        <v>4818435.2300000004</v>
      </c>
      <c r="AA146" s="35" t="str">
        <f>IFERROR(IF(INDEX('[1]PNC 2020'!$A$3:$AA$434,MATCH($A146,'[1]PNC 2020'!$A$7:$A$434,0)+4,MATCH(AA$60,'[1]PNC 2020'!$A$3:$AA$3,0))=0,"",INDEX('[1]PNC 2020'!$A$3:$AA$434,MATCH($A146,'[1]PNC 2020'!$A$7:$A$434,0)+4,MATCH(AA$60,'[1]PNC 2020'!$A$3:$AA$3,0))),"")</f>
        <v/>
      </c>
      <c r="AB146" s="35">
        <f t="shared" si="63"/>
        <v>4818435.2300000004</v>
      </c>
      <c r="AC146" s="35" t="str">
        <f>IFERROR(IF(INDEX('[1]PNC 2020'!$A$3:$AA$434,MATCH($A146,'[1]PNC 2020'!$A$7:$A$434,0)+4,MATCH(AC$60,'[1]PNC 2020'!$A$3:$AA$3,0))=0,"",INDEX('[1]PNC 2020'!$A$3:$AA$434,MATCH($A146,'[1]PNC 2020'!$A$7:$A$434,0)+4,MATCH(AC$60,'[1]PNC 2020'!$A$3:$AA$3,0))),"")</f>
        <v/>
      </c>
      <c r="AD146" s="35" t="str">
        <f>IFERROR(IF(INDEX('[1]PNC 2020'!$A$3:$AA$434,MATCH($A146,'[1]PNC 2020'!$A$7:$A$434,0)+4,MATCH(AD$60,'[1]PNC 2020'!$A$3:$AA$3,0))=0,"",INDEX('[1]PNC 2020'!$A$3:$AA$434,MATCH($A146,'[1]PNC 2020'!$A$7:$A$434,0)+4,MATCH(AD$60,'[1]PNC 2020'!$A$3:$AA$3,0))),"")</f>
        <v/>
      </c>
      <c r="AE146" s="35">
        <f t="shared" si="64"/>
        <v>0</v>
      </c>
      <c r="AF146" s="35" t="str">
        <f>IFERROR(IF(INDEX('[1]PNC 2020'!$A$3:$AA$434,MATCH($A146,'[1]PNC 2020'!$A$7:$A$434,0)+4,MATCH(AF$60,'[1]PNC 2020'!$A$3:$AA$3,0))=0,"",INDEX('[1]PNC 2020'!$A$3:$AA$434,MATCH($A146,'[1]PNC 2020'!$A$7:$A$434,0)+4,MATCH(AF$60,'[1]PNC 2020'!$A$3:$AA$3,0))),"")</f>
        <v/>
      </c>
      <c r="AG146" s="35" t="str">
        <f>IFERROR(IF(INDEX('[1]PNC 2020'!$A$3:$AA$434,MATCH($A146,'[1]PNC 2020'!$A$7:$A$434,0)+4,MATCH(AG$60,'[1]PNC 2020'!$A$3:$AA$3,0))=0,"",INDEX('[1]PNC 2020'!$A$3:$AA$434,MATCH($A146,'[1]PNC 2020'!$A$7:$A$434,0)+4,MATCH(AG$60,'[1]PNC 2020'!$A$3:$AA$3,0))),"")</f>
        <v/>
      </c>
      <c r="AH146" s="35">
        <f t="shared" si="65"/>
        <v>0</v>
      </c>
      <c r="AI146" s="35" t="str">
        <f>IFERROR(IF(INDEX('[1]PNC 2020'!$A$3:$AA$434,MATCH($A146,'[1]PNC 2020'!$A$7:$A$434,0)+4,MATCH(AI$60,'[1]PNC 2020'!$A$3:$AA$3,0))=0,"",INDEX('[1]PNC 2020'!$A$3:$AA$434,MATCH($A146,'[1]PNC 2020'!$A$7:$A$434,0)+4,MATCH(AI$60,'[1]PNC 2020'!$A$3:$AA$3,0))),"")</f>
        <v/>
      </c>
      <c r="AJ146" s="35" t="str">
        <f>IFERROR(IF(INDEX('[1]PNC 2020'!$A$3:$AA$434,MATCH($A146,'[1]PNC 2020'!$A$7:$A$434,0)+4,MATCH(AJ$60,'[1]PNC 2020'!$A$3:$AA$3,0))=0,"",INDEX('[1]PNC 2020'!$A$3:$AA$434,MATCH($A146,'[1]PNC 2020'!$A$7:$A$434,0)+4,MATCH(AJ$60,'[1]PNC 2020'!$A$3:$AA$3,0))),"")</f>
        <v/>
      </c>
      <c r="AK146" s="35">
        <f t="shared" si="66"/>
        <v>0</v>
      </c>
      <c r="AL146" s="2">
        <f t="shared" si="55"/>
        <v>4818435.2300000004</v>
      </c>
      <c r="AM146" s="97" t="s">
        <v>1</v>
      </c>
    </row>
    <row r="147" spans="1:40" x14ac:dyDescent="0.25">
      <c r="A147" s="97" t="str">
        <f t="shared" si="67"/>
        <v>FebreroSeguros Yunen, S.A.</v>
      </c>
      <c r="B147" s="37" t="s">
        <v>128</v>
      </c>
      <c r="C147" s="44">
        <f t="shared" si="53"/>
        <v>50801.52</v>
      </c>
      <c r="D147" s="44">
        <f t="shared" si="54"/>
        <v>6755346.7000000002</v>
      </c>
      <c r="E147" s="35" t="str">
        <f>IFERROR(IF(INDEX('[1]PNC 2020'!$A$3:$AA$434,MATCH($A147,'[1]PNC 2020'!$A$7:$A$434,0)+4,MATCH(E$60,'[1]PNC 2020'!$A$3:$AA$3,0))=0,"",INDEX('[1]PNC 2020'!$A$3:$AA$434,MATCH($A147,'[1]PNC 2020'!$A$7:$A$434,0)+4,MATCH(E$60,'[1]PNC 2020'!$A$3:$AA$3,0))),"")</f>
        <v/>
      </c>
      <c r="F147" s="35" t="str">
        <f>IFERROR(IF(INDEX('[1]PNC 2020'!$A$3:$AA$434,MATCH($A147,'[1]PNC 2020'!$A$7:$A$434,0)+4,MATCH(F$60,'[1]PNC 2020'!$A$3:$AA$3,0))=0,"",INDEX('[1]PNC 2020'!$A$3:$AA$434,MATCH($A147,'[1]PNC 2020'!$A$7:$A$434,0)+4,MATCH(F$60,'[1]PNC 2020'!$A$3:$AA$3,0))),"")</f>
        <v/>
      </c>
      <c r="G147" s="35">
        <f t="shared" si="56"/>
        <v>0</v>
      </c>
      <c r="H147" s="35">
        <f>IFERROR(IF(INDEX('[1]PNC 2020'!$A$3:$AA$434,MATCH($A147,'[1]PNC 2020'!$A$7:$A$434,0)+4,MATCH(H$60,'[1]PNC 2020'!$A$3:$AA$3,0))=0,"",INDEX('[1]PNC 2020'!$A$3:$AA$434,MATCH($A147,'[1]PNC 2020'!$A$7:$A$434,0)+4,MATCH(H$60,'[1]PNC 2020'!$A$3:$AA$3,0))),"")</f>
        <v>3956.42</v>
      </c>
      <c r="I147" s="35" t="str">
        <f>IFERROR(IF(INDEX('[1]PNC 2020'!$A$3:$AA$434,MATCH($A147,'[1]PNC 2020'!$A$7:$A$434,0)+4,MATCH(I$60,'[1]PNC 2020'!$A$3:$AA$3,0))=0,"",INDEX('[1]PNC 2020'!$A$3:$AA$434,MATCH($A147,'[1]PNC 2020'!$A$7:$A$434,0)+4,MATCH(I$60,'[1]PNC 2020'!$A$3:$AA$3,0))),"")</f>
        <v/>
      </c>
      <c r="J147" s="35">
        <f t="shared" si="57"/>
        <v>3956.42</v>
      </c>
      <c r="K147" s="35" t="str">
        <f>IFERROR(IF(INDEX('[1]PNC 2020'!$A$3:$AA$434,MATCH($A147,'[1]PNC 2020'!$A$7:$A$434,0)+4,MATCH(K$60,'[1]PNC 2020'!$A$3:$AA$3,0))=0,"",INDEX('[1]PNC 2020'!$A$3:$AA$434,MATCH($A147,'[1]PNC 2020'!$A$7:$A$434,0)+4,MATCH(K$60,'[1]PNC 2020'!$A$3:$AA$3,0))),"")</f>
        <v/>
      </c>
      <c r="L147" s="35">
        <f>IFERROR(IF(INDEX('[1]PNC 2020'!$A$3:$AA$434,MATCH($A147,'[1]PNC 2020'!$A$7:$A$434,0)+4,MATCH(L$60,'[1]PNC 2020'!$A$3:$AA$3,0))=0,"",INDEX('[1]PNC 2020'!$A$3:$AA$434,MATCH($A147,'[1]PNC 2020'!$A$7:$A$434,0)+4,MATCH(L$60,'[1]PNC 2020'!$A$3:$AA$3,0))),"")</f>
        <v>6755346.7000000002</v>
      </c>
      <c r="M147" s="35">
        <f t="shared" si="58"/>
        <v>6755346.7000000002</v>
      </c>
      <c r="N147" s="35">
        <f>IFERROR(IF(INDEX('[1]PNC 2020'!$A$3:$AA$434,MATCH($A147,'[1]PNC 2020'!$A$7:$A$434,0)+4,MATCH(N$60,'[1]PNC 2020'!$A$3:$AA$3,0))=0,"",INDEX('[1]PNC 2020'!$A$3:$AA$434,MATCH($A147,'[1]PNC 2020'!$A$7:$A$434,0)+4,MATCH(N$60,'[1]PNC 2020'!$A$3:$AA$3,0))),"")</f>
        <v>43090</v>
      </c>
      <c r="O147" s="35" t="str">
        <f>IFERROR(IF(INDEX('[1]PNC 2020'!$A$3:$AA$434,MATCH($A147,'[1]PNC 2020'!$A$7:$A$434,0)+4,MATCH(O$60,'[1]PNC 2020'!$A$3:$AA$3,0))=0,"",INDEX('[1]PNC 2020'!$A$3:$AA$434,MATCH($A147,'[1]PNC 2020'!$A$7:$A$434,0)+4,MATCH(O$60,'[1]PNC 2020'!$A$3:$AA$3,0))),"")</f>
        <v/>
      </c>
      <c r="P147" s="35">
        <f t="shared" si="59"/>
        <v>43090</v>
      </c>
      <c r="Q147" s="35" t="str">
        <f>IFERROR(IF(INDEX('[1]PNC 2020'!$A$3:$AA$434,MATCH($A147,'[1]PNC 2020'!$A$7:$A$434,0)+4,MATCH(Q$60,'[1]PNC 2020'!$A$3:$AA$3,0))=0,"",INDEX('[1]PNC 2020'!$A$3:$AA$434,MATCH($A147,'[1]PNC 2020'!$A$7:$A$434,0)+4,MATCH(Q$60,'[1]PNC 2020'!$A$3:$AA$3,0))),"")</f>
        <v/>
      </c>
      <c r="R147" s="35" t="str">
        <f>IFERROR(IF(INDEX('[1]PNC 2020'!$A$3:$AA$434,MATCH($A147,'[1]PNC 2020'!$A$7:$A$434,0)+4,MATCH(R$60,'[1]PNC 2020'!$A$3:$AA$3,0))=0,"",INDEX('[1]PNC 2020'!$A$3:$AA$434,MATCH($A147,'[1]PNC 2020'!$A$7:$A$434,0)+4,MATCH(R$60,'[1]PNC 2020'!$A$3:$AA$3,0))),"")</f>
        <v/>
      </c>
      <c r="S147" s="35">
        <f t="shared" si="60"/>
        <v>0</v>
      </c>
      <c r="T147" s="35" t="str">
        <f>IFERROR(IF(INDEX('[1]PNC 2020'!$A$3:$AA$434,MATCH($A147,'[1]PNC 2020'!$A$7:$A$434,0)+4,MATCH(T$60,'[1]PNC 2020'!$A$3:$AA$3,0))=0,"",INDEX('[1]PNC 2020'!$A$3:$AA$434,MATCH($A147,'[1]PNC 2020'!$A$7:$A$434,0)+4,MATCH(T$60,'[1]PNC 2020'!$A$3:$AA$3,0))),"")</f>
        <v/>
      </c>
      <c r="U147" s="35" t="str">
        <f>IFERROR(IF(INDEX('[1]PNC 2020'!$A$3:$AA$434,MATCH($A147,'[1]PNC 2020'!$A$7:$A$434,0)+4,MATCH(U$60,'[1]PNC 2020'!$A$3:$AA$3,0))=0,"",INDEX('[1]PNC 2020'!$A$3:$AA$434,MATCH($A147,'[1]PNC 2020'!$A$7:$A$434,0)+4,MATCH(U$60,'[1]PNC 2020'!$A$3:$AA$3,0))),"")</f>
        <v/>
      </c>
      <c r="V147" s="35">
        <f t="shared" si="61"/>
        <v>0</v>
      </c>
      <c r="W147" s="35" t="str">
        <f>IFERROR(IF(INDEX('[1]PNC 2020'!$A$3:$AA$434,MATCH($A147,'[1]PNC 2020'!$A$7:$A$434,0)+4,MATCH(W$60,'[1]PNC 2020'!$A$3:$AA$3,0))=0,"",INDEX('[1]PNC 2020'!$A$3:$AA$434,MATCH($A147,'[1]PNC 2020'!$A$7:$A$434,0)+4,MATCH(W$60,'[1]PNC 2020'!$A$3:$AA$3,0))),"")</f>
        <v/>
      </c>
      <c r="X147" s="35" t="str">
        <f>IFERROR(IF(INDEX('[1]PNC 2020'!$A$3:$AA$434,MATCH($A147,'[1]PNC 2020'!$A$7:$A$434,0)+4,MATCH(X$60,'[1]PNC 2020'!$A$3:$AA$3,0))=0,"",INDEX('[1]PNC 2020'!$A$3:$AA$434,MATCH($A147,'[1]PNC 2020'!$A$7:$A$434,0)+4,MATCH(X$60,'[1]PNC 2020'!$A$3:$AA$3,0))),"")</f>
        <v/>
      </c>
      <c r="Y147" s="35">
        <f t="shared" si="62"/>
        <v>0</v>
      </c>
      <c r="Z147" s="35" t="str">
        <f>IFERROR(IF(INDEX('[1]PNC 2020'!$A$3:$AA$434,MATCH($A147,'[1]PNC 2020'!$A$7:$A$434,0)+4,MATCH(Z$60,'[1]PNC 2020'!$A$3:$AA$3,0))=0,"",INDEX('[1]PNC 2020'!$A$3:$AA$434,MATCH($A147,'[1]PNC 2020'!$A$7:$A$434,0)+4,MATCH(Z$60,'[1]PNC 2020'!$A$3:$AA$3,0))),"")</f>
        <v/>
      </c>
      <c r="AA147" s="35" t="str">
        <f>IFERROR(IF(INDEX('[1]PNC 2020'!$A$3:$AA$434,MATCH($A147,'[1]PNC 2020'!$A$7:$A$434,0)+4,MATCH(AA$60,'[1]PNC 2020'!$A$3:$AA$3,0))=0,"",INDEX('[1]PNC 2020'!$A$3:$AA$434,MATCH($A147,'[1]PNC 2020'!$A$7:$A$434,0)+4,MATCH(AA$60,'[1]PNC 2020'!$A$3:$AA$3,0))),"")</f>
        <v/>
      </c>
      <c r="AB147" s="35">
        <f t="shared" si="63"/>
        <v>0</v>
      </c>
      <c r="AC147" s="35" t="str">
        <f>IFERROR(IF(INDEX('[1]PNC 2020'!$A$3:$AA$434,MATCH($A147,'[1]PNC 2020'!$A$7:$A$434,0)+4,MATCH(AC$60,'[1]PNC 2020'!$A$3:$AA$3,0))=0,"",INDEX('[1]PNC 2020'!$A$3:$AA$434,MATCH($A147,'[1]PNC 2020'!$A$7:$A$434,0)+4,MATCH(AC$60,'[1]PNC 2020'!$A$3:$AA$3,0))),"")</f>
        <v/>
      </c>
      <c r="AD147" s="35" t="str">
        <f>IFERROR(IF(INDEX('[1]PNC 2020'!$A$3:$AA$434,MATCH($A147,'[1]PNC 2020'!$A$7:$A$434,0)+4,MATCH(AD$60,'[1]PNC 2020'!$A$3:$AA$3,0))=0,"",INDEX('[1]PNC 2020'!$A$3:$AA$434,MATCH($A147,'[1]PNC 2020'!$A$7:$A$434,0)+4,MATCH(AD$60,'[1]PNC 2020'!$A$3:$AA$3,0))),"")</f>
        <v/>
      </c>
      <c r="AE147" s="35">
        <f t="shared" si="64"/>
        <v>0</v>
      </c>
      <c r="AF147" s="35" t="str">
        <f>IFERROR(IF(INDEX('[1]PNC 2020'!$A$3:$AA$434,MATCH($A147,'[1]PNC 2020'!$A$7:$A$434,0)+4,MATCH(AF$60,'[1]PNC 2020'!$A$3:$AA$3,0))=0,"",INDEX('[1]PNC 2020'!$A$3:$AA$434,MATCH($A147,'[1]PNC 2020'!$A$7:$A$434,0)+4,MATCH(AF$60,'[1]PNC 2020'!$A$3:$AA$3,0))),"")</f>
        <v/>
      </c>
      <c r="AG147" s="35" t="str">
        <f>IFERROR(IF(INDEX('[1]PNC 2020'!$A$3:$AA$434,MATCH($A147,'[1]PNC 2020'!$A$7:$A$434,0)+4,MATCH(AG$60,'[1]PNC 2020'!$A$3:$AA$3,0))=0,"",INDEX('[1]PNC 2020'!$A$3:$AA$434,MATCH($A147,'[1]PNC 2020'!$A$7:$A$434,0)+4,MATCH(AG$60,'[1]PNC 2020'!$A$3:$AA$3,0))),"")</f>
        <v/>
      </c>
      <c r="AH147" s="35">
        <f t="shared" si="65"/>
        <v>0</v>
      </c>
      <c r="AI147" s="35">
        <f>IFERROR(IF(INDEX('[1]PNC 2020'!$A$3:$AA$434,MATCH($A147,'[1]PNC 2020'!$A$7:$A$434,0)+4,MATCH(AI$60,'[1]PNC 2020'!$A$3:$AA$3,0))=0,"",INDEX('[1]PNC 2020'!$A$3:$AA$434,MATCH($A147,'[1]PNC 2020'!$A$7:$A$434,0)+4,MATCH(AI$60,'[1]PNC 2020'!$A$3:$AA$3,0))),"")</f>
        <v>3755.1</v>
      </c>
      <c r="AJ147" s="35" t="str">
        <f>IFERROR(IF(INDEX('[1]PNC 2020'!$A$3:$AA$434,MATCH($A147,'[1]PNC 2020'!$A$7:$A$434,0)+4,MATCH(AJ$60,'[1]PNC 2020'!$A$3:$AA$3,0))=0,"",INDEX('[1]PNC 2020'!$A$3:$AA$434,MATCH($A147,'[1]PNC 2020'!$A$7:$A$434,0)+4,MATCH(AJ$60,'[1]PNC 2020'!$A$3:$AA$3,0))),"")</f>
        <v/>
      </c>
      <c r="AK147" s="35">
        <f t="shared" si="66"/>
        <v>3755.1</v>
      </c>
      <c r="AL147" s="2">
        <f t="shared" si="55"/>
        <v>6806148.2199999997</v>
      </c>
      <c r="AM147" s="97" t="s">
        <v>1</v>
      </c>
    </row>
    <row r="148" spans="1:40" x14ac:dyDescent="0.25">
      <c r="A148" s="97" t="str">
        <f t="shared" si="67"/>
        <v>FebreroHylseg Seguros S.A</v>
      </c>
      <c r="B148" s="37" t="s">
        <v>129</v>
      </c>
      <c r="C148" s="44">
        <f t="shared" si="53"/>
        <v>1148588</v>
      </c>
      <c r="D148" s="44">
        <f t="shared" si="54"/>
        <v>0</v>
      </c>
      <c r="E148" s="35" t="str">
        <f>IFERROR(IF(INDEX('[1]PNC 2020'!$A$3:$AA$434,MATCH($A148,'[1]PNC 2020'!$A$7:$A$434,0)+4,MATCH(E$60,'[1]PNC 2020'!$A$3:$AA$3,0))=0,"",INDEX('[1]PNC 2020'!$A$3:$AA$434,MATCH($A148,'[1]PNC 2020'!$A$7:$A$434,0)+4,MATCH(E$60,'[1]PNC 2020'!$A$3:$AA$3,0))),"")</f>
        <v/>
      </c>
      <c r="F148" s="35" t="str">
        <f>IFERROR(IF(INDEX('[1]PNC 2020'!$A$3:$AA$434,MATCH($A148,'[1]PNC 2020'!$A$7:$A$434,0)+4,MATCH(F$60,'[1]PNC 2020'!$A$3:$AA$3,0))=0,"",INDEX('[1]PNC 2020'!$A$3:$AA$434,MATCH($A148,'[1]PNC 2020'!$A$7:$A$434,0)+4,MATCH(F$60,'[1]PNC 2020'!$A$3:$AA$3,0))),"")</f>
        <v/>
      </c>
      <c r="G148" s="35">
        <f t="shared" si="56"/>
        <v>0</v>
      </c>
      <c r="H148" s="35" t="str">
        <f>IFERROR(IF(INDEX('[1]PNC 2020'!$A$3:$AA$434,MATCH($A148,'[1]PNC 2020'!$A$7:$A$434,0)+4,MATCH(H$60,'[1]PNC 2020'!$A$3:$AA$3,0))=0,"",INDEX('[1]PNC 2020'!$A$3:$AA$434,MATCH($A148,'[1]PNC 2020'!$A$7:$A$434,0)+4,MATCH(H$60,'[1]PNC 2020'!$A$3:$AA$3,0))),"")</f>
        <v/>
      </c>
      <c r="I148" s="35" t="str">
        <f>IFERROR(IF(INDEX('[1]PNC 2020'!$A$3:$AA$434,MATCH($A148,'[1]PNC 2020'!$A$7:$A$434,0)+4,MATCH(I$60,'[1]PNC 2020'!$A$3:$AA$3,0))=0,"",INDEX('[1]PNC 2020'!$A$3:$AA$434,MATCH($A148,'[1]PNC 2020'!$A$7:$A$434,0)+4,MATCH(I$60,'[1]PNC 2020'!$A$3:$AA$3,0))),"")</f>
        <v/>
      </c>
      <c r="J148" s="35">
        <f t="shared" si="57"/>
        <v>0</v>
      </c>
      <c r="K148" s="35" t="str">
        <f>IFERROR(IF(INDEX('[1]PNC 2020'!$A$3:$AA$434,MATCH($A148,'[1]PNC 2020'!$A$7:$A$434,0)+4,MATCH(K$60,'[1]PNC 2020'!$A$3:$AA$3,0))=0,"",INDEX('[1]PNC 2020'!$A$3:$AA$434,MATCH($A148,'[1]PNC 2020'!$A$7:$A$434,0)+4,MATCH(K$60,'[1]PNC 2020'!$A$3:$AA$3,0))),"")</f>
        <v/>
      </c>
      <c r="L148" s="35" t="str">
        <f>IFERROR(IF(INDEX('[1]PNC 2020'!$A$3:$AA$434,MATCH($A148,'[1]PNC 2020'!$A$7:$A$434,0)+4,MATCH(L$60,'[1]PNC 2020'!$A$3:$AA$3,0))=0,"",INDEX('[1]PNC 2020'!$A$3:$AA$434,MATCH($A148,'[1]PNC 2020'!$A$7:$A$434,0)+4,MATCH(L$60,'[1]PNC 2020'!$A$3:$AA$3,0))),"")</f>
        <v/>
      </c>
      <c r="M148" s="35">
        <f t="shared" si="58"/>
        <v>0</v>
      </c>
      <c r="N148" s="35" t="str">
        <f>IFERROR(IF(INDEX('[1]PNC 2020'!$A$3:$AA$434,MATCH($A148,'[1]PNC 2020'!$A$7:$A$434,0)+4,MATCH(N$60,'[1]PNC 2020'!$A$3:$AA$3,0))=0,"",INDEX('[1]PNC 2020'!$A$3:$AA$434,MATCH($A148,'[1]PNC 2020'!$A$7:$A$434,0)+4,MATCH(N$60,'[1]PNC 2020'!$A$3:$AA$3,0))),"")</f>
        <v/>
      </c>
      <c r="O148" s="35" t="str">
        <f>IFERROR(IF(INDEX('[1]PNC 2020'!$A$3:$AA$434,MATCH($A148,'[1]PNC 2020'!$A$7:$A$434,0)+4,MATCH(O$60,'[1]PNC 2020'!$A$3:$AA$3,0))=0,"",INDEX('[1]PNC 2020'!$A$3:$AA$434,MATCH($A148,'[1]PNC 2020'!$A$7:$A$434,0)+4,MATCH(O$60,'[1]PNC 2020'!$A$3:$AA$3,0))),"")</f>
        <v/>
      </c>
      <c r="P148" s="35">
        <f t="shared" si="59"/>
        <v>0</v>
      </c>
      <c r="Q148" s="35" t="str">
        <f>IFERROR(IF(INDEX('[1]PNC 2020'!$A$3:$AA$434,MATCH($A148,'[1]PNC 2020'!$A$7:$A$434,0)+4,MATCH(Q$60,'[1]PNC 2020'!$A$3:$AA$3,0))=0,"",INDEX('[1]PNC 2020'!$A$3:$AA$434,MATCH($A148,'[1]PNC 2020'!$A$7:$A$434,0)+4,MATCH(Q$60,'[1]PNC 2020'!$A$3:$AA$3,0))),"")</f>
        <v/>
      </c>
      <c r="R148" s="35" t="str">
        <f>IFERROR(IF(INDEX('[1]PNC 2020'!$A$3:$AA$434,MATCH($A148,'[1]PNC 2020'!$A$7:$A$434,0)+4,MATCH(R$60,'[1]PNC 2020'!$A$3:$AA$3,0))=0,"",INDEX('[1]PNC 2020'!$A$3:$AA$434,MATCH($A148,'[1]PNC 2020'!$A$7:$A$434,0)+4,MATCH(R$60,'[1]PNC 2020'!$A$3:$AA$3,0))),"")</f>
        <v/>
      </c>
      <c r="S148" s="35">
        <f t="shared" si="60"/>
        <v>0</v>
      </c>
      <c r="T148" s="35" t="str">
        <f>IFERROR(IF(INDEX('[1]PNC 2020'!$A$3:$AA$434,MATCH($A148,'[1]PNC 2020'!$A$7:$A$434,0)+4,MATCH(T$60,'[1]PNC 2020'!$A$3:$AA$3,0))=0,"",INDEX('[1]PNC 2020'!$A$3:$AA$434,MATCH($A148,'[1]PNC 2020'!$A$7:$A$434,0)+4,MATCH(T$60,'[1]PNC 2020'!$A$3:$AA$3,0))),"")</f>
        <v/>
      </c>
      <c r="U148" s="35" t="str">
        <f>IFERROR(IF(INDEX('[1]PNC 2020'!$A$3:$AA$434,MATCH($A148,'[1]PNC 2020'!$A$7:$A$434,0)+4,MATCH(U$60,'[1]PNC 2020'!$A$3:$AA$3,0))=0,"",INDEX('[1]PNC 2020'!$A$3:$AA$434,MATCH($A148,'[1]PNC 2020'!$A$7:$A$434,0)+4,MATCH(U$60,'[1]PNC 2020'!$A$3:$AA$3,0))),"")</f>
        <v/>
      </c>
      <c r="V148" s="35">
        <f t="shared" si="61"/>
        <v>0</v>
      </c>
      <c r="W148" s="35" t="str">
        <f>IFERROR(IF(INDEX('[1]PNC 2020'!$A$3:$AA$434,MATCH($A148,'[1]PNC 2020'!$A$7:$A$434,0)+4,MATCH(W$60,'[1]PNC 2020'!$A$3:$AA$3,0))=0,"",INDEX('[1]PNC 2020'!$A$3:$AA$434,MATCH($A148,'[1]PNC 2020'!$A$7:$A$434,0)+4,MATCH(W$60,'[1]PNC 2020'!$A$3:$AA$3,0))),"")</f>
        <v/>
      </c>
      <c r="X148" s="35" t="str">
        <f>IFERROR(IF(INDEX('[1]PNC 2020'!$A$3:$AA$434,MATCH($A148,'[1]PNC 2020'!$A$7:$A$434,0)+4,MATCH(X$60,'[1]PNC 2020'!$A$3:$AA$3,0))=0,"",INDEX('[1]PNC 2020'!$A$3:$AA$434,MATCH($A148,'[1]PNC 2020'!$A$7:$A$434,0)+4,MATCH(X$60,'[1]PNC 2020'!$A$3:$AA$3,0))),"")</f>
        <v/>
      </c>
      <c r="Y148" s="35">
        <f t="shared" si="62"/>
        <v>0</v>
      </c>
      <c r="Z148" s="35">
        <f>IFERROR(IF(INDEX('[1]PNC 2020'!$A$3:$AA$434,MATCH($A148,'[1]PNC 2020'!$A$7:$A$434,0)+4,MATCH(Z$60,'[1]PNC 2020'!$A$3:$AA$3,0))=0,"",INDEX('[1]PNC 2020'!$A$3:$AA$434,MATCH($A148,'[1]PNC 2020'!$A$7:$A$434,0)+4,MATCH(Z$60,'[1]PNC 2020'!$A$3:$AA$3,0))),"")</f>
        <v>570670.28</v>
      </c>
      <c r="AA148" s="35" t="str">
        <f>IFERROR(IF(INDEX('[1]PNC 2020'!$A$3:$AA$434,MATCH($A148,'[1]PNC 2020'!$A$7:$A$434,0)+4,MATCH(AA$60,'[1]PNC 2020'!$A$3:$AA$3,0))=0,"",INDEX('[1]PNC 2020'!$A$3:$AA$434,MATCH($A148,'[1]PNC 2020'!$A$7:$A$434,0)+4,MATCH(AA$60,'[1]PNC 2020'!$A$3:$AA$3,0))),"")</f>
        <v/>
      </c>
      <c r="AB148" s="35">
        <f t="shared" si="63"/>
        <v>570670.28</v>
      </c>
      <c r="AC148" s="35" t="str">
        <f>IFERROR(IF(INDEX('[1]PNC 2020'!$A$3:$AA$434,MATCH($A148,'[1]PNC 2020'!$A$7:$A$434,0)+4,MATCH(AC$60,'[1]PNC 2020'!$A$3:$AA$3,0))=0,"",INDEX('[1]PNC 2020'!$A$3:$AA$434,MATCH($A148,'[1]PNC 2020'!$A$7:$A$434,0)+4,MATCH(AC$60,'[1]PNC 2020'!$A$3:$AA$3,0))),"")</f>
        <v/>
      </c>
      <c r="AD148" s="35" t="str">
        <f>IFERROR(IF(INDEX('[1]PNC 2020'!$A$3:$AA$434,MATCH($A148,'[1]PNC 2020'!$A$7:$A$434,0)+4,MATCH(AD$60,'[1]PNC 2020'!$A$3:$AA$3,0))=0,"",INDEX('[1]PNC 2020'!$A$3:$AA$434,MATCH($A148,'[1]PNC 2020'!$A$7:$A$434,0)+4,MATCH(AD$60,'[1]PNC 2020'!$A$3:$AA$3,0))),"")</f>
        <v/>
      </c>
      <c r="AE148" s="35">
        <f t="shared" si="64"/>
        <v>0</v>
      </c>
      <c r="AF148" s="35">
        <f>IFERROR(IF(INDEX('[1]PNC 2020'!$A$3:$AA$434,MATCH($A148,'[1]PNC 2020'!$A$7:$A$434,0)+4,MATCH(AF$60,'[1]PNC 2020'!$A$3:$AA$3,0))=0,"",INDEX('[1]PNC 2020'!$A$3:$AA$434,MATCH($A148,'[1]PNC 2020'!$A$7:$A$434,0)+4,MATCH(AF$60,'[1]PNC 2020'!$A$3:$AA$3,0))),"")</f>
        <v>477917.72</v>
      </c>
      <c r="AG148" s="35" t="str">
        <f>IFERROR(IF(INDEX('[1]PNC 2020'!$A$3:$AA$434,MATCH($A148,'[1]PNC 2020'!$A$7:$A$434,0)+4,MATCH(AG$60,'[1]PNC 2020'!$A$3:$AA$3,0))=0,"",INDEX('[1]PNC 2020'!$A$3:$AA$434,MATCH($A148,'[1]PNC 2020'!$A$7:$A$434,0)+4,MATCH(AG$60,'[1]PNC 2020'!$A$3:$AA$3,0))),"")</f>
        <v/>
      </c>
      <c r="AH148" s="35">
        <f t="shared" si="65"/>
        <v>477917.72</v>
      </c>
      <c r="AI148" s="35">
        <f>IFERROR(IF(INDEX('[1]PNC 2020'!$A$3:$AA$434,MATCH($A148,'[1]PNC 2020'!$A$7:$A$434,0)+4,MATCH(AI$60,'[1]PNC 2020'!$A$3:$AA$3,0))=0,"",INDEX('[1]PNC 2020'!$A$3:$AA$434,MATCH($A148,'[1]PNC 2020'!$A$7:$A$434,0)+4,MATCH(AI$60,'[1]PNC 2020'!$A$3:$AA$3,0))),"")</f>
        <v>100000</v>
      </c>
      <c r="AJ148" s="35" t="str">
        <f>IFERROR(IF(INDEX('[1]PNC 2020'!$A$3:$AA$434,MATCH($A148,'[1]PNC 2020'!$A$7:$A$434,0)+4,MATCH(AJ$60,'[1]PNC 2020'!$A$3:$AA$3,0))=0,"",INDEX('[1]PNC 2020'!$A$3:$AA$434,MATCH($A148,'[1]PNC 2020'!$A$7:$A$434,0)+4,MATCH(AJ$60,'[1]PNC 2020'!$A$3:$AA$3,0))),"")</f>
        <v/>
      </c>
      <c r="AK148" s="35">
        <f t="shared" si="66"/>
        <v>100000</v>
      </c>
      <c r="AL148" s="2">
        <f t="shared" si="55"/>
        <v>1148588</v>
      </c>
      <c r="AM148" s="97" t="s">
        <v>1</v>
      </c>
    </row>
    <row r="149" spans="1:40" x14ac:dyDescent="0.25">
      <c r="A149" s="97" t="str">
        <f t="shared" si="67"/>
        <v>FebreroMidas Seguros, S.A.</v>
      </c>
      <c r="B149" s="37" t="s">
        <v>130</v>
      </c>
      <c r="C149" s="44">
        <f t="shared" si="53"/>
        <v>2363046.7400000002</v>
      </c>
      <c r="D149" s="44">
        <f t="shared" si="54"/>
        <v>3223623.32</v>
      </c>
      <c r="E149" s="35" t="str">
        <f>IFERROR(IF(INDEX('[1]PNC 2020'!$A$3:$AA$434,MATCH($A149,'[1]PNC 2020'!$A$7:$A$434,0)+4,MATCH(E$60,'[1]PNC 2020'!$A$3:$AA$3,0))=0,"",INDEX('[1]PNC 2020'!$A$3:$AA$434,MATCH($A149,'[1]PNC 2020'!$A$7:$A$434,0)+4,MATCH(E$60,'[1]PNC 2020'!$A$3:$AA$3,0))),"")</f>
        <v/>
      </c>
      <c r="F149" s="35" t="str">
        <f>IFERROR(IF(INDEX('[1]PNC 2020'!$A$3:$AA$434,MATCH($A149,'[1]PNC 2020'!$A$7:$A$434,0)+4,MATCH(F$60,'[1]PNC 2020'!$A$3:$AA$3,0))=0,"",INDEX('[1]PNC 2020'!$A$3:$AA$434,MATCH($A149,'[1]PNC 2020'!$A$7:$A$434,0)+4,MATCH(F$60,'[1]PNC 2020'!$A$3:$AA$3,0))),"")</f>
        <v/>
      </c>
      <c r="G149" s="35">
        <f t="shared" si="56"/>
        <v>0</v>
      </c>
      <c r="H149" s="35">
        <f>IFERROR(IF(INDEX('[1]PNC 2020'!$A$3:$AA$434,MATCH($A149,'[1]PNC 2020'!$A$7:$A$434,0)+4,MATCH(H$60,'[1]PNC 2020'!$A$3:$AA$3,0))=0,"",INDEX('[1]PNC 2020'!$A$3:$AA$434,MATCH($A149,'[1]PNC 2020'!$A$7:$A$434,0)+4,MATCH(H$60,'[1]PNC 2020'!$A$3:$AA$3,0))),"")</f>
        <v>15109.02</v>
      </c>
      <c r="I149" s="35">
        <f>IFERROR(IF(INDEX('[1]PNC 2020'!$A$3:$AA$434,MATCH($A149,'[1]PNC 2020'!$A$7:$A$434,0)+4,MATCH(I$60,'[1]PNC 2020'!$A$3:$AA$3,0))=0,"",INDEX('[1]PNC 2020'!$A$3:$AA$434,MATCH($A149,'[1]PNC 2020'!$A$7:$A$434,0)+4,MATCH(I$60,'[1]PNC 2020'!$A$3:$AA$3,0))),"")</f>
        <v>3223623.32</v>
      </c>
      <c r="J149" s="35">
        <f t="shared" si="57"/>
        <v>3238732.34</v>
      </c>
      <c r="K149" s="35" t="str">
        <f>IFERROR(IF(INDEX('[1]PNC 2020'!$A$3:$AA$434,MATCH($A149,'[1]PNC 2020'!$A$7:$A$434,0)+4,MATCH(K$60,'[1]PNC 2020'!$A$3:$AA$3,0))=0,"",INDEX('[1]PNC 2020'!$A$3:$AA$434,MATCH($A149,'[1]PNC 2020'!$A$7:$A$434,0)+4,MATCH(K$60,'[1]PNC 2020'!$A$3:$AA$3,0))),"")</f>
        <v/>
      </c>
      <c r="L149" s="35" t="str">
        <f>IFERROR(IF(INDEX('[1]PNC 2020'!$A$3:$AA$434,MATCH($A149,'[1]PNC 2020'!$A$7:$A$434,0)+4,MATCH(L$60,'[1]PNC 2020'!$A$3:$AA$3,0))=0,"",INDEX('[1]PNC 2020'!$A$3:$AA$434,MATCH($A149,'[1]PNC 2020'!$A$7:$A$434,0)+4,MATCH(L$60,'[1]PNC 2020'!$A$3:$AA$3,0))),"")</f>
        <v/>
      </c>
      <c r="M149" s="35">
        <f t="shared" si="58"/>
        <v>0</v>
      </c>
      <c r="N149" s="35" t="str">
        <f>IFERROR(IF(INDEX('[1]PNC 2020'!$A$3:$AA$434,MATCH($A149,'[1]PNC 2020'!$A$7:$A$434,0)+4,MATCH(N$60,'[1]PNC 2020'!$A$3:$AA$3,0))=0,"",INDEX('[1]PNC 2020'!$A$3:$AA$434,MATCH($A149,'[1]PNC 2020'!$A$7:$A$434,0)+4,MATCH(N$60,'[1]PNC 2020'!$A$3:$AA$3,0))),"")</f>
        <v/>
      </c>
      <c r="O149" s="35" t="str">
        <f>IFERROR(IF(INDEX('[1]PNC 2020'!$A$3:$AA$434,MATCH($A149,'[1]PNC 2020'!$A$7:$A$434,0)+4,MATCH(O$60,'[1]PNC 2020'!$A$3:$AA$3,0))=0,"",INDEX('[1]PNC 2020'!$A$3:$AA$434,MATCH($A149,'[1]PNC 2020'!$A$7:$A$434,0)+4,MATCH(O$60,'[1]PNC 2020'!$A$3:$AA$3,0))),"")</f>
        <v/>
      </c>
      <c r="P149" s="35">
        <f t="shared" si="59"/>
        <v>0</v>
      </c>
      <c r="Q149" s="35">
        <f>IFERROR(IF(INDEX('[1]PNC 2020'!$A$3:$AA$434,MATCH($A149,'[1]PNC 2020'!$A$7:$A$434,0)+4,MATCH(Q$60,'[1]PNC 2020'!$A$3:$AA$3,0))=0,"",INDEX('[1]PNC 2020'!$A$3:$AA$434,MATCH($A149,'[1]PNC 2020'!$A$7:$A$434,0)+4,MATCH(Q$60,'[1]PNC 2020'!$A$3:$AA$3,0))),"")</f>
        <v>7838.24</v>
      </c>
      <c r="R149" s="35" t="str">
        <f>IFERROR(IF(INDEX('[1]PNC 2020'!$A$3:$AA$434,MATCH($A149,'[1]PNC 2020'!$A$7:$A$434,0)+4,MATCH(R$60,'[1]PNC 2020'!$A$3:$AA$3,0))=0,"",INDEX('[1]PNC 2020'!$A$3:$AA$434,MATCH($A149,'[1]PNC 2020'!$A$7:$A$434,0)+4,MATCH(R$60,'[1]PNC 2020'!$A$3:$AA$3,0))),"")</f>
        <v/>
      </c>
      <c r="S149" s="35">
        <f t="shared" si="60"/>
        <v>7838.24</v>
      </c>
      <c r="T149" s="35" t="str">
        <f>IFERROR(IF(INDEX('[1]PNC 2020'!$A$3:$AA$434,MATCH($A149,'[1]PNC 2020'!$A$7:$A$434,0)+4,MATCH(T$60,'[1]PNC 2020'!$A$3:$AA$3,0))=0,"",INDEX('[1]PNC 2020'!$A$3:$AA$434,MATCH($A149,'[1]PNC 2020'!$A$7:$A$434,0)+4,MATCH(T$60,'[1]PNC 2020'!$A$3:$AA$3,0))),"")</f>
        <v/>
      </c>
      <c r="U149" s="35" t="str">
        <f>IFERROR(IF(INDEX('[1]PNC 2020'!$A$3:$AA$434,MATCH($A149,'[1]PNC 2020'!$A$7:$A$434,0)+4,MATCH(U$60,'[1]PNC 2020'!$A$3:$AA$3,0))=0,"",INDEX('[1]PNC 2020'!$A$3:$AA$434,MATCH($A149,'[1]PNC 2020'!$A$7:$A$434,0)+4,MATCH(U$60,'[1]PNC 2020'!$A$3:$AA$3,0))),"")</f>
        <v/>
      </c>
      <c r="V149" s="35">
        <f t="shared" si="61"/>
        <v>0</v>
      </c>
      <c r="W149" s="35" t="str">
        <f>IFERROR(IF(INDEX('[1]PNC 2020'!$A$3:$AA$434,MATCH($A149,'[1]PNC 2020'!$A$7:$A$434,0)+4,MATCH(W$60,'[1]PNC 2020'!$A$3:$AA$3,0))=0,"",INDEX('[1]PNC 2020'!$A$3:$AA$434,MATCH($A149,'[1]PNC 2020'!$A$7:$A$434,0)+4,MATCH(W$60,'[1]PNC 2020'!$A$3:$AA$3,0))),"")</f>
        <v/>
      </c>
      <c r="X149" s="35" t="str">
        <f>IFERROR(IF(INDEX('[1]PNC 2020'!$A$3:$AA$434,MATCH($A149,'[1]PNC 2020'!$A$7:$A$434,0)+4,MATCH(X$60,'[1]PNC 2020'!$A$3:$AA$3,0))=0,"",INDEX('[1]PNC 2020'!$A$3:$AA$434,MATCH($A149,'[1]PNC 2020'!$A$7:$A$434,0)+4,MATCH(X$60,'[1]PNC 2020'!$A$3:$AA$3,0))),"")</f>
        <v/>
      </c>
      <c r="Y149" s="35">
        <f t="shared" si="62"/>
        <v>0</v>
      </c>
      <c r="Z149" s="35">
        <f>IFERROR(IF(INDEX('[1]PNC 2020'!$A$3:$AA$434,MATCH($A149,'[1]PNC 2020'!$A$7:$A$434,0)+4,MATCH(Z$60,'[1]PNC 2020'!$A$3:$AA$3,0))=0,"",INDEX('[1]PNC 2020'!$A$3:$AA$434,MATCH($A149,'[1]PNC 2020'!$A$7:$A$434,0)+4,MATCH(Z$60,'[1]PNC 2020'!$A$3:$AA$3,0))),"")</f>
        <v>589204.23</v>
      </c>
      <c r="AA149" s="35" t="str">
        <f>IFERROR(IF(INDEX('[1]PNC 2020'!$A$3:$AA$434,MATCH($A149,'[1]PNC 2020'!$A$7:$A$434,0)+4,MATCH(AA$60,'[1]PNC 2020'!$A$3:$AA$3,0))=0,"",INDEX('[1]PNC 2020'!$A$3:$AA$434,MATCH($A149,'[1]PNC 2020'!$A$7:$A$434,0)+4,MATCH(AA$60,'[1]PNC 2020'!$A$3:$AA$3,0))),"")</f>
        <v/>
      </c>
      <c r="AB149" s="35">
        <f t="shared" si="63"/>
        <v>589204.23</v>
      </c>
      <c r="AC149" s="35" t="str">
        <f>IFERROR(IF(INDEX('[1]PNC 2020'!$A$3:$AA$434,MATCH($A149,'[1]PNC 2020'!$A$7:$A$434,0)+4,MATCH(AC$60,'[1]PNC 2020'!$A$3:$AA$3,0))=0,"",INDEX('[1]PNC 2020'!$A$3:$AA$434,MATCH($A149,'[1]PNC 2020'!$A$7:$A$434,0)+4,MATCH(AC$60,'[1]PNC 2020'!$A$3:$AA$3,0))),"")</f>
        <v/>
      </c>
      <c r="AD149" s="35" t="str">
        <f>IFERROR(IF(INDEX('[1]PNC 2020'!$A$3:$AA$434,MATCH($A149,'[1]PNC 2020'!$A$7:$A$434,0)+4,MATCH(AD$60,'[1]PNC 2020'!$A$3:$AA$3,0))=0,"",INDEX('[1]PNC 2020'!$A$3:$AA$434,MATCH($A149,'[1]PNC 2020'!$A$7:$A$434,0)+4,MATCH(AD$60,'[1]PNC 2020'!$A$3:$AA$3,0))),"")</f>
        <v/>
      </c>
      <c r="AE149" s="35">
        <f t="shared" si="64"/>
        <v>0</v>
      </c>
      <c r="AF149" s="35">
        <f>IFERROR(IF(INDEX('[1]PNC 2020'!$A$3:$AA$434,MATCH($A149,'[1]PNC 2020'!$A$7:$A$434,0)+4,MATCH(AF$60,'[1]PNC 2020'!$A$3:$AA$3,0))=0,"",INDEX('[1]PNC 2020'!$A$3:$AA$434,MATCH($A149,'[1]PNC 2020'!$A$7:$A$434,0)+4,MATCH(AF$60,'[1]PNC 2020'!$A$3:$AA$3,0))),"")</f>
        <v>1725057</v>
      </c>
      <c r="AG149" s="35" t="str">
        <f>IFERROR(IF(INDEX('[1]PNC 2020'!$A$3:$AA$434,MATCH($A149,'[1]PNC 2020'!$A$7:$A$434,0)+4,MATCH(AG$60,'[1]PNC 2020'!$A$3:$AA$3,0))=0,"",INDEX('[1]PNC 2020'!$A$3:$AA$434,MATCH($A149,'[1]PNC 2020'!$A$7:$A$434,0)+4,MATCH(AG$60,'[1]PNC 2020'!$A$3:$AA$3,0))),"")</f>
        <v/>
      </c>
      <c r="AH149" s="35">
        <f t="shared" si="65"/>
        <v>1725057</v>
      </c>
      <c r="AI149" s="35">
        <f>IFERROR(IF(INDEX('[1]PNC 2020'!$A$3:$AA$434,MATCH($A149,'[1]PNC 2020'!$A$7:$A$434,0)+4,MATCH(AI$60,'[1]PNC 2020'!$A$3:$AA$3,0))=0,"",INDEX('[1]PNC 2020'!$A$3:$AA$434,MATCH($A149,'[1]PNC 2020'!$A$7:$A$434,0)+4,MATCH(AI$60,'[1]PNC 2020'!$A$3:$AA$3,0))),"")</f>
        <v>25838.25</v>
      </c>
      <c r="AJ149" s="35" t="str">
        <f>IFERROR(IF(INDEX('[1]PNC 2020'!$A$3:$AA$434,MATCH($A149,'[1]PNC 2020'!$A$7:$A$434,0)+4,MATCH(AJ$60,'[1]PNC 2020'!$A$3:$AA$3,0))=0,"",INDEX('[1]PNC 2020'!$A$3:$AA$434,MATCH($A149,'[1]PNC 2020'!$A$7:$A$434,0)+4,MATCH(AJ$60,'[1]PNC 2020'!$A$3:$AA$3,0))),"")</f>
        <v/>
      </c>
      <c r="AK149" s="35">
        <f t="shared" si="66"/>
        <v>25838.25</v>
      </c>
      <c r="AL149" s="2">
        <f t="shared" si="55"/>
        <v>5586670.0600000005</v>
      </c>
      <c r="AM149" s="97" t="s">
        <v>1</v>
      </c>
    </row>
    <row r="150" spans="1:40" s="32" customFormat="1" ht="13.8" thickBot="1" x14ac:dyDescent="0.3">
      <c r="A150" s="97" t="str">
        <f t="shared" si="67"/>
        <v>FebreroUnit, S.A.</v>
      </c>
      <c r="B150" s="37" t="s">
        <v>131</v>
      </c>
      <c r="C150" s="44">
        <f t="shared" si="53"/>
        <v>3549426.37</v>
      </c>
      <c r="D150" s="44">
        <f t="shared" si="54"/>
        <v>48873.380000000005</v>
      </c>
      <c r="E150" s="35">
        <f>IFERROR(IF(INDEX('[1]PNC 2020'!$A$3:$AA$434,MATCH($A150,'[1]PNC 2020'!$A$7:$A$434,0)+4,MATCH(E$60,'[1]PNC 2020'!$A$3:$AA$3,0))=0,"",INDEX('[1]PNC 2020'!$A$3:$AA$434,MATCH($A150,'[1]PNC 2020'!$A$7:$A$434,0)+4,MATCH(E$60,'[1]PNC 2020'!$A$3:$AA$3,0))),"")</f>
        <v>73553.440000000002</v>
      </c>
      <c r="F150" s="35">
        <f>IFERROR(IF(INDEX('[1]PNC 2020'!$A$3:$AA$434,MATCH($A150,'[1]PNC 2020'!$A$7:$A$434,0)+4,MATCH(F$60,'[1]PNC 2020'!$A$3:$AA$3,0))=0,"",INDEX('[1]PNC 2020'!$A$3:$AA$434,MATCH($A150,'[1]PNC 2020'!$A$7:$A$434,0)+4,MATCH(F$60,'[1]PNC 2020'!$A$3:$AA$3,0))),"")</f>
        <v>719.83</v>
      </c>
      <c r="G150" s="35">
        <f t="shared" si="56"/>
        <v>74273.27</v>
      </c>
      <c r="H150" s="35" t="str">
        <f>IFERROR(IF(INDEX('[1]PNC 2020'!$A$3:$AA$434,MATCH($A150,'[1]PNC 2020'!$A$7:$A$434,0)+4,MATCH(H$60,'[1]PNC 2020'!$A$3:$AA$3,0))=0,"",INDEX('[1]PNC 2020'!$A$3:$AA$434,MATCH($A150,'[1]PNC 2020'!$A$7:$A$434,0)+4,MATCH(H$60,'[1]PNC 2020'!$A$3:$AA$3,0))),"")</f>
        <v/>
      </c>
      <c r="I150" s="35" t="str">
        <f>IFERROR(IF(INDEX('[1]PNC 2020'!$A$3:$AA$434,MATCH($A150,'[1]PNC 2020'!$A$7:$A$434,0)+4,MATCH(I$60,'[1]PNC 2020'!$A$3:$AA$3,0))=0,"",INDEX('[1]PNC 2020'!$A$3:$AA$434,MATCH($A150,'[1]PNC 2020'!$A$7:$A$434,0)+4,MATCH(I$60,'[1]PNC 2020'!$A$3:$AA$3,0))),"")</f>
        <v/>
      </c>
      <c r="J150" s="35">
        <f t="shared" si="57"/>
        <v>0</v>
      </c>
      <c r="K150" s="35" t="str">
        <f>IFERROR(IF(INDEX('[1]PNC 2020'!$A$3:$AA$434,MATCH($A150,'[1]PNC 2020'!$A$7:$A$434,0)+4,MATCH(K$60,'[1]PNC 2020'!$A$3:$AA$3,0))=0,"",INDEX('[1]PNC 2020'!$A$3:$AA$434,MATCH($A150,'[1]PNC 2020'!$A$7:$A$434,0)+4,MATCH(K$60,'[1]PNC 2020'!$A$3:$AA$3,0))),"")</f>
        <v/>
      </c>
      <c r="L150" s="35">
        <f>IFERROR(IF(INDEX('[1]PNC 2020'!$A$3:$AA$434,MATCH($A150,'[1]PNC 2020'!$A$7:$A$434,0)+4,MATCH(L$60,'[1]PNC 2020'!$A$3:$AA$3,0))=0,"",INDEX('[1]PNC 2020'!$A$3:$AA$434,MATCH($A150,'[1]PNC 2020'!$A$7:$A$434,0)+4,MATCH(L$60,'[1]PNC 2020'!$A$3:$AA$3,0))),"")</f>
        <v>45429</v>
      </c>
      <c r="M150" s="35">
        <f t="shared" si="58"/>
        <v>45429</v>
      </c>
      <c r="N150" s="35">
        <f>IFERROR(IF(INDEX('[1]PNC 2020'!$A$3:$AA$434,MATCH($A150,'[1]PNC 2020'!$A$7:$A$434,0)+4,MATCH(N$60,'[1]PNC 2020'!$A$3:$AA$3,0))=0,"",INDEX('[1]PNC 2020'!$A$3:$AA$434,MATCH($A150,'[1]PNC 2020'!$A$7:$A$434,0)+4,MATCH(N$60,'[1]PNC 2020'!$A$3:$AA$3,0))),"")</f>
        <v>2771.54</v>
      </c>
      <c r="O150" s="35" t="str">
        <f>IFERROR(IF(INDEX('[1]PNC 2020'!$A$3:$AA$434,MATCH($A150,'[1]PNC 2020'!$A$7:$A$434,0)+4,MATCH(O$60,'[1]PNC 2020'!$A$3:$AA$3,0))=0,"",INDEX('[1]PNC 2020'!$A$3:$AA$434,MATCH($A150,'[1]PNC 2020'!$A$7:$A$434,0)+4,MATCH(O$60,'[1]PNC 2020'!$A$3:$AA$3,0))),"")</f>
        <v/>
      </c>
      <c r="P150" s="35">
        <f t="shared" si="59"/>
        <v>2771.54</v>
      </c>
      <c r="Q150" s="35" t="str">
        <f>IFERROR(IF(INDEX('[1]PNC 2020'!$A$3:$AA$434,MATCH($A150,'[1]PNC 2020'!$A$7:$A$434,0)+4,MATCH(Q$60,'[1]PNC 2020'!$A$3:$AA$3,0))=0,"",INDEX('[1]PNC 2020'!$A$3:$AA$434,MATCH($A150,'[1]PNC 2020'!$A$7:$A$434,0)+4,MATCH(Q$60,'[1]PNC 2020'!$A$3:$AA$3,0))),"")</f>
        <v/>
      </c>
      <c r="R150" s="35" t="str">
        <f>IFERROR(IF(INDEX('[1]PNC 2020'!$A$3:$AA$434,MATCH($A150,'[1]PNC 2020'!$A$7:$A$434,0)+4,MATCH(R$60,'[1]PNC 2020'!$A$3:$AA$3,0))=0,"",INDEX('[1]PNC 2020'!$A$3:$AA$434,MATCH($A150,'[1]PNC 2020'!$A$7:$A$434,0)+4,MATCH(R$60,'[1]PNC 2020'!$A$3:$AA$3,0))),"")</f>
        <v/>
      </c>
      <c r="S150" s="35">
        <f t="shared" si="60"/>
        <v>0</v>
      </c>
      <c r="T150" s="35" t="str">
        <f>IFERROR(IF(INDEX('[1]PNC 2020'!$A$3:$AA$434,MATCH($A150,'[1]PNC 2020'!$A$7:$A$434,0)+4,MATCH(T$60,'[1]PNC 2020'!$A$3:$AA$3,0))=0,"",INDEX('[1]PNC 2020'!$A$3:$AA$434,MATCH($A150,'[1]PNC 2020'!$A$7:$A$434,0)+4,MATCH(T$60,'[1]PNC 2020'!$A$3:$AA$3,0))),"")</f>
        <v/>
      </c>
      <c r="U150" s="35" t="str">
        <f>IFERROR(IF(INDEX('[1]PNC 2020'!$A$3:$AA$434,MATCH($A150,'[1]PNC 2020'!$A$7:$A$434,0)+4,MATCH(U$60,'[1]PNC 2020'!$A$3:$AA$3,0))=0,"",INDEX('[1]PNC 2020'!$A$3:$AA$434,MATCH($A150,'[1]PNC 2020'!$A$7:$A$434,0)+4,MATCH(U$60,'[1]PNC 2020'!$A$3:$AA$3,0))),"")</f>
        <v/>
      </c>
      <c r="V150" s="35">
        <f t="shared" si="61"/>
        <v>0</v>
      </c>
      <c r="W150" s="35" t="str">
        <f>IFERROR(IF(INDEX('[1]PNC 2020'!$A$3:$AA$434,MATCH($A150,'[1]PNC 2020'!$A$7:$A$434,0)+4,MATCH(W$60,'[1]PNC 2020'!$A$3:$AA$3,0))=0,"",INDEX('[1]PNC 2020'!$A$3:$AA$434,MATCH($A150,'[1]PNC 2020'!$A$7:$A$434,0)+4,MATCH(W$60,'[1]PNC 2020'!$A$3:$AA$3,0))),"")</f>
        <v/>
      </c>
      <c r="X150" s="35" t="str">
        <f>IFERROR(IF(INDEX('[1]PNC 2020'!$A$3:$AA$434,MATCH($A150,'[1]PNC 2020'!$A$7:$A$434,0)+4,MATCH(X$60,'[1]PNC 2020'!$A$3:$AA$3,0))=0,"",INDEX('[1]PNC 2020'!$A$3:$AA$434,MATCH($A150,'[1]PNC 2020'!$A$7:$A$434,0)+4,MATCH(X$60,'[1]PNC 2020'!$A$3:$AA$3,0))),"")</f>
        <v/>
      </c>
      <c r="Y150" s="35">
        <f t="shared" si="62"/>
        <v>0</v>
      </c>
      <c r="Z150" s="35">
        <f>IFERROR(IF(INDEX('[1]PNC 2020'!$A$3:$AA$434,MATCH($A150,'[1]PNC 2020'!$A$7:$A$434,0)+4,MATCH(Z$60,'[1]PNC 2020'!$A$3:$AA$3,0))=0,"",INDEX('[1]PNC 2020'!$A$3:$AA$434,MATCH($A150,'[1]PNC 2020'!$A$7:$A$434,0)+4,MATCH(Z$60,'[1]PNC 2020'!$A$3:$AA$3,0))),"")</f>
        <v>1360434.52</v>
      </c>
      <c r="AA150" s="35" t="str">
        <f>IFERROR(IF(INDEX('[1]PNC 2020'!$A$3:$AA$434,MATCH($A150,'[1]PNC 2020'!$A$7:$A$434,0)+4,MATCH(AA$60,'[1]PNC 2020'!$A$3:$AA$3,0))=0,"",INDEX('[1]PNC 2020'!$A$3:$AA$434,MATCH($A150,'[1]PNC 2020'!$A$7:$A$434,0)+4,MATCH(AA$60,'[1]PNC 2020'!$A$3:$AA$3,0))),"")</f>
        <v/>
      </c>
      <c r="AB150" s="35">
        <f t="shared" si="63"/>
        <v>1360434.52</v>
      </c>
      <c r="AC150" s="35" t="str">
        <f>IFERROR(IF(INDEX('[1]PNC 2020'!$A$3:$AA$434,MATCH($A150,'[1]PNC 2020'!$A$7:$A$434,0)+4,MATCH(AC$60,'[1]PNC 2020'!$A$3:$AA$3,0))=0,"",INDEX('[1]PNC 2020'!$A$3:$AA$434,MATCH($A150,'[1]PNC 2020'!$A$7:$A$434,0)+4,MATCH(AC$60,'[1]PNC 2020'!$A$3:$AA$3,0))),"")</f>
        <v/>
      </c>
      <c r="AD150" s="35" t="str">
        <f>IFERROR(IF(INDEX('[1]PNC 2020'!$A$3:$AA$434,MATCH($A150,'[1]PNC 2020'!$A$7:$A$434,0)+4,MATCH(AD$60,'[1]PNC 2020'!$A$3:$AA$3,0))=0,"",INDEX('[1]PNC 2020'!$A$3:$AA$434,MATCH($A150,'[1]PNC 2020'!$A$7:$A$434,0)+4,MATCH(AD$60,'[1]PNC 2020'!$A$3:$AA$3,0))),"")</f>
        <v/>
      </c>
      <c r="AE150" s="35">
        <f t="shared" si="64"/>
        <v>0</v>
      </c>
      <c r="AF150" s="35" t="str">
        <f>IFERROR(IF(INDEX('[1]PNC 2020'!$A$3:$AA$434,MATCH($A150,'[1]PNC 2020'!$A$7:$A$434,0)+4,MATCH(AF$60,'[1]PNC 2020'!$A$3:$AA$3,0))=0,"",INDEX('[1]PNC 2020'!$A$3:$AA$434,MATCH($A150,'[1]PNC 2020'!$A$7:$A$434,0)+4,MATCH(AF$60,'[1]PNC 2020'!$A$3:$AA$3,0))),"")</f>
        <v/>
      </c>
      <c r="AG150" s="35" t="str">
        <f>IFERROR(IF(INDEX('[1]PNC 2020'!$A$3:$AA$434,MATCH($A150,'[1]PNC 2020'!$A$7:$A$434,0)+4,MATCH(AG$60,'[1]PNC 2020'!$A$3:$AA$3,0))=0,"",INDEX('[1]PNC 2020'!$A$3:$AA$434,MATCH($A150,'[1]PNC 2020'!$A$7:$A$434,0)+4,MATCH(AG$60,'[1]PNC 2020'!$A$3:$AA$3,0))),"")</f>
        <v/>
      </c>
      <c r="AH150" s="35">
        <f t="shared" si="65"/>
        <v>0</v>
      </c>
      <c r="AI150" s="35">
        <f>IFERROR(IF(INDEX('[1]PNC 2020'!$A$3:$AA$434,MATCH($A150,'[1]PNC 2020'!$A$7:$A$434,0)+4,MATCH(AI$60,'[1]PNC 2020'!$A$3:$AA$3,0))=0,"",INDEX('[1]PNC 2020'!$A$3:$AA$434,MATCH($A150,'[1]PNC 2020'!$A$7:$A$434,0)+4,MATCH(AI$60,'[1]PNC 2020'!$A$3:$AA$3,0))),"")</f>
        <v>2112666.87</v>
      </c>
      <c r="AJ150" s="35">
        <f>IFERROR(IF(INDEX('[1]PNC 2020'!$A$3:$AA$434,MATCH($A150,'[1]PNC 2020'!$A$7:$A$434,0)+4,MATCH(AJ$60,'[1]PNC 2020'!$A$3:$AA$3,0))=0,"",INDEX('[1]PNC 2020'!$A$3:$AA$434,MATCH($A150,'[1]PNC 2020'!$A$7:$A$434,0)+4,MATCH(AJ$60,'[1]PNC 2020'!$A$3:$AA$3,0))),"")</f>
        <v>2724.55</v>
      </c>
      <c r="AK150" s="35">
        <f t="shared" si="66"/>
        <v>2115391.42</v>
      </c>
      <c r="AL150" s="2">
        <f t="shared" si="55"/>
        <v>3598299.75</v>
      </c>
      <c r="AM150" s="97" t="s">
        <v>1</v>
      </c>
      <c r="AN150"/>
    </row>
    <row r="151" spans="1:40" ht="14.4" thickTop="1" thickBot="1" x14ac:dyDescent="0.3">
      <c r="A151" s="97" t="str">
        <f t="shared" si="67"/>
        <v>Total General</v>
      </c>
      <c r="B151" s="39" t="s">
        <v>19</v>
      </c>
      <c r="C151" s="46">
        <f t="shared" ref="C151:AK151" si="68">SUM(C118:C150)</f>
        <v>5411741945.2299976</v>
      </c>
      <c r="D151" s="46">
        <f t="shared" si="68"/>
        <v>2950183683.6100001</v>
      </c>
      <c r="E151" s="46">
        <f t="shared" si="68"/>
        <v>38772922.869999997</v>
      </c>
      <c r="F151" s="46">
        <f t="shared" si="68"/>
        <v>10895.880000000001</v>
      </c>
      <c r="G151" s="46">
        <f t="shared" si="68"/>
        <v>38783818.750000007</v>
      </c>
      <c r="H151" s="46">
        <f t="shared" si="68"/>
        <v>554146769.11000001</v>
      </c>
      <c r="I151" s="46">
        <f t="shared" si="68"/>
        <v>666591889.26000011</v>
      </c>
      <c r="J151" s="46">
        <f t="shared" si="68"/>
        <v>1220738658.3699999</v>
      </c>
      <c r="K151" s="46">
        <f t="shared" si="68"/>
        <v>1645851.99</v>
      </c>
      <c r="L151" s="46">
        <f t="shared" si="68"/>
        <v>2097929335.3699999</v>
      </c>
      <c r="M151" s="46">
        <f t="shared" si="68"/>
        <v>2099575187.3600001</v>
      </c>
      <c r="N151" s="46">
        <f t="shared" si="68"/>
        <v>60750602.32</v>
      </c>
      <c r="O151" s="46">
        <f t="shared" si="68"/>
        <v>552984.42999999993</v>
      </c>
      <c r="P151" s="46">
        <f t="shared" si="68"/>
        <v>61303586.750000007</v>
      </c>
      <c r="Q151" s="46">
        <f t="shared" si="68"/>
        <v>1928830767.8499997</v>
      </c>
      <c r="R151" s="46">
        <f t="shared" si="68"/>
        <v>80792144.75999999</v>
      </c>
      <c r="S151" s="46">
        <f t="shared" si="68"/>
        <v>2009622912.6099999</v>
      </c>
      <c r="T151" s="46">
        <f t="shared" si="68"/>
        <v>293933630.69000006</v>
      </c>
      <c r="U151" s="46">
        <f t="shared" si="68"/>
        <v>1.1299999999999999</v>
      </c>
      <c r="V151" s="46">
        <f t="shared" si="68"/>
        <v>293933631.82000005</v>
      </c>
      <c r="W151" s="46">
        <f t="shared" si="68"/>
        <v>125233832.28</v>
      </c>
      <c r="X151" s="46">
        <f t="shared" si="68"/>
        <v>1749143.27</v>
      </c>
      <c r="Y151" s="46">
        <f t="shared" si="68"/>
        <v>126982975.54999998</v>
      </c>
      <c r="Z151" s="46">
        <f t="shared" si="68"/>
        <v>1844326203.8199999</v>
      </c>
      <c r="AA151" s="46">
        <f t="shared" si="68"/>
        <v>2439811.8400000003</v>
      </c>
      <c r="AB151" s="46">
        <f t="shared" si="68"/>
        <v>1846766015.6599998</v>
      </c>
      <c r="AC151" s="46">
        <f t="shared" si="68"/>
        <v>0</v>
      </c>
      <c r="AD151" s="46">
        <f t="shared" si="68"/>
        <v>77419769.670000002</v>
      </c>
      <c r="AE151" s="46">
        <f t="shared" si="68"/>
        <v>77419769.670000002</v>
      </c>
      <c r="AF151" s="46">
        <f t="shared" si="68"/>
        <v>124593127.38999999</v>
      </c>
      <c r="AG151" s="46">
        <f t="shared" si="68"/>
        <v>1471814.79</v>
      </c>
      <c r="AH151" s="46">
        <f t="shared" si="68"/>
        <v>126064942.17999998</v>
      </c>
      <c r="AI151" s="46">
        <f t="shared" si="68"/>
        <v>439508236.91000003</v>
      </c>
      <c r="AJ151" s="46">
        <f t="shared" si="68"/>
        <v>21225893.210000001</v>
      </c>
      <c r="AK151" s="65">
        <f t="shared" si="68"/>
        <v>460734130.11999995</v>
      </c>
    </row>
    <row r="152" spans="1:40" ht="13.8" thickTop="1" x14ac:dyDescent="0.25">
      <c r="A152" s="97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7" t="str">
        <f>AM153&amp;B153</f>
        <v>% de Primas Exoneradas de Impuestos</v>
      </c>
      <c r="B153" s="4" t="s">
        <v>38</v>
      </c>
      <c r="C153" s="145">
        <f>IFERROR(D151/C154*100,0)</f>
        <v>35.281151908777048</v>
      </c>
      <c r="D153" s="145"/>
      <c r="E153" s="145">
        <f>IFERROR(F151/E154*100,0)</f>
        <v>2.8093881291666258E-2</v>
      </c>
      <c r="F153" s="145"/>
      <c r="G153" s="28"/>
      <c r="H153" s="145">
        <f>IFERROR(I151/H154*100,0)</f>
        <v>54.605618056699512</v>
      </c>
      <c r="I153" s="145"/>
      <c r="J153" s="28"/>
      <c r="K153" s="145">
        <f>IFERROR(L151/K154*100,0)</f>
        <v>99.921610238113473</v>
      </c>
      <c r="L153" s="145"/>
      <c r="M153" s="28"/>
      <c r="N153" s="145">
        <f>IFERROR(O151/N154*100,0)</f>
        <v>0.90204253831852654</v>
      </c>
      <c r="O153" s="145"/>
      <c r="P153" s="28"/>
      <c r="Q153" s="145">
        <f>IFERROR(R151/Q154*100,0)</f>
        <v>4.020263913843972</v>
      </c>
      <c r="R153" s="145"/>
      <c r="S153" s="28"/>
      <c r="T153" s="145">
        <f>IFERROR(U151/T154*100,0)</f>
        <v>3.8444052591164273E-7</v>
      </c>
      <c r="U153" s="145"/>
      <c r="V153" s="28"/>
      <c r="W153" s="145">
        <f>IFERROR(X151/W154*100,0)</f>
        <v>1.377462815329342</v>
      </c>
      <c r="X153" s="145"/>
      <c r="Y153" s="28"/>
      <c r="Z153" s="145">
        <f>IFERROR(AA151/Z154*100,0)</f>
        <v>0.1321126671874594</v>
      </c>
      <c r="AA153" s="145"/>
      <c r="AB153" s="28"/>
      <c r="AC153" s="145">
        <f>IFERROR(AD151/AC154*100,0)</f>
        <v>100</v>
      </c>
      <c r="AD153" s="145"/>
      <c r="AE153" s="28"/>
      <c r="AF153" s="145">
        <f>IFERROR(AG151/AF154*100,0)</f>
        <v>1.1675052275028936</v>
      </c>
      <c r="AG153" s="145"/>
      <c r="AH153" s="28"/>
      <c r="AI153" s="145">
        <f>IFERROR(AJ151/AI154*100,0)</f>
        <v>4.6069721825191534</v>
      </c>
      <c r="AJ153" s="145"/>
      <c r="AK153" s="28"/>
    </row>
    <row r="154" spans="1:40" x14ac:dyDescent="0.25">
      <c r="A154" s="97" t="s">
        <v>104</v>
      </c>
      <c r="B154" s="4" t="s">
        <v>39</v>
      </c>
      <c r="C154" s="143">
        <f>IFERROR(C151+D151,0)</f>
        <v>8361925628.8399982</v>
      </c>
      <c r="D154" s="144"/>
      <c r="E154" s="143">
        <f>IFERROR(E151+F151,0)</f>
        <v>38783818.75</v>
      </c>
      <c r="F154" s="144"/>
      <c r="G154" s="29"/>
      <c r="H154" s="143">
        <f>IFERROR(H151+I151,0)</f>
        <v>1220738658.3700001</v>
      </c>
      <c r="I154" s="144"/>
      <c r="J154" s="29"/>
      <c r="K154" s="143">
        <f>IFERROR(K151+L151,0)</f>
        <v>2099575187.3599999</v>
      </c>
      <c r="L154" s="144"/>
      <c r="M154" s="29"/>
      <c r="N154" s="143">
        <f>IFERROR(N151+O151,0)</f>
        <v>61303586.75</v>
      </c>
      <c r="O154" s="144"/>
      <c r="P154" s="29"/>
      <c r="Q154" s="143">
        <f>IFERROR(Q151+R151,0)</f>
        <v>2009622912.6099997</v>
      </c>
      <c r="R154" s="144"/>
      <c r="S154" s="29"/>
      <c r="T154" s="143">
        <f>IFERROR(T151+U151,0)</f>
        <v>293933631.82000005</v>
      </c>
      <c r="U154" s="144"/>
      <c r="V154" s="29"/>
      <c r="W154" s="143">
        <f>IFERROR(W151+X151,0)</f>
        <v>126982975.55</v>
      </c>
      <c r="X154" s="144"/>
      <c r="Y154" s="29"/>
      <c r="Z154" s="143">
        <f>IFERROR(Z151+AA151,0)</f>
        <v>1846766015.6599998</v>
      </c>
      <c r="AA154" s="144"/>
      <c r="AB154" s="29"/>
      <c r="AC154" s="143">
        <f>IFERROR(AC151+AD151,0)</f>
        <v>77419769.670000002</v>
      </c>
      <c r="AD154" s="144"/>
      <c r="AE154" s="29"/>
      <c r="AF154" s="143">
        <f>IFERROR(AF151+AG151,0)</f>
        <v>126064942.17999999</v>
      </c>
      <c r="AG154" s="144"/>
      <c r="AH154" s="29"/>
      <c r="AI154" s="143">
        <f>IFERROR(AI151+AJ151,0)</f>
        <v>460734130.12</v>
      </c>
      <c r="AJ154" s="144"/>
      <c r="AK154" s="29"/>
    </row>
    <row r="155" spans="1:40" x14ac:dyDescent="0.25">
      <c r="A155" s="97" t="s">
        <v>105</v>
      </c>
      <c r="B155" s="4" t="s">
        <v>40</v>
      </c>
      <c r="C155" s="145">
        <f>SUM(E155:AJ155,0)</f>
        <v>100.00000000000001</v>
      </c>
      <c r="D155" s="144"/>
      <c r="E155" s="145">
        <f>IFERROR(E154/C154*100,0)</f>
        <v>0.46381444264746768</v>
      </c>
      <c r="F155" s="145"/>
      <c r="G155" s="28"/>
      <c r="H155" s="145">
        <f>IFERROR(H154/C154*100,0)</f>
        <v>14.598774403825285</v>
      </c>
      <c r="I155" s="145"/>
      <c r="J155" s="28"/>
      <c r="K155" s="145">
        <f>IFERROR(K154/C154*100,0)</f>
        <v>25.108752224710489</v>
      </c>
      <c r="L155" s="145"/>
      <c r="M155" s="28"/>
      <c r="N155" s="145">
        <f>IFERROR(N154/C154*100,0)</f>
        <v>0.73312762479692484</v>
      </c>
      <c r="O155" s="145"/>
      <c r="P155" s="28"/>
      <c r="Q155" s="145">
        <f>IFERROR(Q154/C154*100,0)</f>
        <v>24.033015860352528</v>
      </c>
      <c r="R155" s="145"/>
      <c r="S155" s="28"/>
      <c r="T155" s="145">
        <f>IFERROR(T154/C154*100,0)</f>
        <v>3.5151428614269529</v>
      </c>
      <c r="U155" s="145"/>
      <c r="V155" s="28"/>
      <c r="W155" s="145">
        <f>IFERROR(W154/C154*100,0)</f>
        <v>1.5185853257536759</v>
      </c>
      <c r="X155" s="145"/>
      <c r="Y155" s="28"/>
      <c r="Z155" s="145">
        <f>IFERROR(Z154/C154*100,0)</f>
        <v>22.085415460890566</v>
      </c>
      <c r="AA155" s="145"/>
      <c r="AB155" s="28"/>
      <c r="AC155" s="145">
        <f>IFERROR(AC154/C154*100,0)</f>
        <v>0.92586053866566143</v>
      </c>
      <c r="AD155" s="145"/>
      <c r="AE155" s="28"/>
      <c r="AF155" s="145">
        <f>IFERROR(AF154/C154*100,0)</f>
        <v>1.5076065941702026</v>
      </c>
      <c r="AG155" s="145"/>
      <c r="AH155" s="28"/>
      <c r="AI155" s="145">
        <f>IFERROR(AI154/C154*100,0)</f>
        <v>5.509904662760257</v>
      </c>
      <c r="AJ155" s="145"/>
      <c r="AK155" s="28"/>
    </row>
    <row r="156" spans="1:40" x14ac:dyDescent="0.25">
      <c r="A156" s="97" t="str">
        <f t="shared" si="67"/>
        <v>Fuente: Superintendencia de Seguros, Dirección de Estudios del Sector Seguros.</v>
      </c>
      <c r="B156" s="52" t="s">
        <v>173</v>
      </c>
      <c r="E156" s="2"/>
    </row>
    <row r="157" spans="1:40" x14ac:dyDescent="0.25">
      <c r="A157" s="97" t="str">
        <f t="shared" si="67"/>
        <v>*Cifras rectificadas por Patria, Compañía de Seguros, S. A., período febrero 2022.</v>
      </c>
      <c r="B157" s="52" t="s">
        <v>176</v>
      </c>
      <c r="C157" s="7"/>
      <c r="D157" s="7"/>
      <c r="E157" s="2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</row>
    <row r="158" spans="1:40" x14ac:dyDescent="0.25">
      <c r="A158" s="97" t="str">
        <f t="shared" si="67"/>
        <v/>
      </c>
      <c r="B158" s="52"/>
      <c r="E158" s="2"/>
    </row>
    <row r="159" spans="1:40" x14ac:dyDescent="0.25">
      <c r="A159" s="97" t="str">
        <f t="shared" si="67"/>
        <v/>
      </c>
      <c r="B159" s="52"/>
      <c r="E159" s="2"/>
    </row>
    <row r="160" spans="1:40" x14ac:dyDescent="0.25">
      <c r="A160" s="97" t="str">
        <f t="shared" si="67"/>
        <v/>
      </c>
      <c r="B160" s="52"/>
      <c r="E160" s="2"/>
    </row>
    <row r="161" spans="1:39" x14ac:dyDescent="0.25">
      <c r="A161" s="97" t="str">
        <f t="shared" si="67"/>
        <v/>
      </c>
      <c r="B161" s="52"/>
      <c r="E161" s="2"/>
    </row>
    <row r="162" spans="1:39" x14ac:dyDescent="0.25">
      <c r="A162" s="97" t="str">
        <f t="shared" si="67"/>
        <v/>
      </c>
      <c r="C162" s="31"/>
    </row>
    <row r="163" spans="1:39" x14ac:dyDescent="0.25">
      <c r="A163" s="97" t="str">
        <f t="shared" si="67"/>
        <v/>
      </c>
      <c r="C163" s="31"/>
    </row>
    <row r="164" spans="1:39" ht="20.25" customHeight="1" x14ac:dyDescent="0.4">
      <c r="A164" s="97" t="str">
        <f t="shared" si="67"/>
        <v>Superintendencia de Seguros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25">
      <c r="A165" s="97" t="str">
        <f t="shared" si="67"/>
        <v>Primas Netas Cobradas por Compañías, Según Ramos</v>
      </c>
      <c r="B165" s="134" t="s">
        <v>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9" ht="12.75" customHeight="1" x14ac:dyDescent="0.25">
      <c r="A166" s="97" t="str">
        <f t="shared" si="67"/>
        <v>Marzo, 2023</v>
      </c>
      <c r="B166" s="136" t="s">
        <v>150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9" ht="12.75" customHeight="1" x14ac:dyDescent="0.25">
      <c r="A167" s="97" t="str">
        <f t="shared" si="67"/>
        <v>(Valores en RD$)</v>
      </c>
      <c r="B167" s="134" t="s">
        <v>91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9" x14ac:dyDescent="0.25">
      <c r="A168" s="97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7" t="str">
        <f t="shared" si="67"/>
        <v/>
      </c>
    </row>
    <row r="170" spans="1:39" ht="14.4" thickTop="1" thickBot="1" x14ac:dyDescent="0.3">
      <c r="A170" s="97" t="str">
        <f t="shared" si="67"/>
        <v>Compañías</v>
      </c>
      <c r="B170" s="137" t="s">
        <v>33</v>
      </c>
      <c r="C170" s="142" t="s">
        <v>0</v>
      </c>
      <c r="D170" s="142"/>
      <c r="E170" s="142" t="s">
        <v>12</v>
      </c>
      <c r="F170" s="142"/>
      <c r="G170" s="67"/>
      <c r="H170" s="142" t="s">
        <v>13</v>
      </c>
      <c r="I170" s="142"/>
      <c r="J170" s="67"/>
      <c r="K170" s="142" t="s">
        <v>14</v>
      </c>
      <c r="L170" s="142"/>
      <c r="M170" s="67"/>
      <c r="N170" s="142" t="s">
        <v>15</v>
      </c>
      <c r="O170" s="142"/>
      <c r="P170" s="67"/>
      <c r="Q170" s="142" t="s">
        <v>27</v>
      </c>
      <c r="R170" s="142"/>
      <c r="S170" s="67"/>
      <c r="T170" s="142" t="s">
        <v>35</v>
      </c>
      <c r="U170" s="142"/>
      <c r="V170" s="67"/>
      <c r="W170" s="142" t="s">
        <v>16</v>
      </c>
      <c r="X170" s="142"/>
      <c r="Y170" s="67"/>
      <c r="Z170" s="142" t="s">
        <v>67</v>
      </c>
      <c r="AA170" s="142"/>
      <c r="AB170" s="67"/>
      <c r="AC170" s="142" t="s">
        <v>34</v>
      </c>
      <c r="AD170" s="142"/>
      <c r="AE170" s="67"/>
      <c r="AF170" s="142" t="s">
        <v>17</v>
      </c>
      <c r="AG170" s="142"/>
      <c r="AH170" s="67"/>
      <c r="AI170" s="142" t="s">
        <v>18</v>
      </c>
      <c r="AJ170" s="142"/>
      <c r="AK170" s="49"/>
    </row>
    <row r="171" spans="1:39" ht="14.4" thickTop="1" thickBot="1" x14ac:dyDescent="0.3">
      <c r="A171" s="97" t="str">
        <f t="shared" si="67"/>
        <v/>
      </c>
      <c r="B171" s="146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7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0</v>
      </c>
      <c r="D172" s="44">
        <f t="shared" ref="D172:D204" si="70">SUMIF($E$62:$AJ$62,$D$62,$E172:$AJ172)</f>
        <v>0</v>
      </c>
      <c r="E172" s="35" t="str">
        <f>IFERROR(IF(INDEX('[1]PNC 2020'!$A$3:$AA$434,MATCH($A172,'[1]PNC 2020'!$A$7:$A$434,0)+4,MATCH(E$60,'[1]PNC 2020'!$A$3:$AA$3,0))=0,"",INDEX('[1]PNC 2020'!$A$3:$AA$434,MATCH($A172,'[1]PNC 2020'!$A$7:$A$434,0)+4,MATCH(E$60,'[1]PNC 2020'!$A$3:$AA$3,0))),"")</f>
        <v/>
      </c>
      <c r="F172" s="35" t="str">
        <f>IFERROR(IF(INDEX('[1]PNC 2020'!$A$3:$AA$434,MATCH($A172,'[1]PNC 2020'!$A$7:$A$434,0)+4,MATCH(F$60,'[1]PNC 2020'!$A$3:$AA$3,0))=0,"",INDEX('[1]PNC 2020'!$A$3:$AA$434,MATCH($A172,'[1]PNC 2020'!$A$7:$A$434,0)+4,MATCH(F$60,'[1]PNC 2020'!$A$3:$AA$3,0))),"")</f>
        <v/>
      </c>
      <c r="G172" s="35">
        <f>SUBTOTAL(109,E172:F172)</f>
        <v>0</v>
      </c>
      <c r="H172" s="35" t="str">
        <f>IFERROR(IF(INDEX('[1]PNC 2020'!$A$3:$AA$434,MATCH($A172,'[1]PNC 2020'!$A$7:$A$434,0)+4,MATCH(H$60,'[1]PNC 2020'!$A$3:$AA$3,0))=0,"",INDEX('[1]PNC 2020'!$A$3:$AA$434,MATCH($A172,'[1]PNC 2020'!$A$7:$A$434,0)+4,MATCH(H$60,'[1]PNC 2020'!$A$3:$AA$3,0))),"")</f>
        <v/>
      </c>
      <c r="I172" s="35" t="str">
        <f>IFERROR(IF(INDEX('[1]PNC 2020'!$A$3:$AA$434,MATCH($A172,'[1]PNC 2020'!$A$7:$A$434,0)+4,MATCH(I$60,'[1]PNC 2020'!$A$3:$AA$3,0))=0,"",INDEX('[1]PNC 2020'!$A$3:$AA$434,MATCH($A172,'[1]PNC 2020'!$A$7:$A$434,0)+4,MATCH(I$60,'[1]PNC 2020'!$A$3:$AA$3,0))),"")</f>
        <v/>
      </c>
      <c r="J172" s="35">
        <f>SUBTOTAL(109,H172:I172)</f>
        <v>0</v>
      </c>
      <c r="K172" s="35" t="str">
        <f>IFERROR(IF(INDEX('[1]PNC 2020'!$A$3:$AA$434,MATCH($A172,'[1]PNC 2020'!$A$7:$A$434,0)+4,MATCH(K$60,'[1]PNC 2020'!$A$3:$AA$3,0))=0,"",INDEX('[1]PNC 2020'!$A$3:$AA$434,MATCH($A172,'[1]PNC 2020'!$A$7:$A$434,0)+4,MATCH(K$60,'[1]PNC 2020'!$A$3:$AA$3,0))),"")</f>
        <v/>
      </c>
      <c r="L172" s="35" t="str">
        <f>IFERROR(IF(INDEX('[1]PNC 2020'!$A$3:$AA$434,MATCH($A172,'[1]PNC 2020'!$A$7:$A$434,0)+4,MATCH(L$60,'[1]PNC 2020'!$A$3:$AA$3,0))=0,"",INDEX('[1]PNC 2020'!$A$3:$AA$434,MATCH($A172,'[1]PNC 2020'!$A$7:$A$434,0)+4,MATCH(L$60,'[1]PNC 2020'!$A$3:$AA$3,0))),"")</f>
        <v/>
      </c>
      <c r="M172" s="35">
        <f>SUBTOTAL(109,K172:L172)</f>
        <v>0</v>
      </c>
      <c r="N172" s="35" t="str">
        <f>IFERROR(IF(INDEX('[1]PNC 2020'!$A$3:$AA$434,MATCH($A172,'[1]PNC 2020'!$A$7:$A$434,0)+4,MATCH(N$60,'[1]PNC 2020'!$A$3:$AA$3,0))=0,"",INDEX('[1]PNC 2020'!$A$3:$AA$434,MATCH($A172,'[1]PNC 2020'!$A$7:$A$434,0)+4,MATCH(N$60,'[1]PNC 2020'!$A$3:$AA$3,0))),"")</f>
        <v/>
      </c>
      <c r="O172" s="35" t="str">
        <f>IFERROR(IF(INDEX('[1]PNC 2020'!$A$3:$AA$434,MATCH($A172,'[1]PNC 2020'!$A$7:$A$434,0)+4,MATCH(O$60,'[1]PNC 2020'!$A$3:$AA$3,0))=0,"",INDEX('[1]PNC 2020'!$A$3:$AA$434,MATCH($A172,'[1]PNC 2020'!$A$7:$A$434,0)+4,MATCH(O$60,'[1]PNC 2020'!$A$3:$AA$3,0))),"")</f>
        <v/>
      </c>
      <c r="P172" s="35">
        <f>SUBTOTAL(109,N172:O172)</f>
        <v>0</v>
      </c>
      <c r="Q172" s="35" t="str">
        <f>IFERROR(IF(INDEX('[1]PNC 2020'!$A$3:$AA$434,MATCH($A172,'[1]PNC 2020'!$A$7:$A$434,0)+4,MATCH(Q$60,'[1]PNC 2020'!$A$3:$AA$3,0))=0,"",INDEX('[1]PNC 2020'!$A$3:$AA$434,MATCH($A172,'[1]PNC 2020'!$A$7:$A$434,0)+4,MATCH(Q$60,'[1]PNC 2020'!$A$3:$AA$3,0))),"")</f>
        <v/>
      </c>
      <c r="R172" s="35" t="str">
        <f>IFERROR(IF(INDEX('[1]PNC 2020'!$A$3:$AA$434,MATCH($A172,'[1]PNC 2020'!$A$7:$A$434,0)+4,MATCH(R$60,'[1]PNC 2020'!$A$3:$AA$3,0))=0,"",INDEX('[1]PNC 2020'!$A$3:$AA$434,MATCH($A172,'[1]PNC 2020'!$A$7:$A$434,0)+4,MATCH(R$60,'[1]PNC 2020'!$A$3:$AA$3,0))),"")</f>
        <v/>
      </c>
      <c r="S172" s="35">
        <f>SUBTOTAL(109,Q172:R172)</f>
        <v>0</v>
      </c>
      <c r="T172" s="35" t="str">
        <f>IFERROR(IF(INDEX('[1]PNC 2020'!$A$3:$AA$434,MATCH($A172,'[1]PNC 2020'!$A$7:$A$434,0)+4,MATCH(T$60,'[1]PNC 2020'!$A$3:$AA$3,0))=0,"",INDEX('[1]PNC 2020'!$A$3:$AA$434,MATCH($A172,'[1]PNC 2020'!$A$7:$A$434,0)+4,MATCH(T$60,'[1]PNC 2020'!$A$3:$AA$3,0))),"")</f>
        <v/>
      </c>
      <c r="U172" s="35" t="str">
        <f>IFERROR(IF(INDEX('[1]PNC 2020'!$A$3:$AA$434,MATCH($A172,'[1]PNC 2020'!$A$7:$A$434,0)+4,MATCH(U$60,'[1]PNC 2020'!$A$3:$AA$3,0))=0,"",INDEX('[1]PNC 2020'!$A$3:$AA$434,MATCH($A172,'[1]PNC 2020'!$A$7:$A$434,0)+4,MATCH(U$60,'[1]PNC 2020'!$A$3:$AA$3,0))),"")</f>
        <v/>
      </c>
      <c r="V172" s="35">
        <f>SUBTOTAL(109,T172:U172)</f>
        <v>0</v>
      </c>
      <c r="W172" s="35" t="str">
        <f>IFERROR(IF(INDEX('[1]PNC 2020'!$A$3:$AA$434,MATCH($A172,'[1]PNC 2020'!$A$7:$A$434,0)+4,MATCH(W$60,'[1]PNC 2020'!$A$3:$AA$3,0))=0,"",INDEX('[1]PNC 2020'!$A$3:$AA$434,MATCH($A172,'[1]PNC 2020'!$A$7:$A$434,0)+4,MATCH(W$60,'[1]PNC 2020'!$A$3:$AA$3,0))),"")</f>
        <v/>
      </c>
      <c r="X172" s="35" t="str">
        <f>IFERROR(IF(INDEX('[1]PNC 2020'!$A$3:$AA$434,MATCH($A172,'[1]PNC 2020'!$A$7:$A$434,0)+4,MATCH(X$60,'[1]PNC 2020'!$A$3:$AA$3,0))=0,"",INDEX('[1]PNC 2020'!$A$3:$AA$434,MATCH($A172,'[1]PNC 2020'!$A$7:$A$434,0)+4,MATCH(X$60,'[1]PNC 2020'!$A$3:$AA$3,0))),"")</f>
        <v/>
      </c>
      <c r="Y172" s="35">
        <f>SUBTOTAL(109,W172:X172)</f>
        <v>0</v>
      </c>
      <c r="Z172" s="35" t="str">
        <f>IFERROR(IF(INDEX('[1]PNC 2020'!$A$3:$AA$434,MATCH($A172,'[1]PNC 2020'!$A$7:$A$434,0)+4,MATCH(Z$60,'[1]PNC 2020'!$A$3:$AA$3,0))=0,"",INDEX('[1]PNC 2020'!$A$3:$AA$434,MATCH($A172,'[1]PNC 2020'!$A$7:$A$434,0)+4,MATCH(Z$60,'[1]PNC 2020'!$A$3:$AA$3,0))),"")</f>
        <v/>
      </c>
      <c r="AA172" s="35" t="str">
        <f>IFERROR(IF(INDEX('[1]PNC 2020'!$A$3:$AA$434,MATCH($A172,'[1]PNC 2020'!$A$7:$A$434,0)+4,MATCH(AA$60,'[1]PNC 2020'!$A$3:$AA$3,0))=0,"",INDEX('[1]PNC 2020'!$A$3:$AA$434,MATCH($A172,'[1]PNC 2020'!$A$7:$A$434,0)+4,MATCH(AA$60,'[1]PNC 2020'!$A$3:$AA$3,0))),"")</f>
        <v/>
      </c>
      <c r="AB172" s="35">
        <f>SUBTOTAL(109,Z172:AA172)</f>
        <v>0</v>
      </c>
      <c r="AC172" s="35" t="str">
        <f>IFERROR(IF(INDEX('[1]PNC 2020'!$A$3:$AA$434,MATCH($A172,'[1]PNC 2020'!$A$7:$A$434,0)+4,MATCH(AC$60,'[1]PNC 2020'!$A$3:$AA$3,0))=0,"",INDEX('[1]PNC 2020'!$A$3:$AA$434,MATCH($A172,'[1]PNC 2020'!$A$7:$A$434,0)+4,MATCH(AC$60,'[1]PNC 2020'!$A$3:$AA$3,0))),"")</f>
        <v/>
      </c>
      <c r="AD172" s="35" t="str">
        <f>IFERROR(IF(INDEX('[1]PNC 2020'!$A$3:$AA$434,MATCH($A172,'[1]PNC 2020'!$A$7:$A$434,0)+4,MATCH(AD$60,'[1]PNC 2020'!$A$3:$AA$3,0))=0,"",INDEX('[1]PNC 2020'!$A$3:$AA$434,MATCH($A172,'[1]PNC 2020'!$A$7:$A$434,0)+4,MATCH(AD$60,'[1]PNC 2020'!$A$3:$AA$3,0))),"")</f>
        <v/>
      </c>
      <c r="AE172" s="35">
        <f>SUBTOTAL(109,AC172:AD172)</f>
        <v>0</v>
      </c>
      <c r="AF172" s="35" t="str">
        <f>IFERROR(IF(INDEX('[1]PNC 2020'!$A$3:$AA$434,MATCH($A172,'[1]PNC 2020'!$A$7:$A$434,0)+4,MATCH(AF$60,'[1]PNC 2020'!$A$3:$AA$3,0))=0,"",INDEX('[1]PNC 2020'!$A$3:$AA$434,MATCH($A172,'[1]PNC 2020'!$A$7:$A$434,0)+4,MATCH(AF$60,'[1]PNC 2020'!$A$3:$AA$3,0))),"")</f>
        <v/>
      </c>
      <c r="AG172" s="35" t="str">
        <f>IFERROR(IF(INDEX('[1]PNC 2020'!$A$3:$AA$434,MATCH($A172,'[1]PNC 2020'!$A$7:$A$434,0)+4,MATCH(AG$60,'[1]PNC 2020'!$A$3:$AA$3,0))=0,"",INDEX('[1]PNC 2020'!$A$3:$AA$434,MATCH($A172,'[1]PNC 2020'!$A$7:$A$434,0)+4,MATCH(AG$60,'[1]PNC 2020'!$A$3:$AA$3,0))),"")</f>
        <v/>
      </c>
      <c r="AH172" s="35">
        <f>SUBTOTAL(109,AF172:AG172)</f>
        <v>0</v>
      </c>
      <c r="AI172" s="35" t="str">
        <f>IFERROR(IF(INDEX('[1]PNC 2020'!$A$3:$AA$434,MATCH($A172,'[1]PNC 2020'!$A$7:$A$434,0)+4,MATCH(AI$60,'[1]PNC 2020'!$A$3:$AA$3,0))=0,"",INDEX('[1]PNC 2020'!$A$3:$AA$434,MATCH($A172,'[1]PNC 2020'!$A$7:$A$434,0)+4,MATCH(AI$60,'[1]PNC 2020'!$A$3:$AA$3,0))),"")</f>
        <v/>
      </c>
      <c r="AJ172" s="35" t="str">
        <f>IFERROR(IF(INDEX('[1]PNC 2020'!$A$3:$AA$434,MATCH($A172,'[1]PNC 2020'!$A$7:$A$434,0)+4,MATCH(AJ$60,'[1]PNC 2020'!$A$3:$AA$3,0))=0,"",INDEX('[1]PNC 2020'!$A$3:$AA$434,MATCH($A172,'[1]PNC 2020'!$A$7:$A$434,0)+4,MATCH(AJ$60,'[1]PNC 2020'!$A$3:$AA$3,0))),"")</f>
        <v/>
      </c>
      <c r="AK172" s="35">
        <f>SUBTOTAL(109,AI172:AJ172)</f>
        <v>0</v>
      </c>
      <c r="AM172" s="97" t="s">
        <v>2</v>
      </c>
    </row>
    <row r="173" spans="1:39" x14ac:dyDescent="0.25">
      <c r="A173" s="97" t="str">
        <f t="shared" si="67"/>
        <v>MarzoHumano Seguros, S. A.</v>
      </c>
      <c r="B173" s="37" t="s">
        <v>92</v>
      </c>
      <c r="C173" s="44">
        <f t="shared" si="69"/>
        <v>0</v>
      </c>
      <c r="D173" s="44">
        <f t="shared" si="70"/>
        <v>0</v>
      </c>
      <c r="E173" s="35" t="str">
        <f>IFERROR(IF(INDEX('[1]PNC 2020'!$A$3:$AA$434,MATCH($A173,'[1]PNC 2020'!$A$7:$A$434,0)+4,MATCH(E$60,'[1]PNC 2020'!$A$3:$AA$3,0))=0,"",INDEX('[1]PNC 2020'!$A$3:$AA$434,MATCH($A173,'[1]PNC 2020'!$A$7:$A$434,0)+4,MATCH(E$60,'[1]PNC 2020'!$A$3:$AA$3,0))),"")</f>
        <v/>
      </c>
      <c r="F173" s="35" t="str">
        <f>IFERROR(IF(INDEX('[1]PNC 2020'!$A$3:$AA$434,MATCH($A173,'[1]PNC 2020'!$A$7:$A$434,0)+4,MATCH(F$60,'[1]PNC 2020'!$A$3:$AA$3,0))=0,"",INDEX('[1]PNC 2020'!$A$3:$AA$434,MATCH($A173,'[1]PNC 2020'!$A$7:$A$434,0)+4,MATCH(F$60,'[1]PNC 2020'!$A$3:$AA$3,0))),"")</f>
        <v/>
      </c>
      <c r="G173" s="35">
        <f t="shared" ref="G173:G204" si="71">SUBTOTAL(109,E173:F173)</f>
        <v>0</v>
      </c>
      <c r="H173" s="35" t="str">
        <f>IFERROR(IF(INDEX('[1]PNC 2020'!$A$3:$AA$434,MATCH($A173,'[1]PNC 2020'!$A$7:$A$434,0)+4,MATCH(H$60,'[1]PNC 2020'!$A$3:$AA$3,0))=0,"",INDEX('[1]PNC 2020'!$A$3:$AA$434,MATCH($A173,'[1]PNC 2020'!$A$7:$A$434,0)+4,MATCH(H$60,'[1]PNC 2020'!$A$3:$AA$3,0))),"")</f>
        <v/>
      </c>
      <c r="I173" s="35" t="str">
        <f>IFERROR(IF(INDEX('[1]PNC 2020'!$A$3:$AA$434,MATCH($A173,'[1]PNC 2020'!$A$7:$A$434,0)+4,MATCH(I$60,'[1]PNC 2020'!$A$3:$AA$3,0))=0,"",INDEX('[1]PNC 2020'!$A$3:$AA$434,MATCH($A173,'[1]PNC 2020'!$A$7:$A$434,0)+4,MATCH(I$60,'[1]PNC 2020'!$A$3:$AA$3,0))),"")</f>
        <v/>
      </c>
      <c r="J173" s="35">
        <f t="shared" ref="J173:J204" si="72">SUBTOTAL(109,H173:I173)</f>
        <v>0</v>
      </c>
      <c r="K173" s="35" t="str">
        <f>IFERROR(IF(INDEX('[1]PNC 2020'!$A$3:$AA$434,MATCH($A173,'[1]PNC 2020'!$A$7:$A$434,0)+4,MATCH(K$60,'[1]PNC 2020'!$A$3:$AA$3,0))=0,"",INDEX('[1]PNC 2020'!$A$3:$AA$434,MATCH($A173,'[1]PNC 2020'!$A$7:$A$434,0)+4,MATCH(K$60,'[1]PNC 2020'!$A$3:$AA$3,0))),"")</f>
        <v/>
      </c>
      <c r="L173" s="35" t="str">
        <f>IFERROR(IF(INDEX('[1]PNC 2020'!$A$3:$AA$434,MATCH($A173,'[1]PNC 2020'!$A$7:$A$434,0)+4,MATCH(L$60,'[1]PNC 2020'!$A$3:$AA$3,0))=0,"",INDEX('[1]PNC 2020'!$A$3:$AA$434,MATCH($A173,'[1]PNC 2020'!$A$7:$A$434,0)+4,MATCH(L$60,'[1]PNC 2020'!$A$3:$AA$3,0))),"")</f>
        <v/>
      </c>
      <c r="M173" s="35">
        <f t="shared" ref="M173:M204" si="73">SUBTOTAL(109,K173:L173)</f>
        <v>0</v>
      </c>
      <c r="N173" s="35" t="str">
        <f>IFERROR(IF(INDEX('[1]PNC 2020'!$A$3:$AA$434,MATCH($A173,'[1]PNC 2020'!$A$7:$A$434,0)+4,MATCH(N$60,'[1]PNC 2020'!$A$3:$AA$3,0))=0,"",INDEX('[1]PNC 2020'!$A$3:$AA$434,MATCH($A173,'[1]PNC 2020'!$A$7:$A$434,0)+4,MATCH(N$60,'[1]PNC 2020'!$A$3:$AA$3,0))),"")</f>
        <v/>
      </c>
      <c r="O173" s="35" t="str">
        <f>IFERROR(IF(INDEX('[1]PNC 2020'!$A$3:$AA$434,MATCH($A173,'[1]PNC 2020'!$A$7:$A$434,0)+4,MATCH(O$60,'[1]PNC 2020'!$A$3:$AA$3,0))=0,"",INDEX('[1]PNC 2020'!$A$3:$AA$434,MATCH($A173,'[1]PNC 2020'!$A$7:$A$434,0)+4,MATCH(O$60,'[1]PNC 2020'!$A$3:$AA$3,0))),"")</f>
        <v/>
      </c>
      <c r="P173" s="35">
        <f t="shared" ref="P173:P204" si="74">SUBTOTAL(109,N173:O173)</f>
        <v>0</v>
      </c>
      <c r="Q173" s="35" t="str">
        <f>IFERROR(IF(INDEX('[1]PNC 2020'!$A$3:$AA$434,MATCH($A173,'[1]PNC 2020'!$A$7:$A$434,0)+4,MATCH(Q$60,'[1]PNC 2020'!$A$3:$AA$3,0))=0,"",INDEX('[1]PNC 2020'!$A$3:$AA$434,MATCH($A173,'[1]PNC 2020'!$A$7:$A$434,0)+4,MATCH(Q$60,'[1]PNC 2020'!$A$3:$AA$3,0))),"")</f>
        <v/>
      </c>
      <c r="R173" s="35" t="str">
        <f>IFERROR(IF(INDEX('[1]PNC 2020'!$A$3:$AA$434,MATCH($A173,'[1]PNC 2020'!$A$7:$A$434,0)+4,MATCH(R$60,'[1]PNC 2020'!$A$3:$AA$3,0))=0,"",INDEX('[1]PNC 2020'!$A$3:$AA$434,MATCH($A173,'[1]PNC 2020'!$A$7:$A$434,0)+4,MATCH(R$60,'[1]PNC 2020'!$A$3:$AA$3,0))),"")</f>
        <v/>
      </c>
      <c r="S173" s="35">
        <f t="shared" ref="S173:S204" si="75">SUBTOTAL(109,Q173:R173)</f>
        <v>0</v>
      </c>
      <c r="T173" s="35" t="str">
        <f>IFERROR(IF(INDEX('[1]PNC 2020'!$A$3:$AA$434,MATCH($A173,'[1]PNC 2020'!$A$7:$A$434,0)+4,MATCH(T$60,'[1]PNC 2020'!$A$3:$AA$3,0))=0,"",INDEX('[1]PNC 2020'!$A$3:$AA$434,MATCH($A173,'[1]PNC 2020'!$A$7:$A$434,0)+4,MATCH(T$60,'[1]PNC 2020'!$A$3:$AA$3,0))),"")</f>
        <v/>
      </c>
      <c r="U173" s="35" t="str">
        <f>IFERROR(IF(INDEX('[1]PNC 2020'!$A$3:$AA$434,MATCH($A173,'[1]PNC 2020'!$A$7:$A$434,0)+4,MATCH(U$60,'[1]PNC 2020'!$A$3:$AA$3,0))=0,"",INDEX('[1]PNC 2020'!$A$3:$AA$434,MATCH($A173,'[1]PNC 2020'!$A$7:$A$434,0)+4,MATCH(U$60,'[1]PNC 2020'!$A$3:$AA$3,0))),"")</f>
        <v/>
      </c>
      <c r="V173" s="35">
        <f t="shared" ref="V173:V204" si="76">SUBTOTAL(109,T173:U173)</f>
        <v>0</v>
      </c>
      <c r="W173" s="35" t="str">
        <f>IFERROR(IF(INDEX('[1]PNC 2020'!$A$3:$AA$434,MATCH($A173,'[1]PNC 2020'!$A$7:$A$434,0)+4,MATCH(W$60,'[1]PNC 2020'!$A$3:$AA$3,0))=0,"",INDEX('[1]PNC 2020'!$A$3:$AA$434,MATCH($A173,'[1]PNC 2020'!$A$7:$A$434,0)+4,MATCH(W$60,'[1]PNC 2020'!$A$3:$AA$3,0))),"")</f>
        <v/>
      </c>
      <c r="X173" s="35" t="str">
        <f>IFERROR(IF(INDEX('[1]PNC 2020'!$A$3:$AA$434,MATCH($A173,'[1]PNC 2020'!$A$7:$A$434,0)+4,MATCH(X$60,'[1]PNC 2020'!$A$3:$AA$3,0))=0,"",INDEX('[1]PNC 2020'!$A$3:$AA$434,MATCH($A173,'[1]PNC 2020'!$A$7:$A$434,0)+4,MATCH(X$60,'[1]PNC 2020'!$A$3:$AA$3,0))),"")</f>
        <v/>
      </c>
      <c r="Y173" s="35">
        <f t="shared" ref="Y173:Y204" si="77">SUBTOTAL(109,W173:X173)</f>
        <v>0</v>
      </c>
      <c r="Z173" s="35" t="str">
        <f>IFERROR(IF(INDEX('[1]PNC 2020'!$A$3:$AA$434,MATCH($A173,'[1]PNC 2020'!$A$7:$A$434,0)+4,MATCH(Z$60,'[1]PNC 2020'!$A$3:$AA$3,0))=0,"",INDEX('[1]PNC 2020'!$A$3:$AA$434,MATCH($A173,'[1]PNC 2020'!$A$7:$A$434,0)+4,MATCH(Z$60,'[1]PNC 2020'!$A$3:$AA$3,0))),"")</f>
        <v/>
      </c>
      <c r="AA173" s="35" t="str">
        <f>IFERROR(IF(INDEX('[1]PNC 2020'!$A$3:$AA$434,MATCH($A173,'[1]PNC 2020'!$A$7:$A$434,0)+4,MATCH(AA$60,'[1]PNC 2020'!$A$3:$AA$3,0))=0,"",INDEX('[1]PNC 2020'!$A$3:$AA$434,MATCH($A173,'[1]PNC 2020'!$A$7:$A$434,0)+4,MATCH(AA$60,'[1]PNC 2020'!$A$3:$AA$3,0))),"")</f>
        <v/>
      </c>
      <c r="AB173" s="35">
        <f t="shared" ref="AB173:AB204" si="78">SUBTOTAL(109,Z173:AA173)</f>
        <v>0</v>
      </c>
      <c r="AC173" s="35" t="str">
        <f>IFERROR(IF(INDEX('[1]PNC 2020'!$A$3:$AA$434,MATCH($A173,'[1]PNC 2020'!$A$7:$A$434,0)+4,MATCH(AC$60,'[1]PNC 2020'!$A$3:$AA$3,0))=0,"",INDEX('[1]PNC 2020'!$A$3:$AA$434,MATCH($A173,'[1]PNC 2020'!$A$7:$A$434,0)+4,MATCH(AC$60,'[1]PNC 2020'!$A$3:$AA$3,0))),"")</f>
        <v/>
      </c>
      <c r="AD173" s="35" t="str">
        <f>IFERROR(IF(INDEX('[1]PNC 2020'!$A$3:$AA$434,MATCH($A173,'[1]PNC 2020'!$A$7:$A$434,0)+4,MATCH(AD$60,'[1]PNC 2020'!$A$3:$AA$3,0))=0,"",INDEX('[1]PNC 2020'!$A$3:$AA$434,MATCH($A173,'[1]PNC 2020'!$A$7:$A$434,0)+4,MATCH(AD$60,'[1]PNC 2020'!$A$3:$AA$3,0))),"")</f>
        <v/>
      </c>
      <c r="AE173" s="35">
        <f t="shared" ref="AE173:AE204" si="79">SUBTOTAL(109,AC173:AD173)</f>
        <v>0</v>
      </c>
      <c r="AF173" s="35" t="str">
        <f>IFERROR(IF(INDEX('[1]PNC 2020'!$A$3:$AA$434,MATCH($A173,'[1]PNC 2020'!$A$7:$A$434,0)+4,MATCH(AF$60,'[1]PNC 2020'!$A$3:$AA$3,0))=0,"",INDEX('[1]PNC 2020'!$A$3:$AA$434,MATCH($A173,'[1]PNC 2020'!$A$7:$A$434,0)+4,MATCH(AF$60,'[1]PNC 2020'!$A$3:$AA$3,0))),"")</f>
        <v/>
      </c>
      <c r="AG173" s="35" t="str">
        <f>IFERROR(IF(INDEX('[1]PNC 2020'!$A$3:$AA$434,MATCH($A173,'[1]PNC 2020'!$A$7:$A$434,0)+4,MATCH(AG$60,'[1]PNC 2020'!$A$3:$AA$3,0))=0,"",INDEX('[1]PNC 2020'!$A$3:$AA$434,MATCH($A173,'[1]PNC 2020'!$A$7:$A$434,0)+4,MATCH(AG$60,'[1]PNC 2020'!$A$3:$AA$3,0))),"")</f>
        <v/>
      </c>
      <c r="AH173" s="35">
        <f t="shared" ref="AH173:AH204" si="80">SUBTOTAL(109,AF173:AG173)</f>
        <v>0</v>
      </c>
      <c r="AI173" s="35" t="str">
        <f>IFERROR(IF(INDEX('[1]PNC 2020'!$A$3:$AA$434,MATCH($A173,'[1]PNC 2020'!$A$7:$A$434,0)+4,MATCH(AI$60,'[1]PNC 2020'!$A$3:$AA$3,0))=0,"",INDEX('[1]PNC 2020'!$A$3:$AA$434,MATCH($A173,'[1]PNC 2020'!$A$7:$A$434,0)+4,MATCH(AI$60,'[1]PNC 2020'!$A$3:$AA$3,0))),"")</f>
        <v/>
      </c>
      <c r="AJ173" s="35" t="str">
        <f>IFERROR(IF(INDEX('[1]PNC 2020'!$A$3:$AA$434,MATCH($A173,'[1]PNC 2020'!$A$7:$A$434,0)+4,MATCH(AJ$60,'[1]PNC 2020'!$A$3:$AA$3,0))=0,"",INDEX('[1]PNC 2020'!$A$3:$AA$434,MATCH($A173,'[1]PNC 2020'!$A$7:$A$434,0)+4,MATCH(AJ$60,'[1]PNC 2020'!$A$3:$AA$3,0))),"")</f>
        <v/>
      </c>
      <c r="AK173" s="35">
        <f t="shared" ref="AK173:AK204" si="81">SUBTOTAL(109,AI173:AJ173)</f>
        <v>0</v>
      </c>
      <c r="AM173" s="97" t="s">
        <v>2</v>
      </c>
    </row>
    <row r="174" spans="1:39" x14ac:dyDescent="0.25">
      <c r="A174" s="97" t="str">
        <f t="shared" si="67"/>
        <v>MarzoSeguros Reservas, S. A.</v>
      </c>
      <c r="B174" s="37" t="s">
        <v>93</v>
      </c>
      <c r="C174" s="44">
        <f t="shared" si="69"/>
        <v>0</v>
      </c>
      <c r="D174" s="44">
        <f t="shared" si="70"/>
        <v>0</v>
      </c>
      <c r="E174" s="35" t="str">
        <f>IFERROR(IF(INDEX('[1]PNC 2020'!$A$3:$AA$434,MATCH($A174,'[1]PNC 2020'!$A$7:$A$434,0)+4,MATCH(E$60,'[1]PNC 2020'!$A$3:$AA$3,0))=0,"",INDEX('[1]PNC 2020'!$A$3:$AA$434,MATCH($A174,'[1]PNC 2020'!$A$7:$A$434,0)+4,MATCH(E$60,'[1]PNC 2020'!$A$3:$AA$3,0))),"")</f>
        <v/>
      </c>
      <c r="F174" s="35" t="str">
        <f>IFERROR(IF(INDEX('[1]PNC 2020'!$A$3:$AA$434,MATCH($A174,'[1]PNC 2020'!$A$7:$A$434,0)+4,MATCH(F$60,'[1]PNC 2020'!$A$3:$AA$3,0))=0,"",INDEX('[1]PNC 2020'!$A$3:$AA$434,MATCH($A174,'[1]PNC 2020'!$A$7:$A$434,0)+4,MATCH(F$60,'[1]PNC 2020'!$A$3:$AA$3,0))),"")</f>
        <v/>
      </c>
      <c r="G174" s="35">
        <f t="shared" si="71"/>
        <v>0</v>
      </c>
      <c r="H174" s="35" t="str">
        <f>IFERROR(IF(INDEX('[1]PNC 2020'!$A$3:$AA$434,MATCH($A174,'[1]PNC 2020'!$A$7:$A$434,0)+4,MATCH(H$60,'[1]PNC 2020'!$A$3:$AA$3,0))=0,"",INDEX('[1]PNC 2020'!$A$3:$AA$434,MATCH($A174,'[1]PNC 2020'!$A$7:$A$434,0)+4,MATCH(H$60,'[1]PNC 2020'!$A$3:$AA$3,0))),"")</f>
        <v/>
      </c>
      <c r="I174" s="35" t="str">
        <f>IFERROR(IF(INDEX('[1]PNC 2020'!$A$3:$AA$434,MATCH($A174,'[1]PNC 2020'!$A$7:$A$434,0)+4,MATCH(I$60,'[1]PNC 2020'!$A$3:$AA$3,0))=0,"",INDEX('[1]PNC 2020'!$A$3:$AA$434,MATCH($A174,'[1]PNC 2020'!$A$7:$A$434,0)+4,MATCH(I$60,'[1]PNC 2020'!$A$3:$AA$3,0))),"")</f>
        <v/>
      </c>
      <c r="J174" s="35">
        <f t="shared" si="72"/>
        <v>0</v>
      </c>
      <c r="K174" s="35" t="str">
        <f>IFERROR(IF(INDEX('[1]PNC 2020'!$A$3:$AA$434,MATCH($A174,'[1]PNC 2020'!$A$7:$A$434,0)+4,MATCH(K$60,'[1]PNC 2020'!$A$3:$AA$3,0))=0,"",INDEX('[1]PNC 2020'!$A$3:$AA$434,MATCH($A174,'[1]PNC 2020'!$A$7:$A$434,0)+4,MATCH(K$60,'[1]PNC 2020'!$A$3:$AA$3,0))),"")</f>
        <v/>
      </c>
      <c r="L174" s="35" t="str">
        <f>IFERROR(IF(INDEX('[1]PNC 2020'!$A$3:$AA$434,MATCH($A174,'[1]PNC 2020'!$A$7:$A$434,0)+4,MATCH(L$60,'[1]PNC 2020'!$A$3:$AA$3,0))=0,"",INDEX('[1]PNC 2020'!$A$3:$AA$434,MATCH($A174,'[1]PNC 2020'!$A$7:$A$434,0)+4,MATCH(L$60,'[1]PNC 2020'!$A$3:$AA$3,0))),"")</f>
        <v/>
      </c>
      <c r="M174" s="35">
        <f t="shared" si="73"/>
        <v>0</v>
      </c>
      <c r="N174" s="35" t="str">
        <f>IFERROR(IF(INDEX('[1]PNC 2020'!$A$3:$AA$434,MATCH($A174,'[1]PNC 2020'!$A$7:$A$434,0)+4,MATCH(N$60,'[1]PNC 2020'!$A$3:$AA$3,0))=0,"",INDEX('[1]PNC 2020'!$A$3:$AA$434,MATCH($A174,'[1]PNC 2020'!$A$7:$A$434,0)+4,MATCH(N$60,'[1]PNC 2020'!$A$3:$AA$3,0))),"")</f>
        <v/>
      </c>
      <c r="O174" s="35" t="str">
        <f>IFERROR(IF(INDEX('[1]PNC 2020'!$A$3:$AA$434,MATCH($A174,'[1]PNC 2020'!$A$7:$A$434,0)+4,MATCH(O$60,'[1]PNC 2020'!$A$3:$AA$3,0))=0,"",INDEX('[1]PNC 2020'!$A$3:$AA$434,MATCH($A174,'[1]PNC 2020'!$A$7:$A$434,0)+4,MATCH(O$60,'[1]PNC 2020'!$A$3:$AA$3,0))),"")</f>
        <v/>
      </c>
      <c r="P174" s="35">
        <f t="shared" si="74"/>
        <v>0</v>
      </c>
      <c r="Q174" s="35" t="str">
        <f>IFERROR(IF(INDEX('[1]PNC 2020'!$A$3:$AA$434,MATCH($A174,'[1]PNC 2020'!$A$7:$A$434,0)+4,MATCH(Q$60,'[1]PNC 2020'!$A$3:$AA$3,0))=0,"",INDEX('[1]PNC 2020'!$A$3:$AA$434,MATCH($A174,'[1]PNC 2020'!$A$7:$A$434,0)+4,MATCH(Q$60,'[1]PNC 2020'!$A$3:$AA$3,0))),"")</f>
        <v/>
      </c>
      <c r="R174" s="35" t="str">
        <f>IFERROR(IF(INDEX('[1]PNC 2020'!$A$3:$AA$434,MATCH($A174,'[1]PNC 2020'!$A$7:$A$434,0)+4,MATCH(R$60,'[1]PNC 2020'!$A$3:$AA$3,0))=0,"",INDEX('[1]PNC 2020'!$A$3:$AA$434,MATCH($A174,'[1]PNC 2020'!$A$7:$A$434,0)+4,MATCH(R$60,'[1]PNC 2020'!$A$3:$AA$3,0))),"")</f>
        <v/>
      </c>
      <c r="S174" s="35">
        <f t="shared" si="75"/>
        <v>0</v>
      </c>
      <c r="T174" s="35" t="str">
        <f>IFERROR(IF(INDEX('[1]PNC 2020'!$A$3:$AA$434,MATCH($A174,'[1]PNC 2020'!$A$7:$A$434,0)+4,MATCH(T$60,'[1]PNC 2020'!$A$3:$AA$3,0))=0,"",INDEX('[1]PNC 2020'!$A$3:$AA$434,MATCH($A174,'[1]PNC 2020'!$A$7:$A$434,0)+4,MATCH(T$60,'[1]PNC 2020'!$A$3:$AA$3,0))),"")</f>
        <v/>
      </c>
      <c r="U174" s="35" t="str">
        <f>IFERROR(IF(INDEX('[1]PNC 2020'!$A$3:$AA$434,MATCH($A174,'[1]PNC 2020'!$A$7:$A$434,0)+4,MATCH(U$60,'[1]PNC 2020'!$A$3:$AA$3,0))=0,"",INDEX('[1]PNC 2020'!$A$3:$AA$434,MATCH($A174,'[1]PNC 2020'!$A$7:$A$434,0)+4,MATCH(U$60,'[1]PNC 2020'!$A$3:$AA$3,0))),"")</f>
        <v/>
      </c>
      <c r="V174" s="35">
        <f t="shared" si="76"/>
        <v>0</v>
      </c>
      <c r="W174" s="35" t="str">
        <f>IFERROR(IF(INDEX('[1]PNC 2020'!$A$3:$AA$434,MATCH($A174,'[1]PNC 2020'!$A$7:$A$434,0)+4,MATCH(W$60,'[1]PNC 2020'!$A$3:$AA$3,0))=0,"",INDEX('[1]PNC 2020'!$A$3:$AA$434,MATCH($A174,'[1]PNC 2020'!$A$7:$A$434,0)+4,MATCH(W$60,'[1]PNC 2020'!$A$3:$AA$3,0))),"")</f>
        <v/>
      </c>
      <c r="X174" s="35" t="str">
        <f>IFERROR(IF(INDEX('[1]PNC 2020'!$A$3:$AA$434,MATCH($A174,'[1]PNC 2020'!$A$7:$A$434,0)+4,MATCH(X$60,'[1]PNC 2020'!$A$3:$AA$3,0))=0,"",INDEX('[1]PNC 2020'!$A$3:$AA$434,MATCH($A174,'[1]PNC 2020'!$A$7:$A$434,0)+4,MATCH(X$60,'[1]PNC 2020'!$A$3:$AA$3,0))),"")</f>
        <v/>
      </c>
      <c r="Y174" s="35">
        <f t="shared" si="77"/>
        <v>0</v>
      </c>
      <c r="Z174" s="35" t="str">
        <f>IFERROR(IF(INDEX('[1]PNC 2020'!$A$3:$AA$434,MATCH($A174,'[1]PNC 2020'!$A$7:$A$434,0)+4,MATCH(Z$60,'[1]PNC 2020'!$A$3:$AA$3,0))=0,"",INDEX('[1]PNC 2020'!$A$3:$AA$434,MATCH($A174,'[1]PNC 2020'!$A$7:$A$434,0)+4,MATCH(Z$60,'[1]PNC 2020'!$A$3:$AA$3,0))),"")</f>
        <v/>
      </c>
      <c r="AA174" s="35" t="str">
        <f>IFERROR(IF(INDEX('[1]PNC 2020'!$A$3:$AA$434,MATCH($A174,'[1]PNC 2020'!$A$7:$A$434,0)+4,MATCH(AA$60,'[1]PNC 2020'!$A$3:$AA$3,0))=0,"",INDEX('[1]PNC 2020'!$A$3:$AA$434,MATCH($A174,'[1]PNC 2020'!$A$7:$A$434,0)+4,MATCH(AA$60,'[1]PNC 2020'!$A$3:$AA$3,0))),"")</f>
        <v/>
      </c>
      <c r="AB174" s="35">
        <f t="shared" si="78"/>
        <v>0</v>
      </c>
      <c r="AC174" s="35" t="str">
        <f>IFERROR(IF(INDEX('[1]PNC 2020'!$A$3:$AA$434,MATCH($A174,'[1]PNC 2020'!$A$7:$A$434,0)+4,MATCH(AC$60,'[1]PNC 2020'!$A$3:$AA$3,0))=0,"",INDEX('[1]PNC 2020'!$A$3:$AA$434,MATCH($A174,'[1]PNC 2020'!$A$7:$A$434,0)+4,MATCH(AC$60,'[1]PNC 2020'!$A$3:$AA$3,0))),"")</f>
        <v/>
      </c>
      <c r="AD174" s="35" t="str">
        <f>IFERROR(IF(INDEX('[1]PNC 2020'!$A$3:$AA$434,MATCH($A174,'[1]PNC 2020'!$A$7:$A$434,0)+4,MATCH(AD$60,'[1]PNC 2020'!$A$3:$AA$3,0))=0,"",INDEX('[1]PNC 2020'!$A$3:$AA$434,MATCH($A174,'[1]PNC 2020'!$A$7:$A$434,0)+4,MATCH(AD$60,'[1]PNC 2020'!$A$3:$AA$3,0))),"")</f>
        <v/>
      </c>
      <c r="AE174" s="35">
        <f t="shared" si="79"/>
        <v>0</v>
      </c>
      <c r="AF174" s="35" t="str">
        <f>IFERROR(IF(INDEX('[1]PNC 2020'!$A$3:$AA$434,MATCH($A174,'[1]PNC 2020'!$A$7:$A$434,0)+4,MATCH(AF$60,'[1]PNC 2020'!$A$3:$AA$3,0))=0,"",INDEX('[1]PNC 2020'!$A$3:$AA$434,MATCH($A174,'[1]PNC 2020'!$A$7:$A$434,0)+4,MATCH(AF$60,'[1]PNC 2020'!$A$3:$AA$3,0))),"")</f>
        <v/>
      </c>
      <c r="AG174" s="35" t="str">
        <f>IFERROR(IF(INDEX('[1]PNC 2020'!$A$3:$AA$434,MATCH($A174,'[1]PNC 2020'!$A$7:$A$434,0)+4,MATCH(AG$60,'[1]PNC 2020'!$A$3:$AA$3,0))=0,"",INDEX('[1]PNC 2020'!$A$3:$AA$434,MATCH($A174,'[1]PNC 2020'!$A$7:$A$434,0)+4,MATCH(AG$60,'[1]PNC 2020'!$A$3:$AA$3,0))),"")</f>
        <v/>
      </c>
      <c r="AH174" s="35">
        <f t="shared" si="80"/>
        <v>0</v>
      </c>
      <c r="AI174" s="35" t="str">
        <f>IFERROR(IF(INDEX('[1]PNC 2020'!$A$3:$AA$434,MATCH($A174,'[1]PNC 2020'!$A$7:$A$434,0)+4,MATCH(AI$60,'[1]PNC 2020'!$A$3:$AA$3,0))=0,"",INDEX('[1]PNC 2020'!$A$3:$AA$434,MATCH($A174,'[1]PNC 2020'!$A$7:$A$434,0)+4,MATCH(AI$60,'[1]PNC 2020'!$A$3:$AA$3,0))),"")</f>
        <v/>
      </c>
      <c r="AJ174" s="35" t="str">
        <f>IFERROR(IF(INDEX('[1]PNC 2020'!$A$3:$AA$434,MATCH($A174,'[1]PNC 2020'!$A$7:$A$434,0)+4,MATCH(AJ$60,'[1]PNC 2020'!$A$3:$AA$3,0))=0,"",INDEX('[1]PNC 2020'!$A$3:$AA$434,MATCH($A174,'[1]PNC 2020'!$A$7:$A$434,0)+4,MATCH(AJ$60,'[1]PNC 2020'!$A$3:$AA$3,0))),"")</f>
        <v/>
      </c>
      <c r="AK174" s="35">
        <f t="shared" si="81"/>
        <v>0</v>
      </c>
      <c r="AM174" s="97" t="s">
        <v>2</v>
      </c>
    </row>
    <row r="175" spans="1:39" x14ac:dyDescent="0.25">
      <c r="A175" s="97" t="str">
        <f t="shared" si="67"/>
        <v>MarzoMapfre BHD Compañía de Seguros</v>
      </c>
      <c r="B175" s="37" t="s">
        <v>110</v>
      </c>
      <c r="C175" s="44">
        <f t="shared" si="69"/>
        <v>0</v>
      </c>
      <c r="D175" s="44">
        <f t="shared" si="70"/>
        <v>0</v>
      </c>
      <c r="E175" s="35" t="str">
        <f>IFERROR(IF(INDEX('[1]PNC 2020'!$A$3:$AA$434,MATCH($A175,'[1]PNC 2020'!$A$7:$A$434,0)+4,MATCH(E$60,'[1]PNC 2020'!$A$3:$AA$3,0))=0,"",INDEX('[1]PNC 2020'!$A$3:$AA$434,MATCH($A175,'[1]PNC 2020'!$A$7:$A$434,0)+4,MATCH(E$60,'[1]PNC 2020'!$A$3:$AA$3,0))),"")</f>
        <v/>
      </c>
      <c r="F175" s="35" t="str">
        <f>IFERROR(IF(INDEX('[1]PNC 2020'!$A$3:$AA$434,MATCH($A175,'[1]PNC 2020'!$A$7:$A$434,0)+4,MATCH(F$60,'[1]PNC 2020'!$A$3:$AA$3,0))=0,"",INDEX('[1]PNC 2020'!$A$3:$AA$434,MATCH($A175,'[1]PNC 2020'!$A$7:$A$434,0)+4,MATCH(F$60,'[1]PNC 2020'!$A$3:$AA$3,0))),"")</f>
        <v/>
      </c>
      <c r="G175" s="35">
        <f t="shared" si="71"/>
        <v>0</v>
      </c>
      <c r="H175" s="35" t="str">
        <f>IFERROR(IF(INDEX('[1]PNC 2020'!$A$3:$AA$434,MATCH($A175,'[1]PNC 2020'!$A$7:$A$434,0)+4,MATCH(H$60,'[1]PNC 2020'!$A$3:$AA$3,0))=0,"",INDEX('[1]PNC 2020'!$A$3:$AA$434,MATCH($A175,'[1]PNC 2020'!$A$7:$A$434,0)+4,MATCH(H$60,'[1]PNC 2020'!$A$3:$AA$3,0))),"")</f>
        <v/>
      </c>
      <c r="I175" s="35" t="str">
        <f>IFERROR(IF(INDEX('[1]PNC 2020'!$A$3:$AA$434,MATCH($A175,'[1]PNC 2020'!$A$7:$A$434,0)+4,MATCH(I$60,'[1]PNC 2020'!$A$3:$AA$3,0))=0,"",INDEX('[1]PNC 2020'!$A$3:$AA$434,MATCH($A175,'[1]PNC 2020'!$A$7:$A$434,0)+4,MATCH(I$60,'[1]PNC 2020'!$A$3:$AA$3,0))),"")</f>
        <v/>
      </c>
      <c r="J175" s="35">
        <f t="shared" si="72"/>
        <v>0</v>
      </c>
      <c r="K175" s="35" t="str">
        <f>IFERROR(IF(INDEX('[1]PNC 2020'!$A$3:$AA$434,MATCH($A175,'[1]PNC 2020'!$A$7:$A$434,0)+4,MATCH(K$60,'[1]PNC 2020'!$A$3:$AA$3,0))=0,"",INDEX('[1]PNC 2020'!$A$3:$AA$434,MATCH($A175,'[1]PNC 2020'!$A$7:$A$434,0)+4,MATCH(K$60,'[1]PNC 2020'!$A$3:$AA$3,0))),"")</f>
        <v/>
      </c>
      <c r="L175" s="35" t="str">
        <f>IFERROR(IF(INDEX('[1]PNC 2020'!$A$3:$AA$434,MATCH($A175,'[1]PNC 2020'!$A$7:$A$434,0)+4,MATCH(L$60,'[1]PNC 2020'!$A$3:$AA$3,0))=0,"",INDEX('[1]PNC 2020'!$A$3:$AA$434,MATCH($A175,'[1]PNC 2020'!$A$7:$A$434,0)+4,MATCH(L$60,'[1]PNC 2020'!$A$3:$AA$3,0))),"")</f>
        <v/>
      </c>
      <c r="M175" s="35">
        <f t="shared" si="73"/>
        <v>0</v>
      </c>
      <c r="N175" s="35" t="str">
        <f>IFERROR(IF(INDEX('[1]PNC 2020'!$A$3:$AA$434,MATCH($A175,'[1]PNC 2020'!$A$7:$A$434,0)+4,MATCH(N$60,'[1]PNC 2020'!$A$3:$AA$3,0))=0,"",INDEX('[1]PNC 2020'!$A$3:$AA$434,MATCH($A175,'[1]PNC 2020'!$A$7:$A$434,0)+4,MATCH(N$60,'[1]PNC 2020'!$A$3:$AA$3,0))),"")</f>
        <v/>
      </c>
      <c r="O175" s="35" t="str">
        <f>IFERROR(IF(INDEX('[1]PNC 2020'!$A$3:$AA$434,MATCH($A175,'[1]PNC 2020'!$A$7:$A$434,0)+4,MATCH(O$60,'[1]PNC 2020'!$A$3:$AA$3,0))=0,"",INDEX('[1]PNC 2020'!$A$3:$AA$434,MATCH($A175,'[1]PNC 2020'!$A$7:$A$434,0)+4,MATCH(O$60,'[1]PNC 2020'!$A$3:$AA$3,0))),"")</f>
        <v/>
      </c>
      <c r="P175" s="35">
        <f t="shared" si="74"/>
        <v>0</v>
      </c>
      <c r="Q175" s="35" t="str">
        <f>IFERROR(IF(INDEX('[1]PNC 2020'!$A$3:$AA$434,MATCH($A175,'[1]PNC 2020'!$A$7:$A$434,0)+4,MATCH(Q$60,'[1]PNC 2020'!$A$3:$AA$3,0))=0,"",INDEX('[1]PNC 2020'!$A$3:$AA$434,MATCH($A175,'[1]PNC 2020'!$A$7:$A$434,0)+4,MATCH(Q$60,'[1]PNC 2020'!$A$3:$AA$3,0))),"")</f>
        <v/>
      </c>
      <c r="R175" s="35" t="str">
        <f>IFERROR(IF(INDEX('[1]PNC 2020'!$A$3:$AA$434,MATCH($A175,'[1]PNC 2020'!$A$7:$A$434,0)+4,MATCH(R$60,'[1]PNC 2020'!$A$3:$AA$3,0))=0,"",INDEX('[1]PNC 2020'!$A$3:$AA$434,MATCH($A175,'[1]PNC 2020'!$A$7:$A$434,0)+4,MATCH(R$60,'[1]PNC 2020'!$A$3:$AA$3,0))),"")</f>
        <v/>
      </c>
      <c r="S175" s="35">
        <f t="shared" si="75"/>
        <v>0</v>
      </c>
      <c r="T175" s="35" t="str">
        <f>IFERROR(IF(INDEX('[1]PNC 2020'!$A$3:$AA$434,MATCH($A175,'[1]PNC 2020'!$A$7:$A$434,0)+4,MATCH(T$60,'[1]PNC 2020'!$A$3:$AA$3,0))=0,"",INDEX('[1]PNC 2020'!$A$3:$AA$434,MATCH($A175,'[1]PNC 2020'!$A$7:$A$434,0)+4,MATCH(T$60,'[1]PNC 2020'!$A$3:$AA$3,0))),"")</f>
        <v/>
      </c>
      <c r="U175" s="35" t="str">
        <f>IFERROR(IF(INDEX('[1]PNC 2020'!$A$3:$AA$434,MATCH($A175,'[1]PNC 2020'!$A$7:$A$434,0)+4,MATCH(U$60,'[1]PNC 2020'!$A$3:$AA$3,0))=0,"",INDEX('[1]PNC 2020'!$A$3:$AA$434,MATCH($A175,'[1]PNC 2020'!$A$7:$A$434,0)+4,MATCH(U$60,'[1]PNC 2020'!$A$3:$AA$3,0))),"")</f>
        <v/>
      </c>
      <c r="V175" s="35">
        <f t="shared" si="76"/>
        <v>0</v>
      </c>
      <c r="W175" s="35" t="str">
        <f>IFERROR(IF(INDEX('[1]PNC 2020'!$A$3:$AA$434,MATCH($A175,'[1]PNC 2020'!$A$7:$A$434,0)+4,MATCH(W$60,'[1]PNC 2020'!$A$3:$AA$3,0))=0,"",INDEX('[1]PNC 2020'!$A$3:$AA$434,MATCH($A175,'[1]PNC 2020'!$A$7:$A$434,0)+4,MATCH(W$60,'[1]PNC 2020'!$A$3:$AA$3,0))),"")</f>
        <v/>
      </c>
      <c r="X175" s="35" t="str">
        <f>IFERROR(IF(INDEX('[1]PNC 2020'!$A$3:$AA$434,MATCH($A175,'[1]PNC 2020'!$A$7:$A$434,0)+4,MATCH(X$60,'[1]PNC 2020'!$A$3:$AA$3,0))=0,"",INDEX('[1]PNC 2020'!$A$3:$AA$434,MATCH($A175,'[1]PNC 2020'!$A$7:$A$434,0)+4,MATCH(X$60,'[1]PNC 2020'!$A$3:$AA$3,0))),"")</f>
        <v/>
      </c>
      <c r="Y175" s="35">
        <f t="shared" si="77"/>
        <v>0</v>
      </c>
      <c r="Z175" s="35" t="str">
        <f>IFERROR(IF(INDEX('[1]PNC 2020'!$A$3:$AA$434,MATCH($A175,'[1]PNC 2020'!$A$7:$A$434,0)+4,MATCH(Z$60,'[1]PNC 2020'!$A$3:$AA$3,0))=0,"",INDEX('[1]PNC 2020'!$A$3:$AA$434,MATCH($A175,'[1]PNC 2020'!$A$7:$A$434,0)+4,MATCH(Z$60,'[1]PNC 2020'!$A$3:$AA$3,0))),"")</f>
        <v/>
      </c>
      <c r="AA175" s="35" t="str">
        <f>IFERROR(IF(INDEX('[1]PNC 2020'!$A$3:$AA$434,MATCH($A175,'[1]PNC 2020'!$A$7:$A$434,0)+4,MATCH(AA$60,'[1]PNC 2020'!$A$3:$AA$3,0))=0,"",INDEX('[1]PNC 2020'!$A$3:$AA$434,MATCH($A175,'[1]PNC 2020'!$A$7:$A$434,0)+4,MATCH(AA$60,'[1]PNC 2020'!$A$3:$AA$3,0))),"")</f>
        <v/>
      </c>
      <c r="AB175" s="35">
        <f t="shared" si="78"/>
        <v>0</v>
      </c>
      <c r="AC175" s="35" t="str">
        <f>IFERROR(IF(INDEX('[1]PNC 2020'!$A$3:$AA$434,MATCH($A175,'[1]PNC 2020'!$A$7:$A$434,0)+4,MATCH(AC$60,'[1]PNC 2020'!$A$3:$AA$3,0))=0,"",INDEX('[1]PNC 2020'!$A$3:$AA$434,MATCH($A175,'[1]PNC 2020'!$A$7:$A$434,0)+4,MATCH(AC$60,'[1]PNC 2020'!$A$3:$AA$3,0))),"")</f>
        <v/>
      </c>
      <c r="AD175" s="35" t="str">
        <f>IFERROR(IF(INDEX('[1]PNC 2020'!$A$3:$AA$434,MATCH($A175,'[1]PNC 2020'!$A$7:$A$434,0)+4,MATCH(AD$60,'[1]PNC 2020'!$A$3:$AA$3,0))=0,"",INDEX('[1]PNC 2020'!$A$3:$AA$434,MATCH($A175,'[1]PNC 2020'!$A$7:$A$434,0)+4,MATCH(AD$60,'[1]PNC 2020'!$A$3:$AA$3,0))),"")</f>
        <v/>
      </c>
      <c r="AE175" s="35">
        <f t="shared" si="79"/>
        <v>0</v>
      </c>
      <c r="AF175" s="35" t="str">
        <f>IFERROR(IF(INDEX('[1]PNC 2020'!$A$3:$AA$434,MATCH($A175,'[1]PNC 2020'!$A$7:$A$434,0)+4,MATCH(AF$60,'[1]PNC 2020'!$A$3:$AA$3,0))=0,"",INDEX('[1]PNC 2020'!$A$3:$AA$434,MATCH($A175,'[1]PNC 2020'!$A$7:$A$434,0)+4,MATCH(AF$60,'[1]PNC 2020'!$A$3:$AA$3,0))),"")</f>
        <v/>
      </c>
      <c r="AG175" s="35" t="str">
        <f>IFERROR(IF(INDEX('[1]PNC 2020'!$A$3:$AA$434,MATCH($A175,'[1]PNC 2020'!$A$7:$A$434,0)+4,MATCH(AG$60,'[1]PNC 2020'!$A$3:$AA$3,0))=0,"",INDEX('[1]PNC 2020'!$A$3:$AA$434,MATCH($A175,'[1]PNC 2020'!$A$7:$A$434,0)+4,MATCH(AG$60,'[1]PNC 2020'!$A$3:$AA$3,0))),"")</f>
        <v/>
      </c>
      <c r="AH175" s="35">
        <f t="shared" si="80"/>
        <v>0</v>
      </c>
      <c r="AI175" s="35" t="str">
        <f>IFERROR(IF(INDEX('[1]PNC 2020'!$A$3:$AA$434,MATCH($A175,'[1]PNC 2020'!$A$7:$A$434,0)+4,MATCH(AI$60,'[1]PNC 2020'!$A$3:$AA$3,0))=0,"",INDEX('[1]PNC 2020'!$A$3:$AA$434,MATCH($A175,'[1]PNC 2020'!$A$7:$A$434,0)+4,MATCH(AI$60,'[1]PNC 2020'!$A$3:$AA$3,0))),"")</f>
        <v/>
      </c>
      <c r="AJ175" s="35" t="str">
        <f>IFERROR(IF(INDEX('[1]PNC 2020'!$A$3:$AA$434,MATCH($A175,'[1]PNC 2020'!$A$7:$A$434,0)+4,MATCH(AJ$60,'[1]PNC 2020'!$A$3:$AA$3,0))=0,"",INDEX('[1]PNC 2020'!$A$3:$AA$434,MATCH($A175,'[1]PNC 2020'!$A$7:$A$434,0)+4,MATCH(AJ$60,'[1]PNC 2020'!$A$3:$AA$3,0))),"")</f>
        <v/>
      </c>
      <c r="AK175" s="35">
        <f t="shared" si="81"/>
        <v>0</v>
      </c>
      <c r="AM175" s="97" t="s">
        <v>2</v>
      </c>
    </row>
    <row r="176" spans="1:39" x14ac:dyDescent="0.25">
      <c r="A176" s="97" t="str">
        <f t="shared" si="67"/>
        <v>MarzoLa Colonial, S. A., Compañia De Seguros</v>
      </c>
      <c r="B176" s="37" t="s">
        <v>111</v>
      </c>
      <c r="C176" s="44">
        <f t="shared" si="69"/>
        <v>0</v>
      </c>
      <c r="D176" s="44">
        <f t="shared" si="70"/>
        <v>0</v>
      </c>
      <c r="E176" s="35" t="str">
        <f>IFERROR(IF(INDEX('[1]PNC 2020'!$A$3:$AA$434,MATCH($A176,'[1]PNC 2020'!$A$7:$A$434,0)+4,MATCH(E$60,'[1]PNC 2020'!$A$3:$AA$3,0))=0,"",INDEX('[1]PNC 2020'!$A$3:$AA$434,MATCH($A176,'[1]PNC 2020'!$A$7:$A$434,0)+4,MATCH(E$60,'[1]PNC 2020'!$A$3:$AA$3,0))),"")</f>
        <v/>
      </c>
      <c r="F176" s="35" t="str">
        <f>IFERROR(IF(INDEX('[1]PNC 2020'!$A$3:$AA$434,MATCH($A176,'[1]PNC 2020'!$A$7:$A$434,0)+4,MATCH(F$60,'[1]PNC 2020'!$A$3:$AA$3,0))=0,"",INDEX('[1]PNC 2020'!$A$3:$AA$434,MATCH($A176,'[1]PNC 2020'!$A$7:$A$434,0)+4,MATCH(F$60,'[1]PNC 2020'!$A$3:$AA$3,0))),"")</f>
        <v/>
      </c>
      <c r="G176" s="35">
        <f t="shared" si="71"/>
        <v>0</v>
      </c>
      <c r="H176" s="35" t="str">
        <f>IFERROR(IF(INDEX('[1]PNC 2020'!$A$3:$AA$434,MATCH($A176,'[1]PNC 2020'!$A$7:$A$434,0)+4,MATCH(H$60,'[1]PNC 2020'!$A$3:$AA$3,0))=0,"",INDEX('[1]PNC 2020'!$A$3:$AA$434,MATCH($A176,'[1]PNC 2020'!$A$7:$A$434,0)+4,MATCH(H$60,'[1]PNC 2020'!$A$3:$AA$3,0))),"")</f>
        <v/>
      </c>
      <c r="I176" s="35" t="str">
        <f>IFERROR(IF(INDEX('[1]PNC 2020'!$A$3:$AA$434,MATCH($A176,'[1]PNC 2020'!$A$7:$A$434,0)+4,MATCH(I$60,'[1]PNC 2020'!$A$3:$AA$3,0))=0,"",INDEX('[1]PNC 2020'!$A$3:$AA$434,MATCH($A176,'[1]PNC 2020'!$A$7:$A$434,0)+4,MATCH(I$60,'[1]PNC 2020'!$A$3:$AA$3,0))),"")</f>
        <v/>
      </c>
      <c r="J176" s="35">
        <f t="shared" si="72"/>
        <v>0</v>
      </c>
      <c r="K176" s="35" t="str">
        <f>IFERROR(IF(INDEX('[1]PNC 2020'!$A$3:$AA$434,MATCH($A176,'[1]PNC 2020'!$A$7:$A$434,0)+4,MATCH(K$60,'[1]PNC 2020'!$A$3:$AA$3,0))=0,"",INDEX('[1]PNC 2020'!$A$3:$AA$434,MATCH($A176,'[1]PNC 2020'!$A$7:$A$434,0)+4,MATCH(K$60,'[1]PNC 2020'!$A$3:$AA$3,0))),"")</f>
        <v/>
      </c>
      <c r="L176" s="35" t="str">
        <f>IFERROR(IF(INDEX('[1]PNC 2020'!$A$3:$AA$434,MATCH($A176,'[1]PNC 2020'!$A$7:$A$434,0)+4,MATCH(L$60,'[1]PNC 2020'!$A$3:$AA$3,0))=0,"",INDEX('[1]PNC 2020'!$A$3:$AA$434,MATCH($A176,'[1]PNC 2020'!$A$7:$A$434,0)+4,MATCH(L$60,'[1]PNC 2020'!$A$3:$AA$3,0))),"")</f>
        <v/>
      </c>
      <c r="M176" s="35">
        <f t="shared" si="73"/>
        <v>0</v>
      </c>
      <c r="N176" s="35" t="str">
        <f>IFERROR(IF(INDEX('[1]PNC 2020'!$A$3:$AA$434,MATCH($A176,'[1]PNC 2020'!$A$7:$A$434,0)+4,MATCH(N$60,'[1]PNC 2020'!$A$3:$AA$3,0))=0,"",INDEX('[1]PNC 2020'!$A$3:$AA$434,MATCH($A176,'[1]PNC 2020'!$A$7:$A$434,0)+4,MATCH(N$60,'[1]PNC 2020'!$A$3:$AA$3,0))),"")</f>
        <v/>
      </c>
      <c r="O176" s="35" t="str">
        <f>IFERROR(IF(INDEX('[1]PNC 2020'!$A$3:$AA$434,MATCH($A176,'[1]PNC 2020'!$A$7:$A$434,0)+4,MATCH(O$60,'[1]PNC 2020'!$A$3:$AA$3,0))=0,"",INDEX('[1]PNC 2020'!$A$3:$AA$434,MATCH($A176,'[1]PNC 2020'!$A$7:$A$434,0)+4,MATCH(O$60,'[1]PNC 2020'!$A$3:$AA$3,0))),"")</f>
        <v/>
      </c>
      <c r="P176" s="35">
        <f t="shared" si="74"/>
        <v>0</v>
      </c>
      <c r="Q176" s="35" t="str">
        <f>IFERROR(IF(INDEX('[1]PNC 2020'!$A$3:$AA$434,MATCH($A176,'[1]PNC 2020'!$A$7:$A$434,0)+4,MATCH(Q$60,'[1]PNC 2020'!$A$3:$AA$3,0))=0,"",INDEX('[1]PNC 2020'!$A$3:$AA$434,MATCH($A176,'[1]PNC 2020'!$A$7:$A$434,0)+4,MATCH(Q$60,'[1]PNC 2020'!$A$3:$AA$3,0))),"")</f>
        <v/>
      </c>
      <c r="R176" s="35" t="str">
        <f>IFERROR(IF(INDEX('[1]PNC 2020'!$A$3:$AA$434,MATCH($A176,'[1]PNC 2020'!$A$7:$A$434,0)+4,MATCH(R$60,'[1]PNC 2020'!$A$3:$AA$3,0))=0,"",INDEX('[1]PNC 2020'!$A$3:$AA$434,MATCH($A176,'[1]PNC 2020'!$A$7:$A$434,0)+4,MATCH(R$60,'[1]PNC 2020'!$A$3:$AA$3,0))),"")</f>
        <v/>
      </c>
      <c r="S176" s="35">
        <f t="shared" si="75"/>
        <v>0</v>
      </c>
      <c r="T176" s="35" t="str">
        <f>IFERROR(IF(INDEX('[1]PNC 2020'!$A$3:$AA$434,MATCH($A176,'[1]PNC 2020'!$A$7:$A$434,0)+4,MATCH(T$60,'[1]PNC 2020'!$A$3:$AA$3,0))=0,"",INDEX('[1]PNC 2020'!$A$3:$AA$434,MATCH($A176,'[1]PNC 2020'!$A$7:$A$434,0)+4,MATCH(T$60,'[1]PNC 2020'!$A$3:$AA$3,0))),"")</f>
        <v/>
      </c>
      <c r="U176" s="35" t="str">
        <f>IFERROR(IF(INDEX('[1]PNC 2020'!$A$3:$AA$434,MATCH($A176,'[1]PNC 2020'!$A$7:$A$434,0)+4,MATCH(U$60,'[1]PNC 2020'!$A$3:$AA$3,0))=0,"",INDEX('[1]PNC 2020'!$A$3:$AA$434,MATCH($A176,'[1]PNC 2020'!$A$7:$A$434,0)+4,MATCH(U$60,'[1]PNC 2020'!$A$3:$AA$3,0))),"")</f>
        <v/>
      </c>
      <c r="V176" s="35">
        <f t="shared" si="76"/>
        <v>0</v>
      </c>
      <c r="W176" s="35" t="str">
        <f>IFERROR(IF(INDEX('[1]PNC 2020'!$A$3:$AA$434,MATCH($A176,'[1]PNC 2020'!$A$7:$A$434,0)+4,MATCH(W$60,'[1]PNC 2020'!$A$3:$AA$3,0))=0,"",INDEX('[1]PNC 2020'!$A$3:$AA$434,MATCH($A176,'[1]PNC 2020'!$A$7:$A$434,0)+4,MATCH(W$60,'[1]PNC 2020'!$A$3:$AA$3,0))),"")</f>
        <v/>
      </c>
      <c r="X176" s="35" t="str">
        <f>IFERROR(IF(INDEX('[1]PNC 2020'!$A$3:$AA$434,MATCH($A176,'[1]PNC 2020'!$A$7:$A$434,0)+4,MATCH(X$60,'[1]PNC 2020'!$A$3:$AA$3,0))=0,"",INDEX('[1]PNC 2020'!$A$3:$AA$434,MATCH($A176,'[1]PNC 2020'!$A$7:$A$434,0)+4,MATCH(X$60,'[1]PNC 2020'!$A$3:$AA$3,0))),"")</f>
        <v/>
      </c>
      <c r="Y176" s="35">
        <f t="shared" si="77"/>
        <v>0</v>
      </c>
      <c r="Z176" s="35" t="str">
        <f>IFERROR(IF(INDEX('[1]PNC 2020'!$A$3:$AA$434,MATCH($A176,'[1]PNC 2020'!$A$7:$A$434,0)+4,MATCH(Z$60,'[1]PNC 2020'!$A$3:$AA$3,0))=0,"",INDEX('[1]PNC 2020'!$A$3:$AA$434,MATCH($A176,'[1]PNC 2020'!$A$7:$A$434,0)+4,MATCH(Z$60,'[1]PNC 2020'!$A$3:$AA$3,0))),"")</f>
        <v/>
      </c>
      <c r="AA176" s="35" t="str">
        <f>IFERROR(IF(INDEX('[1]PNC 2020'!$A$3:$AA$434,MATCH($A176,'[1]PNC 2020'!$A$7:$A$434,0)+4,MATCH(AA$60,'[1]PNC 2020'!$A$3:$AA$3,0))=0,"",INDEX('[1]PNC 2020'!$A$3:$AA$434,MATCH($A176,'[1]PNC 2020'!$A$7:$A$434,0)+4,MATCH(AA$60,'[1]PNC 2020'!$A$3:$AA$3,0))),"")</f>
        <v/>
      </c>
      <c r="AB176" s="35">
        <f t="shared" si="78"/>
        <v>0</v>
      </c>
      <c r="AC176" s="35" t="str">
        <f>IFERROR(IF(INDEX('[1]PNC 2020'!$A$3:$AA$434,MATCH($A176,'[1]PNC 2020'!$A$7:$A$434,0)+4,MATCH(AC$60,'[1]PNC 2020'!$A$3:$AA$3,0))=0,"",INDEX('[1]PNC 2020'!$A$3:$AA$434,MATCH($A176,'[1]PNC 2020'!$A$7:$A$434,0)+4,MATCH(AC$60,'[1]PNC 2020'!$A$3:$AA$3,0))),"")</f>
        <v/>
      </c>
      <c r="AD176" s="35" t="str">
        <f>IFERROR(IF(INDEX('[1]PNC 2020'!$A$3:$AA$434,MATCH($A176,'[1]PNC 2020'!$A$7:$A$434,0)+4,MATCH(AD$60,'[1]PNC 2020'!$A$3:$AA$3,0))=0,"",INDEX('[1]PNC 2020'!$A$3:$AA$434,MATCH($A176,'[1]PNC 2020'!$A$7:$A$434,0)+4,MATCH(AD$60,'[1]PNC 2020'!$A$3:$AA$3,0))),"")</f>
        <v/>
      </c>
      <c r="AE176" s="35">
        <f t="shared" si="79"/>
        <v>0</v>
      </c>
      <c r="AF176" s="35" t="str">
        <f>IFERROR(IF(INDEX('[1]PNC 2020'!$A$3:$AA$434,MATCH($A176,'[1]PNC 2020'!$A$7:$A$434,0)+4,MATCH(AF$60,'[1]PNC 2020'!$A$3:$AA$3,0))=0,"",INDEX('[1]PNC 2020'!$A$3:$AA$434,MATCH($A176,'[1]PNC 2020'!$A$7:$A$434,0)+4,MATCH(AF$60,'[1]PNC 2020'!$A$3:$AA$3,0))),"")</f>
        <v/>
      </c>
      <c r="AG176" s="35" t="str">
        <f>IFERROR(IF(INDEX('[1]PNC 2020'!$A$3:$AA$434,MATCH($A176,'[1]PNC 2020'!$A$7:$A$434,0)+4,MATCH(AG$60,'[1]PNC 2020'!$A$3:$AA$3,0))=0,"",INDEX('[1]PNC 2020'!$A$3:$AA$434,MATCH($A176,'[1]PNC 2020'!$A$7:$A$434,0)+4,MATCH(AG$60,'[1]PNC 2020'!$A$3:$AA$3,0))),"")</f>
        <v/>
      </c>
      <c r="AH176" s="35">
        <f t="shared" si="80"/>
        <v>0</v>
      </c>
      <c r="AI176" s="35" t="str">
        <f>IFERROR(IF(INDEX('[1]PNC 2020'!$A$3:$AA$434,MATCH($A176,'[1]PNC 2020'!$A$7:$A$434,0)+4,MATCH(AI$60,'[1]PNC 2020'!$A$3:$AA$3,0))=0,"",INDEX('[1]PNC 2020'!$A$3:$AA$434,MATCH($A176,'[1]PNC 2020'!$A$7:$A$434,0)+4,MATCH(AI$60,'[1]PNC 2020'!$A$3:$AA$3,0))),"")</f>
        <v/>
      </c>
      <c r="AJ176" s="35" t="str">
        <f>IFERROR(IF(INDEX('[1]PNC 2020'!$A$3:$AA$434,MATCH($A176,'[1]PNC 2020'!$A$7:$A$434,0)+4,MATCH(AJ$60,'[1]PNC 2020'!$A$3:$AA$3,0))=0,"",INDEX('[1]PNC 2020'!$A$3:$AA$434,MATCH($A176,'[1]PNC 2020'!$A$7:$A$434,0)+4,MATCH(AJ$60,'[1]PNC 2020'!$A$3:$AA$3,0))),"")</f>
        <v/>
      </c>
      <c r="AK176" s="35">
        <f t="shared" si="81"/>
        <v>0</v>
      </c>
      <c r="AM176" s="97" t="s">
        <v>2</v>
      </c>
    </row>
    <row r="177" spans="1:39" x14ac:dyDescent="0.25">
      <c r="A177" s="97" t="str">
        <f t="shared" si="67"/>
        <v>MarzoSeguros Sura, S.A.</v>
      </c>
      <c r="B177" s="37" t="s">
        <v>112</v>
      </c>
      <c r="C177" s="44">
        <f t="shared" si="69"/>
        <v>0</v>
      </c>
      <c r="D177" s="44">
        <f t="shared" si="70"/>
        <v>0</v>
      </c>
      <c r="E177" s="35" t="str">
        <f>IFERROR(IF(INDEX('[1]PNC 2020'!$A$3:$AA$434,MATCH($A177,'[1]PNC 2020'!$A$7:$A$434,0)+4,MATCH(E$60,'[1]PNC 2020'!$A$3:$AA$3,0))=0,"",INDEX('[1]PNC 2020'!$A$3:$AA$434,MATCH($A177,'[1]PNC 2020'!$A$7:$A$434,0)+4,MATCH(E$60,'[1]PNC 2020'!$A$3:$AA$3,0))),"")</f>
        <v/>
      </c>
      <c r="F177" s="35" t="str">
        <f>IFERROR(IF(INDEX('[1]PNC 2020'!$A$3:$AA$434,MATCH($A177,'[1]PNC 2020'!$A$7:$A$434,0)+4,MATCH(F$60,'[1]PNC 2020'!$A$3:$AA$3,0))=0,"",INDEX('[1]PNC 2020'!$A$3:$AA$434,MATCH($A177,'[1]PNC 2020'!$A$7:$A$434,0)+4,MATCH(F$60,'[1]PNC 2020'!$A$3:$AA$3,0))),"")</f>
        <v/>
      </c>
      <c r="G177" s="35">
        <f t="shared" si="71"/>
        <v>0</v>
      </c>
      <c r="H177" s="35" t="str">
        <f>IFERROR(IF(INDEX('[1]PNC 2020'!$A$3:$AA$434,MATCH($A177,'[1]PNC 2020'!$A$7:$A$434,0)+4,MATCH(H$60,'[1]PNC 2020'!$A$3:$AA$3,0))=0,"",INDEX('[1]PNC 2020'!$A$3:$AA$434,MATCH($A177,'[1]PNC 2020'!$A$7:$A$434,0)+4,MATCH(H$60,'[1]PNC 2020'!$A$3:$AA$3,0))),"")</f>
        <v/>
      </c>
      <c r="I177" s="35" t="str">
        <f>IFERROR(IF(INDEX('[1]PNC 2020'!$A$3:$AA$434,MATCH($A177,'[1]PNC 2020'!$A$7:$A$434,0)+4,MATCH(I$60,'[1]PNC 2020'!$A$3:$AA$3,0))=0,"",INDEX('[1]PNC 2020'!$A$3:$AA$434,MATCH($A177,'[1]PNC 2020'!$A$7:$A$434,0)+4,MATCH(I$60,'[1]PNC 2020'!$A$3:$AA$3,0))),"")</f>
        <v/>
      </c>
      <c r="J177" s="35">
        <f t="shared" si="72"/>
        <v>0</v>
      </c>
      <c r="K177" s="35" t="str">
        <f>IFERROR(IF(INDEX('[1]PNC 2020'!$A$3:$AA$434,MATCH($A177,'[1]PNC 2020'!$A$7:$A$434,0)+4,MATCH(K$60,'[1]PNC 2020'!$A$3:$AA$3,0))=0,"",INDEX('[1]PNC 2020'!$A$3:$AA$434,MATCH($A177,'[1]PNC 2020'!$A$7:$A$434,0)+4,MATCH(K$60,'[1]PNC 2020'!$A$3:$AA$3,0))),"")</f>
        <v/>
      </c>
      <c r="L177" s="35" t="str">
        <f>IFERROR(IF(INDEX('[1]PNC 2020'!$A$3:$AA$434,MATCH($A177,'[1]PNC 2020'!$A$7:$A$434,0)+4,MATCH(L$60,'[1]PNC 2020'!$A$3:$AA$3,0))=0,"",INDEX('[1]PNC 2020'!$A$3:$AA$434,MATCH($A177,'[1]PNC 2020'!$A$7:$A$434,0)+4,MATCH(L$60,'[1]PNC 2020'!$A$3:$AA$3,0))),"")</f>
        <v/>
      </c>
      <c r="M177" s="35">
        <f t="shared" si="73"/>
        <v>0</v>
      </c>
      <c r="N177" s="35" t="str">
        <f>IFERROR(IF(INDEX('[1]PNC 2020'!$A$3:$AA$434,MATCH($A177,'[1]PNC 2020'!$A$7:$A$434,0)+4,MATCH(N$60,'[1]PNC 2020'!$A$3:$AA$3,0))=0,"",INDEX('[1]PNC 2020'!$A$3:$AA$434,MATCH($A177,'[1]PNC 2020'!$A$7:$A$434,0)+4,MATCH(N$60,'[1]PNC 2020'!$A$3:$AA$3,0))),"")</f>
        <v/>
      </c>
      <c r="O177" s="35" t="str">
        <f>IFERROR(IF(INDEX('[1]PNC 2020'!$A$3:$AA$434,MATCH($A177,'[1]PNC 2020'!$A$7:$A$434,0)+4,MATCH(O$60,'[1]PNC 2020'!$A$3:$AA$3,0))=0,"",INDEX('[1]PNC 2020'!$A$3:$AA$434,MATCH($A177,'[1]PNC 2020'!$A$7:$A$434,0)+4,MATCH(O$60,'[1]PNC 2020'!$A$3:$AA$3,0))),"")</f>
        <v/>
      </c>
      <c r="P177" s="35">
        <f t="shared" si="74"/>
        <v>0</v>
      </c>
      <c r="Q177" s="35" t="str">
        <f>IFERROR(IF(INDEX('[1]PNC 2020'!$A$3:$AA$434,MATCH($A177,'[1]PNC 2020'!$A$7:$A$434,0)+4,MATCH(Q$60,'[1]PNC 2020'!$A$3:$AA$3,0))=0,"",INDEX('[1]PNC 2020'!$A$3:$AA$434,MATCH($A177,'[1]PNC 2020'!$A$7:$A$434,0)+4,MATCH(Q$60,'[1]PNC 2020'!$A$3:$AA$3,0))),"")</f>
        <v/>
      </c>
      <c r="R177" s="35" t="str">
        <f>IFERROR(IF(INDEX('[1]PNC 2020'!$A$3:$AA$434,MATCH($A177,'[1]PNC 2020'!$A$7:$A$434,0)+4,MATCH(R$60,'[1]PNC 2020'!$A$3:$AA$3,0))=0,"",INDEX('[1]PNC 2020'!$A$3:$AA$434,MATCH($A177,'[1]PNC 2020'!$A$7:$A$434,0)+4,MATCH(R$60,'[1]PNC 2020'!$A$3:$AA$3,0))),"")</f>
        <v/>
      </c>
      <c r="S177" s="35">
        <f t="shared" si="75"/>
        <v>0</v>
      </c>
      <c r="T177" s="35" t="str">
        <f>IFERROR(IF(INDEX('[1]PNC 2020'!$A$3:$AA$434,MATCH($A177,'[1]PNC 2020'!$A$7:$A$434,0)+4,MATCH(T$60,'[1]PNC 2020'!$A$3:$AA$3,0))=0,"",INDEX('[1]PNC 2020'!$A$3:$AA$434,MATCH($A177,'[1]PNC 2020'!$A$7:$A$434,0)+4,MATCH(T$60,'[1]PNC 2020'!$A$3:$AA$3,0))),"")</f>
        <v/>
      </c>
      <c r="U177" s="35" t="str">
        <f>IFERROR(IF(INDEX('[1]PNC 2020'!$A$3:$AA$434,MATCH($A177,'[1]PNC 2020'!$A$7:$A$434,0)+4,MATCH(U$60,'[1]PNC 2020'!$A$3:$AA$3,0))=0,"",INDEX('[1]PNC 2020'!$A$3:$AA$434,MATCH($A177,'[1]PNC 2020'!$A$7:$A$434,0)+4,MATCH(U$60,'[1]PNC 2020'!$A$3:$AA$3,0))),"")</f>
        <v/>
      </c>
      <c r="V177" s="35">
        <f t="shared" si="76"/>
        <v>0</v>
      </c>
      <c r="W177" s="35" t="str">
        <f>IFERROR(IF(INDEX('[1]PNC 2020'!$A$3:$AA$434,MATCH($A177,'[1]PNC 2020'!$A$7:$A$434,0)+4,MATCH(W$60,'[1]PNC 2020'!$A$3:$AA$3,0))=0,"",INDEX('[1]PNC 2020'!$A$3:$AA$434,MATCH($A177,'[1]PNC 2020'!$A$7:$A$434,0)+4,MATCH(W$60,'[1]PNC 2020'!$A$3:$AA$3,0))),"")</f>
        <v/>
      </c>
      <c r="X177" s="35" t="str">
        <f>IFERROR(IF(INDEX('[1]PNC 2020'!$A$3:$AA$434,MATCH($A177,'[1]PNC 2020'!$A$7:$A$434,0)+4,MATCH(X$60,'[1]PNC 2020'!$A$3:$AA$3,0))=0,"",INDEX('[1]PNC 2020'!$A$3:$AA$434,MATCH($A177,'[1]PNC 2020'!$A$7:$A$434,0)+4,MATCH(X$60,'[1]PNC 2020'!$A$3:$AA$3,0))),"")</f>
        <v/>
      </c>
      <c r="Y177" s="35">
        <f t="shared" si="77"/>
        <v>0</v>
      </c>
      <c r="Z177" s="35" t="str">
        <f>IFERROR(IF(INDEX('[1]PNC 2020'!$A$3:$AA$434,MATCH($A177,'[1]PNC 2020'!$A$7:$A$434,0)+4,MATCH(Z$60,'[1]PNC 2020'!$A$3:$AA$3,0))=0,"",INDEX('[1]PNC 2020'!$A$3:$AA$434,MATCH($A177,'[1]PNC 2020'!$A$7:$A$434,0)+4,MATCH(Z$60,'[1]PNC 2020'!$A$3:$AA$3,0))),"")</f>
        <v/>
      </c>
      <c r="AA177" s="35" t="str">
        <f>IFERROR(IF(INDEX('[1]PNC 2020'!$A$3:$AA$434,MATCH($A177,'[1]PNC 2020'!$A$7:$A$434,0)+4,MATCH(AA$60,'[1]PNC 2020'!$A$3:$AA$3,0))=0,"",INDEX('[1]PNC 2020'!$A$3:$AA$434,MATCH($A177,'[1]PNC 2020'!$A$7:$A$434,0)+4,MATCH(AA$60,'[1]PNC 2020'!$A$3:$AA$3,0))),"")</f>
        <v/>
      </c>
      <c r="AB177" s="35">
        <f t="shared" si="78"/>
        <v>0</v>
      </c>
      <c r="AC177" s="35" t="str">
        <f>IFERROR(IF(INDEX('[1]PNC 2020'!$A$3:$AA$434,MATCH($A177,'[1]PNC 2020'!$A$7:$A$434,0)+4,MATCH(AC$60,'[1]PNC 2020'!$A$3:$AA$3,0))=0,"",INDEX('[1]PNC 2020'!$A$3:$AA$434,MATCH($A177,'[1]PNC 2020'!$A$7:$A$434,0)+4,MATCH(AC$60,'[1]PNC 2020'!$A$3:$AA$3,0))),"")</f>
        <v/>
      </c>
      <c r="AD177" s="35" t="str">
        <f>IFERROR(IF(INDEX('[1]PNC 2020'!$A$3:$AA$434,MATCH($A177,'[1]PNC 2020'!$A$7:$A$434,0)+4,MATCH(AD$60,'[1]PNC 2020'!$A$3:$AA$3,0))=0,"",INDEX('[1]PNC 2020'!$A$3:$AA$434,MATCH($A177,'[1]PNC 2020'!$A$7:$A$434,0)+4,MATCH(AD$60,'[1]PNC 2020'!$A$3:$AA$3,0))),"")</f>
        <v/>
      </c>
      <c r="AE177" s="35">
        <f t="shared" si="79"/>
        <v>0</v>
      </c>
      <c r="AF177" s="35" t="str">
        <f>IFERROR(IF(INDEX('[1]PNC 2020'!$A$3:$AA$434,MATCH($A177,'[1]PNC 2020'!$A$7:$A$434,0)+4,MATCH(AF$60,'[1]PNC 2020'!$A$3:$AA$3,0))=0,"",INDEX('[1]PNC 2020'!$A$3:$AA$434,MATCH($A177,'[1]PNC 2020'!$A$7:$A$434,0)+4,MATCH(AF$60,'[1]PNC 2020'!$A$3:$AA$3,0))),"")</f>
        <v/>
      </c>
      <c r="AG177" s="35" t="str">
        <f>IFERROR(IF(INDEX('[1]PNC 2020'!$A$3:$AA$434,MATCH($A177,'[1]PNC 2020'!$A$7:$A$434,0)+4,MATCH(AG$60,'[1]PNC 2020'!$A$3:$AA$3,0))=0,"",INDEX('[1]PNC 2020'!$A$3:$AA$434,MATCH($A177,'[1]PNC 2020'!$A$7:$A$434,0)+4,MATCH(AG$60,'[1]PNC 2020'!$A$3:$AA$3,0))),"")</f>
        <v/>
      </c>
      <c r="AH177" s="35">
        <f t="shared" si="80"/>
        <v>0</v>
      </c>
      <c r="AI177" s="35" t="str">
        <f>IFERROR(IF(INDEX('[1]PNC 2020'!$A$3:$AA$434,MATCH($A177,'[1]PNC 2020'!$A$7:$A$434,0)+4,MATCH(AI$60,'[1]PNC 2020'!$A$3:$AA$3,0))=0,"",INDEX('[1]PNC 2020'!$A$3:$AA$434,MATCH($A177,'[1]PNC 2020'!$A$7:$A$434,0)+4,MATCH(AI$60,'[1]PNC 2020'!$A$3:$AA$3,0))),"")</f>
        <v/>
      </c>
      <c r="AJ177" s="35" t="str">
        <f>IFERROR(IF(INDEX('[1]PNC 2020'!$A$3:$AA$434,MATCH($A177,'[1]PNC 2020'!$A$7:$A$434,0)+4,MATCH(AJ$60,'[1]PNC 2020'!$A$3:$AA$3,0))=0,"",INDEX('[1]PNC 2020'!$A$3:$AA$434,MATCH($A177,'[1]PNC 2020'!$A$7:$A$434,0)+4,MATCH(AJ$60,'[1]PNC 2020'!$A$3:$AA$3,0))),"")</f>
        <v/>
      </c>
      <c r="AK177" s="35">
        <f t="shared" si="81"/>
        <v>0</v>
      </c>
      <c r="AM177" s="97" t="s">
        <v>2</v>
      </c>
    </row>
    <row r="178" spans="1:39" x14ac:dyDescent="0.25">
      <c r="A178" s="97" t="str">
        <f t="shared" si="67"/>
        <v>MarzoSeguros Crecer, S. A.</v>
      </c>
      <c r="B178" s="37" t="s">
        <v>94</v>
      </c>
      <c r="C178" s="44">
        <f t="shared" si="69"/>
        <v>0</v>
      </c>
      <c r="D178" s="44">
        <f t="shared" si="70"/>
        <v>0</v>
      </c>
      <c r="E178" s="35" t="str">
        <f>IFERROR(IF(INDEX('[1]PNC 2020'!$A$3:$AA$434,MATCH($A178,'[1]PNC 2020'!$A$7:$A$434,0)+4,MATCH(E$60,'[1]PNC 2020'!$A$3:$AA$3,0))=0,"",INDEX('[1]PNC 2020'!$A$3:$AA$434,MATCH($A178,'[1]PNC 2020'!$A$7:$A$434,0)+4,MATCH(E$60,'[1]PNC 2020'!$A$3:$AA$3,0))),"")</f>
        <v/>
      </c>
      <c r="F178" s="35" t="str">
        <f>IFERROR(IF(INDEX('[1]PNC 2020'!$A$3:$AA$434,MATCH($A178,'[1]PNC 2020'!$A$7:$A$434,0)+4,MATCH(F$60,'[1]PNC 2020'!$A$3:$AA$3,0))=0,"",INDEX('[1]PNC 2020'!$A$3:$AA$434,MATCH($A178,'[1]PNC 2020'!$A$7:$A$434,0)+4,MATCH(F$60,'[1]PNC 2020'!$A$3:$AA$3,0))),"")</f>
        <v/>
      </c>
      <c r="G178" s="35">
        <f t="shared" si="71"/>
        <v>0</v>
      </c>
      <c r="H178" s="35" t="str">
        <f>IFERROR(IF(INDEX('[1]PNC 2020'!$A$3:$AA$434,MATCH($A178,'[1]PNC 2020'!$A$7:$A$434,0)+4,MATCH(H$60,'[1]PNC 2020'!$A$3:$AA$3,0))=0,"",INDEX('[1]PNC 2020'!$A$3:$AA$434,MATCH($A178,'[1]PNC 2020'!$A$7:$A$434,0)+4,MATCH(H$60,'[1]PNC 2020'!$A$3:$AA$3,0))),"")</f>
        <v/>
      </c>
      <c r="I178" s="35" t="str">
        <f>IFERROR(IF(INDEX('[1]PNC 2020'!$A$3:$AA$434,MATCH($A178,'[1]PNC 2020'!$A$7:$A$434,0)+4,MATCH(I$60,'[1]PNC 2020'!$A$3:$AA$3,0))=0,"",INDEX('[1]PNC 2020'!$A$3:$AA$434,MATCH($A178,'[1]PNC 2020'!$A$7:$A$434,0)+4,MATCH(I$60,'[1]PNC 2020'!$A$3:$AA$3,0))),"")</f>
        <v/>
      </c>
      <c r="J178" s="35">
        <f t="shared" si="72"/>
        <v>0</v>
      </c>
      <c r="K178" s="35" t="str">
        <f>IFERROR(IF(INDEX('[1]PNC 2020'!$A$3:$AA$434,MATCH($A178,'[1]PNC 2020'!$A$7:$A$434,0)+4,MATCH(K$60,'[1]PNC 2020'!$A$3:$AA$3,0))=0,"",INDEX('[1]PNC 2020'!$A$3:$AA$434,MATCH($A178,'[1]PNC 2020'!$A$7:$A$434,0)+4,MATCH(K$60,'[1]PNC 2020'!$A$3:$AA$3,0))),"")</f>
        <v/>
      </c>
      <c r="L178" s="35" t="str">
        <f>IFERROR(IF(INDEX('[1]PNC 2020'!$A$3:$AA$434,MATCH($A178,'[1]PNC 2020'!$A$7:$A$434,0)+4,MATCH(L$60,'[1]PNC 2020'!$A$3:$AA$3,0))=0,"",INDEX('[1]PNC 2020'!$A$3:$AA$434,MATCH($A178,'[1]PNC 2020'!$A$7:$A$434,0)+4,MATCH(L$60,'[1]PNC 2020'!$A$3:$AA$3,0))),"")</f>
        <v/>
      </c>
      <c r="M178" s="35">
        <f t="shared" si="73"/>
        <v>0</v>
      </c>
      <c r="N178" s="35" t="str">
        <f>IFERROR(IF(INDEX('[1]PNC 2020'!$A$3:$AA$434,MATCH($A178,'[1]PNC 2020'!$A$7:$A$434,0)+4,MATCH(N$60,'[1]PNC 2020'!$A$3:$AA$3,0))=0,"",INDEX('[1]PNC 2020'!$A$3:$AA$434,MATCH($A178,'[1]PNC 2020'!$A$7:$A$434,0)+4,MATCH(N$60,'[1]PNC 2020'!$A$3:$AA$3,0))),"")</f>
        <v/>
      </c>
      <c r="O178" s="35" t="str">
        <f>IFERROR(IF(INDEX('[1]PNC 2020'!$A$3:$AA$434,MATCH($A178,'[1]PNC 2020'!$A$7:$A$434,0)+4,MATCH(O$60,'[1]PNC 2020'!$A$3:$AA$3,0))=0,"",INDEX('[1]PNC 2020'!$A$3:$AA$434,MATCH($A178,'[1]PNC 2020'!$A$7:$A$434,0)+4,MATCH(O$60,'[1]PNC 2020'!$A$3:$AA$3,0))),"")</f>
        <v/>
      </c>
      <c r="P178" s="35">
        <f t="shared" si="74"/>
        <v>0</v>
      </c>
      <c r="Q178" s="35" t="str">
        <f>IFERROR(IF(INDEX('[1]PNC 2020'!$A$3:$AA$434,MATCH($A178,'[1]PNC 2020'!$A$7:$A$434,0)+4,MATCH(Q$60,'[1]PNC 2020'!$A$3:$AA$3,0))=0,"",INDEX('[1]PNC 2020'!$A$3:$AA$434,MATCH($A178,'[1]PNC 2020'!$A$7:$A$434,0)+4,MATCH(Q$60,'[1]PNC 2020'!$A$3:$AA$3,0))),"")</f>
        <v/>
      </c>
      <c r="R178" s="35" t="str">
        <f>IFERROR(IF(INDEX('[1]PNC 2020'!$A$3:$AA$434,MATCH($A178,'[1]PNC 2020'!$A$7:$A$434,0)+4,MATCH(R$60,'[1]PNC 2020'!$A$3:$AA$3,0))=0,"",INDEX('[1]PNC 2020'!$A$3:$AA$434,MATCH($A178,'[1]PNC 2020'!$A$7:$A$434,0)+4,MATCH(R$60,'[1]PNC 2020'!$A$3:$AA$3,0))),"")</f>
        <v/>
      </c>
      <c r="S178" s="35">
        <f t="shared" si="75"/>
        <v>0</v>
      </c>
      <c r="T178" s="35" t="str">
        <f>IFERROR(IF(INDEX('[1]PNC 2020'!$A$3:$AA$434,MATCH($A178,'[1]PNC 2020'!$A$7:$A$434,0)+4,MATCH(T$60,'[1]PNC 2020'!$A$3:$AA$3,0))=0,"",INDEX('[1]PNC 2020'!$A$3:$AA$434,MATCH($A178,'[1]PNC 2020'!$A$7:$A$434,0)+4,MATCH(T$60,'[1]PNC 2020'!$A$3:$AA$3,0))),"")</f>
        <v/>
      </c>
      <c r="U178" s="35" t="str">
        <f>IFERROR(IF(INDEX('[1]PNC 2020'!$A$3:$AA$434,MATCH($A178,'[1]PNC 2020'!$A$7:$A$434,0)+4,MATCH(U$60,'[1]PNC 2020'!$A$3:$AA$3,0))=0,"",INDEX('[1]PNC 2020'!$A$3:$AA$434,MATCH($A178,'[1]PNC 2020'!$A$7:$A$434,0)+4,MATCH(U$60,'[1]PNC 2020'!$A$3:$AA$3,0))),"")</f>
        <v/>
      </c>
      <c r="V178" s="35">
        <f t="shared" si="76"/>
        <v>0</v>
      </c>
      <c r="W178" s="35" t="str">
        <f>IFERROR(IF(INDEX('[1]PNC 2020'!$A$3:$AA$434,MATCH($A178,'[1]PNC 2020'!$A$7:$A$434,0)+4,MATCH(W$60,'[1]PNC 2020'!$A$3:$AA$3,0))=0,"",INDEX('[1]PNC 2020'!$A$3:$AA$434,MATCH($A178,'[1]PNC 2020'!$A$7:$A$434,0)+4,MATCH(W$60,'[1]PNC 2020'!$A$3:$AA$3,0))),"")</f>
        <v/>
      </c>
      <c r="X178" s="35" t="str">
        <f>IFERROR(IF(INDEX('[1]PNC 2020'!$A$3:$AA$434,MATCH($A178,'[1]PNC 2020'!$A$7:$A$434,0)+4,MATCH(X$60,'[1]PNC 2020'!$A$3:$AA$3,0))=0,"",INDEX('[1]PNC 2020'!$A$3:$AA$434,MATCH($A178,'[1]PNC 2020'!$A$7:$A$434,0)+4,MATCH(X$60,'[1]PNC 2020'!$A$3:$AA$3,0))),"")</f>
        <v/>
      </c>
      <c r="Y178" s="35">
        <f t="shared" si="77"/>
        <v>0</v>
      </c>
      <c r="Z178" s="35" t="str">
        <f>IFERROR(IF(INDEX('[1]PNC 2020'!$A$3:$AA$434,MATCH($A178,'[1]PNC 2020'!$A$7:$A$434,0)+4,MATCH(Z$60,'[1]PNC 2020'!$A$3:$AA$3,0))=0,"",INDEX('[1]PNC 2020'!$A$3:$AA$434,MATCH($A178,'[1]PNC 2020'!$A$7:$A$434,0)+4,MATCH(Z$60,'[1]PNC 2020'!$A$3:$AA$3,0))),"")</f>
        <v/>
      </c>
      <c r="AA178" s="35" t="str">
        <f>IFERROR(IF(INDEX('[1]PNC 2020'!$A$3:$AA$434,MATCH($A178,'[1]PNC 2020'!$A$7:$A$434,0)+4,MATCH(AA$60,'[1]PNC 2020'!$A$3:$AA$3,0))=0,"",INDEX('[1]PNC 2020'!$A$3:$AA$434,MATCH($A178,'[1]PNC 2020'!$A$7:$A$434,0)+4,MATCH(AA$60,'[1]PNC 2020'!$A$3:$AA$3,0))),"")</f>
        <v/>
      </c>
      <c r="AB178" s="35">
        <f t="shared" si="78"/>
        <v>0</v>
      </c>
      <c r="AC178" s="35" t="str">
        <f>IFERROR(IF(INDEX('[1]PNC 2020'!$A$3:$AA$434,MATCH($A178,'[1]PNC 2020'!$A$7:$A$434,0)+4,MATCH(AC$60,'[1]PNC 2020'!$A$3:$AA$3,0))=0,"",INDEX('[1]PNC 2020'!$A$3:$AA$434,MATCH($A178,'[1]PNC 2020'!$A$7:$A$434,0)+4,MATCH(AC$60,'[1]PNC 2020'!$A$3:$AA$3,0))),"")</f>
        <v/>
      </c>
      <c r="AD178" s="35" t="str">
        <f>IFERROR(IF(INDEX('[1]PNC 2020'!$A$3:$AA$434,MATCH($A178,'[1]PNC 2020'!$A$7:$A$434,0)+4,MATCH(AD$60,'[1]PNC 2020'!$A$3:$AA$3,0))=0,"",INDEX('[1]PNC 2020'!$A$3:$AA$434,MATCH($A178,'[1]PNC 2020'!$A$7:$A$434,0)+4,MATCH(AD$60,'[1]PNC 2020'!$A$3:$AA$3,0))),"")</f>
        <v/>
      </c>
      <c r="AE178" s="35">
        <f t="shared" si="79"/>
        <v>0</v>
      </c>
      <c r="AF178" s="35" t="str">
        <f>IFERROR(IF(INDEX('[1]PNC 2020'!$A$3:$AA$434,MATCH($A178,'[1]PNC 2020'!$A$7:$A$434,0)+4,MATCH(AF$60,'[1]PNC 2020'!$A$3:$AA$3,0))=0,"",INDEX('[1]PNC 2020'!$A$3:$AA$434,MATCH($A178,'[1]PNC 2020'!$A$7:$A$434,0)+4,MATCH(AF$60,'[1]PNC 2020'!$A$3:$AA$3,0))),"")</f>
        <v/>
      </c>
      <c r="AG178" s="35" t="str">
        <f>IFERROR(IF(INDEX('[1]PNC 2020'!$A$3:$AA$434,MATCH($A178,'[1]PNC 2020'!$A$7:$A$434,0)+4,MATCH(AG$60,'[1]PNC 2020'!$A$3:$AA$3,0))=0,"",INDEX('[1]PNC 2020'!$A$3:$AA$434,MATCH($A178,'[1]PNC 2020'!$A$7:$A$434,0)+4,MATCH(AG$60,'[1]PNC 2020'!$A$3:$AA$3,0))),"")</f>
        <v/>
      </c>
      <c r="AH178" s="35">
        <f t="shared" si="80"/>
        <v>0</v>
      </c>
      <c r="AI178" s="35" t="str">
        <f>IFERROR(IF(INDEX('[1]PNC 2020'!$A$3:$AA$434,MATCH($A178,'[1]PNC 2020'!$A$7:$A$434,0)+4,MATCH(AI$60,'[1]PNC 2020'!$A$3:$AA$3,0))=0,"",INDEX('[1]PNC 2020'!$A$3:$AA$434,MATCH($A178,'[1]PNC 2020'!$A$7:$A$434,0)+4,MATCH(AI$60,'[1]PNC 2020'!$A$3:$AA$3,0))),"")</f>
        <v/>
      </c>
      <c r="AJ178" s="35" t="str">
        <f>IFERROR(IF(INDEX('[1]PNC 2020'!$A$3:$AA$434,MATCH($A178,'[1]PNC 2020'!$A$7:$A$434,0)+4,MATCH(AJ$60,'[1]PNC 2020'!$A$3:$AA$3,0))=0,"",INDEX('[1]PNC 2020'!$A$3:$AA$434,MATCH($A178,'[1]PNC 2020'!$A$7:$A$434,0)+4,MATCH(AJ$60,'[1]PNC 2020'!$A$3:$AA$3,0))),"")</f>
        <v/>
      </c>
      <c r="AK178" s="35">
        <f t="shared" si="81"/>
        <v>0</v>
      </c>
      <c r="AM178" s="97" t="s">
        <v>2</v>
      </c>
    </row>
    <row r="179" spans="1:39" x14ac:dyDescent="0.25">
      <c r="A179" s="97" t="str">
        <f t="shared" si="67"/>
        <v>MarzoWorldwide Seguros, S. A.</v>
      </c>
      <c r="B179" s="37" t="s">
        <v>113</v>
      </c>
      <c r="C179" s="44">
        <f t="shared" si="69"/>
        <v>0</v>
      </c>
      <c r="D179" s="44">
        <f t="shared" si="70"/>
        <v>0</v>
      </c>
      <c r="E179" s="35" t="str">
        <f>IFERROR(IF(INDEX('[1]PNC 2020'!$A$3:$AA$434,MATCH($A179,'[1]PNC 2020'!$A$7:$A$434,0)+4,MATCH(E$60,'[1]PNC 2020'!$A$3:$AA$3,0))=0,"",INDEX('[1]PNC 2020'!$A$3:$AA$434,MATCH($A179,'[1]PNC 2020'!$A$7:$A$434,0)+4,MATCH(E$60,'[1]PNC 2020'!$A$3:$AA$3,0))),"")</f>
        <v/>
      </c>
      <c r="F179" s="35" t="str">
        <f>IFERROR(IF(INDEX('[1]PNC 2020'!$A$3:$AA$434,MATCH($A179,'[1]PNC 2020'!$A$7:$A$434,0)+4,MATCH(F$60,'[1]PNC 2020'!$A$3:$AA$3,0))=0,"",INDEX('[1]PNC 2020'!$A$3:$AA$434,MATCH($A179,'[1]PNC 2020'!$A$7:$A$434,0)+4,MATCH(F$60,'[1]PNC 2020'!$A$3:$AA$3,0))),"")</f>
        <v/>
      </c>
      <c r="G179" s="35">
        <f t="shared" si="71"/>
        <v>0</v>
      </c>
      <c r="H179" s="35" t="str">
        <f>IFERROR(IF(INDEX('[1]PNC 2020'!$A$3:$AA$434,MATCH($A179,'[1]PNC 2020'!$A$7:$A$434,0)+4,MATCH(H$60,'[1]PNC 2020'!$A$3:$AA$3,0))=0,"",INDEX('[1]PNC 2020'!$A$3:$AA$434,MATCH($A179,'[1]PNC 2020'!$A$7:$A$434,0)+4,MATCH(H$60,'[1]PNC 2020'!$A$3:$AA$3,0))),"")</f>
        <v/>
      </c>
      <c r="I179" s="35" t="str">
        <f>IFERROR(IF(INDEX('[1]PNC 2020'!$A$3:$AA$434,MATCH($A179,'[1]PNC 2020'!$A$7:$A$434,0)+4,MATCH(I$60,'[1]PNC 2020'!$A$3:$AA$3,0))=0,"",INDEX('[1]PNC 2020'!$A$3:$AA$434,MATCH($A179,'[1]PNC 2020'!$A$7:$A$434,0)+4,MATCH(I$60,'[1]PNC 2020'!$A$3:$AA$3,0))),"")</f>
        <v/>
      </c>
      <c r="J179" s="35">
        <f t="shared" si="72"/>
        <v>0</v>
      </c>
      <c r="K179" s="35" t="str">
        <f>IFERROR(IF(INDEX('[1]PNC 2020'!$A$3:$AA$434,MATCH($A179,'[1]PNC 2020'!$A$7:$A$434,0)+4,MATCH(K$60,'[1]PNC 2020'!$A$3:$AA$3,0))=0,"",INDEX('[1]PNC 2020'!$A$3:$AA$434,MATCH($A179,'[1]PNC 2020'!$A$7:$A$434,0)+4,MATCH(K$60,'[1]PNC 2020'!$A$3:$AA$3,0))),"")</f>
        <v/>
      </c>
      <c r="L179" s="35" t="str">
        <f>IFERROR(IF(INDEX('[1]PNC 2020'!$A$3:$AA$434,MATCH($A179,'[1]PNC 2020'!$A$7:$A$434,0)+4,MATCH(L$60,'[1]PNC 2020'!$A$3:$AA$3,0))=0,"",INDEX('[1]PNC 2020'!$A$3:$AA$434,MATCH($A179,'[1]PNC 2020'!$A$7:$A$434,0)+4,MATCH(L$60,'[1]PNC 2020'!$A$3:$AA$3,0))),"")</f>
        <v/>
      </c>
      <c r="M179" s="35">
        <f t="shared" si="73"/>
        <v>0</v>
      </c>
      <c r="N179" s="35" t="str">
        <f>IFERROR(IF(INDEX('[1]PNC 2020'!$A$3:$AA$434,MATCH($A179,'[1]PNC 2020'!$A$7:$A$434,0)+4,MATCH(N$60,'[1]PNC 2020'!$A$3:$AA$3,0))=0,"",INDEX('[1]PNC 2020'!$A$3:$AA$434,MATCH($A179,'[1]PNC 2020'!$A$7:$A$434,0)+4,MATCH(N$60,'[1]PNC 2020'!$A$3:$AA$3,0))),"")</f>
        <v/>
      </c>
      <c r="O179" s="35" t="str">
        <f>IFERROR(IF(INDEX('[1]PNC 2020'!$A$3:$AA$434,MATCH($A179,'[1]PNC 2020'!$A$7:$A$434,0)+4,MATCH(O$60,'[1]PNC 2020'!$A$3:$AA$3,0))=0,"",INDEX('[1]PNC 2020'!$A$3:$AA$434,MATCH($A179,'[1]PNC 2020'!$A$7:$A$434,0)+4,MATCH(O$60,'[1]PNC 2020'!$A$3:$AA$3,0))),"")</f>
        <v/>
      </c>
      <c r="P179" s="35">
        <f t="shared" si="74"/>
        <v>0</v>
      </c>
      <c r="Q179" s="35" t="str">
        <f>IFERROR(IF(INDEX('[1]PNC 2020'!$A$3:$AA$434,MATCH($A179,'[1]PNC 2020'!$A$7:$A$434,0)+4,MATCH(Q$60,'[1]PNC 2020'!$A$3:$AA$3,0))=0,"",INDEX('[1]PNC 2020'!$A$3:$AA$434,MATCH($A179,'[1]PNC 2020'!$A$7:$A$434,0)+4,MATCH(Q$60,'[1]PNC 2020'!$A$3:$AA$3,0))),"")</f>
        <v/>
      </c>
      <c r="R179" s="35" t="str">
        <f>IFERROR(IF(INDEX('[1]PNC 2020'!$A$3:$AA$434,MATCH($A179,'[1]PNC 2020'!$A$7:$A$434,0)+4,MATCH(R$60,'[1]PNC 2020'!$A$3:$AA$3,0))=0,"",INDEX('[1]PNC 2020'!$A$3:$AA$434,MATCH($A179,'[1]PNC 2020'!$A$7:$A$434,0)+4,MATCH(R$60,'[1]PNC 2020'!$A$3:$AA$3,0))),"")</f>
        <v/>
      </c>
      <c r="S179" s="35">
        <f t="shared" si="75"/>
        <v>0</v>
      </c>
      <c r="T179" s="35" t="str">
        <f>IFERROR(IF(INDEX('[1]PNC 2020'!$A$3:$AA$434,MATCH($A179,'[1]PNC 2020'!$A$7:$A$434,0)+4,MATCH(T$60,'[1]PNC 2020'!$A$3:$AA$3,0))=0,"",INDEX('[1]PNC 2020'!$A$3:$AA$434,MATCH($A179,'[1]PNC 2020'!$A$7:$A$434,0)+4,MATCH(T$60,'[1]PNC 2020'!$A$3:$AA$3,0))),"")</f>
        <v/>
      </c>
      <c r="U179" s="35" t="str">
        <f>IFERROR(IF(INDEX('[1]PNC 2020'!$A$3:$AA$434,MATCH($A179,'[1]PNC 2020'!$A$7:$A$434,0)+4,MATCH(U$60,'[1]PNC 2020'!$A$3:$AA$3,0))=0,"",INDEX('[1]PNC 2020'!$A$3:$AA$434,MATCH($A179,'[1]PNC 2020'!$A$7:$A$434,0)+4,MATCH(U$60,'[1]PNC 2020'!$A$3:$AA$3,0))),"")</f>
        <v/>
      </c>
      <c r="V179" s="35">
        <f t="shared" si="76"/>
        <v>0</v>
      </c>
      <c r="W179" s="35" t="str">
        <f>IFERROR(IF(INDEX('[1]PNC 2020'!$A$3:$AA$434,MATCH($A179,'[1]PNC 2020'!$A$7:$A$434,0)+4,MATCH(W$60,'[1]PNC 2020'!$A$3:$AA$3,0))=0,"",INDEX('[1]PNC 2020'!$A$3:$AA$434,MATCH($A179,'[1]PNC 2020'!$A$7:$A$434,0)+4,MATCH(W$60,'[1]PNC 2020'!$A$3:$AA$3,0))),"")</f>
        <v/>
      </c>
      <c r="X179" s="35" t="str">
        <f>IFERROR(IF(INDEX('[1]PNC 2020'!$A$3:$AA$434,MATCH($A179,'[1]PNC 2020'!$A$7:$A$434,0)+4,MATCH(X$60,'[1]PNC 2020'!$A$3:$AA$3,0))=0,"",INDEX('[1]PNC 2020'!$A$3:$AA$434,MATCH($A179,'[1]PNC 2020'!$A$7:$A$434,0)+4,MATCH(X$60,'[1]PNC 2020'!$A$3:$AA$3,0))),"")</f>
        <v/>
      </c>
      <c r="Y179" s="35">
        <f t="shared" si="77"/>
        <v>0</v>
      </c>
      <c r="Z179" s="35" t="str">
        <f>IFERROR(IF(INDEX('[1]PNC 2020'!$A$3:$AA$434,MATCH($A179,'[1]PNC 2020'!$A$7:$A$434,0)+4,MATCH(Z$60,'[1]PNC 2020'!$A$3:$AA$3,0))=0,"",INDEX('[1]PNC 2020'!$A$3:$AA$434,MATCH($A179,'[1]PNC 2020'!$A$7:$A$434,0)+4,MATCH(Z$60,'[1]PNC 2020'!$A$3:$AA$3,0))),"")</f>
        <v/>
      </c>
      <c r="AA179" s="35" t="str">
        <f>IFERROR(IF(INDEX('[1]PNC 2020'!$A$3:$AA$434,MATCH($A179,'[1]PNC 2020'!$A$7:$A$434,0)+4,MATCH(AA$60,'[1]PNC 2020'!$A$3:$AA$3,0))=0,"",INDEX('[1]PNC 2020'!$A$3:$AA$434,MATCH($A179,'[1]PNC 2020'!$A$7:$A$434,0)+4,MATCH(AA$60,'[1]PNC 2020'!$A$3:$AA$3,0))),"")</f>
        <v/>
      </c>
      <c r="AB179" s="35">
        <f t="shared" si="78"/>
        <v>0</v>
      </c>
      <c r="AC179" s="35" t="str">
        <f>IFERROR(IF(INDEX('[1]PNC 2020'!$A$3:$AA$434,MATCH($A179,'[1]PNC 2020'!$A$7:$A$434,0)+4,MATCH(AC$60,'[1]PNC 2020'!$A$3:$AA$3,0))=0,"",INDEX('[1]PNC 2020'!$A$3:$AA$434,MATCH($A179,'[1]PNC 2020'!$A$7:$A$434,0)+4,MATCH(AC$60,'[1]PNC 2020'!$A$3:$AA$3,0))),"")</f>
        <v/>
      </c>
      <c r="AD179" s="35" t="str">
        <f>IFERROR(IF(INDEX('[1]PNC 2020'!$A$3:$AA$434,MATCH($A179,'[1]PNC 2020'!$A$7:$A$434,0)+4,MATCH(AD$60,'[1]PNC 2020'!$A$3:$AA$3,0))=0,"",INDEX('[1]PNC 2020'!$A$3:$AA$434,MATCH($A179,'[1]PNC 2020'!$A$7:$A$434,0)+4,MATCH(AD$60,'[1]PNC 2020'!$A$3:$AA$3,0))),"")</f>
        <v/>
      </c>
      <c r="AE179" s="35">
        <f t="shared" si="79"/>
        <v>0</v>
      </c>
      <c r="AF179" s="35" t="str">
        <f>IFERROR(IF(INDEX('[1]PNC 2020'!$A$3:$AA$434,MATCH($A179,'[1]PNC 2020'!$A$7:$A$434,0)+4,MATCH(AF$60,'[1]PNC 2020'!$A$3:$AA$3,0))=0,"",INDEX('[1]PNC 2020'!$A$3:$AA$434,MATCH($A179,'[1]PNC 2020'!$A$7:$A$434,0)+4,MATCH(AF$60,'[1]PNC 2020'!$A$3:$AA$3,0))),"")</f>
        <v/>
      </c>
      <c r="AG179" s="35" t="str">
        <f>IFERROR(IF(INDEX('[1]PNC 2020'!$A$3:$AA$434,MATCH($A179,'[1]PNC 2020'!$A$7:$A$434,0)+4,MATCH(AG$60,'[1]PNC 2020'!$A$3:$AA$3,0))=0,"",INDEX('[1]PNC 2020'!$A$3:$AA$434,MATCH($A179,'[1]PNC 2020'!$A$7:$A$434,0)+4,MATCH(AG$60,'[1]PNC 2020'!$A$3:$AA$3,0))),"")</f>
        <v/>
      </c>
      <c r="AH179" s="35">
        <f t="shared" si="80"/>
        <v>0</v>
      </c>
      <c r="AI179" s="35" t="str">
        <f>IFERROR(IF(INDEX('[1]PNC 2020'!$A$3:$AA$434,MATCH($A179,'[1]PNC 2020'!$A$7:$A$434,0)+4,MATCH(AI$60,'[1]PNC 2020'!$A$3:$AA$3,0))=0,"",INDEX('[1]PNC 2020'!$A$3:$AA$434,MATCH($A179,'[1]PNC 2020'!$A$7:$A$434,0)+4,MATCH(AI$60,'[1]PNC 2020'!$A$3:$AA$3,0))),"")</f>
        <v/>
      </c>
      <c r="AJ179" s="35" t="str">
        <f>IFERROR(IF(INDEX('[1]PNC 2020'!$A$3:$AA$434,MATCH($A179,'[1]PNC 2020'!$A$7:$A$434,0)+4,MATCH(AJ$60,'[1]PNC 2020'!$A$3:$AA$3,0))=0,"",INDEX('[1]PNC 2020'!$A$3:$AA$434,MATCH($A179,'[1]PNC 2020'!$A$7:$A$434,0)+4,MATCH(AJ$60,'[1]PNC 2020'!$A$3:$AA$3,0))),"")</f>
        <v/>
      </c>
      <c r="AK179" s="35">
        <f t="shared" si="81"/>
        <v>0</v>
      </c>
      <c r="AM179" s="97" t="s">
        <v>2</v>
      </c>
    </row>
    <row r="180" spans="1:39" x14ac:dyDescent="0.25">
      <c r="A180" s="97" t="str">
        <f t="shared" si="67"/>
        <v>MarzoGeneral de Seguros, S. A.</v>
      </c>
      <c r="B180" s="37" t="s">
        <v>77</v>
      </c>
      <c r="C180" s="44">
        <f t="shared" si="69"/>
        <v>0</v>
      </c>
      <c r="D180" s="44">
        <f t="shared" si="70"/>
        <v>0</v>
      </c>
      <c r="E180" s="35" t="str">
        <f>IFERROR(IF(INDEX('[1]PNC 2020'!$A$3:$AA$434,MATCH($A180,'[1]PNC 2020'!$A$7:$A$434,0)+4,MATCH(E$60,'[1]PNC 2020'!$A$3:$AA$3,0))=0,"",INDEX('[1]PNC 2020'!$A$3:$AA$434,MATCH($A180,'[1]PNC 2020'!$A$7:$A$434,0)+4,MATCH(E$60,'[1]PNC 2020'!$A$3:$AA$3,0))),"")</f>
        <v/>
      </c>
      <c r="F180" s="35" t="str">
        <f>IFERROR(IF(INDEX('[1]PNC 2020'!$A$3:$AA$434,MATCH($A180,'[1]PNC 2020'!$A$7:$A$434,0)+4,MATCH(F$60,'[1]PNC 2020'!$A$3:$AA$3,0))=0,"",INDEX('[1]PNC 2020'!$A$3:$AA$434,MATCH($A180,'[1]PNC 2020'!$A$7:$A$434,0)+4,MATCH(F$60,'[1]PNC 2020'!$A$3:$AA$3,0))),"")</f>
        <v/>
      </c>
      <c r="G180" s="35">
        <f t="shared" si="71"/>
        <v>0</v>
      </c>
      <c r="H180" s="35" t="str">
        <f>IFERROR(IF(INDEX('[1]PNC 2020'!$A$3:$AA$434,MATCH($A180,'[1]PNC 2020'!$A$7:$A$434,0)+4,MATCH(H$60,'[1]PNC 2020'!$A$3:$AA$3,0))=0,"",INDEX('[1]PNC 2020'!$A$3:$AA$434,MATCH($A180,'[1]PNC 2020'!$A$7:$A$434,0)+4,MATCH(H$60,'[1]PNC 2020'!$A$3:$AA$3,0))),"")</f>
        <v/>
      </c>
      <c r="I180" s="35" t="str">
        <f>IFERROR(IF(INDEX('[1]PNC 2020'!$A$3:$AA$434,MATCH($A180,'[1]PNC 2020'!$A$7:$A$434,0)+4,MATCH(I$60,'[1]PNC 2020'!$A$3:$AA$3,0))=0,"",INDEX('[1]PNC 2020'!$A$3:$AA$434,MATCH($A180,'[1]PNC 2020'!$A$7:$A$434,0)+4,MATCH(I$60,'[1]PNC 2020'!$A$3:$AA$3,0))),"")</f>
        <v/>
      </c>
      <c r="J180" s="35">
        <f t="shared" si="72"/>
        <v>0</v>
      </c>
      <c r="K180" s="35" t="str">
        <f>IFERROR(IF(INDEX('[1]PNC 2020'!$A$3:$AA$434,MATCH($A180,'[1]PNC 2020'!$A$7:$A$434,0)+4,MATCH(K$60,'[1]PNC 2020'!$A$3:$AA$3,0))=0,"",INDEX('[1]PNC 2020'!$A$3:$AA$434,MATCH($A180,'[1]PNC 2020'!$A$7:$A$434,0)+4,MATCH(K$60,'[1]PNC 2020'!$A$3:$AA$3,0))),"")</f>
        <v/>
      </c>
      <c r="L180" s="35" t="str">
        <f>IFERROR(IF(INDEX('[1]PNC 2020'!$A$3:$AA$434,MATCH($A180,'[1]PNC 2020'!$A$7:$A$434,0)+4,MATCH(L$60,'[1]PNC 2020'!$A$3:$AA$3,0))=0,"",INDEX('[1]PNC 2020'!$A$3:$AA$434,MATCH($A180,'[1]PNC 2020'!$A$7:$A$434,0)+4,MATCH(L$60,'[1]PNC 2020'!$A$3:$AA$3,0))),"")</f>
        <v/>
      </c>
      <c r="M180" s="35">
        <f t="shared" si="73"/>
        <v>0</v>
      </c>
      <c r="N180" s="35" t="str">
        <f>IFERROR(IF(INDEX('[1]PNC 2020'!$A$3:$AA$434,MATCH($A180,'[1]PNC 2020'!$A$7:$A$434,0)+4,MATCH(N$60,'[1]PNC 2020'!$A$3:$AA$3,0))=0,"",INDEX('[1]PNC 2020'!$A$3:$AA$434,MATCH($A180,'[1]PNC 2020'!$A$7:$A$434,0)+4,MATCH(N$60,'[1]PNC 2020'!$A$3:$AA$3,0))),"")</f>
        <v/>
      </c>
      <c r="O180" s="35" t="str">
        <f>IFERROR(IF(INDEX('[1]PNC 2020'!$A$3:$AA$434,MATCH($A180,'[1]PNC 2020'!$A$7:$A$434,0)+4,MATCH(O$60,'[1]PNC 2020'!$A$3:$AA$3,0))=0,"",INDEX('[1]PNC 2020'!$A$3:$AA$434,MATCH($A180,'[1]PNC 2020'!$A$7:$A$434,0)+4,MATCH(O$60,'[1]PNC 2020'!$A$3:$AA$3,0))),"")</f>
        <v/>
      </c>
      <c r="P180" s="35">
        <f t="shared" si="74"/>
        <v>0</v>
      </c>
      <c r="Q180" s="35" t="str">
        <f>IFERROR(IF(INDEX('[1]PNC 2020'!$A$3:$AA$434,MATCH($A180,'[1]PNC 2020'!$A$7:$A$434,0)+4,MATCH(Q$60,'[1]PNC 2020'!$A$3:$AA$3,0))=0,"",INDEX('[1]PNC 2020'!$A$3:$AA$434,MATCH($A180,'[1]PNC 2020'!$A$7:$A$434,0)+4,MATCH(Q$60,'[1]PNC 2020'!$A$3:$AA$3,0))),"")</f>
        <v/>
      </c>
      <c r="R180" s="35" t="str">
        <f>IFERROR(IF(INDEX('[1]PNC 2020'!$A$3:$AA$434,MATCH($A180,'[1]PNC 2020'!$A$7:$A$434,0)+4,MATCH(R$60,'[1]PNC 2020'!$A$3:$AA$3,0))=0,"",INDEX('[1]PNC 2020'!$A$3:$AA$434,MATCH($A180,'[1]PNC 2020'!$A$7:$A$434,0)+4,MATCH(R$60,'[1]PNC 2020'!$A$3:$AA$3,0))),"")</f>
        <v/>
      </c>
      <c r="S180" s="35">
        <f t="shared" si="75"/>
        <v>0</v>
      </c>
      <c r="T180" s="35" t="str">
        <f>IFERROR(IF(INDEX('[1]PNC 2020'!$A$3:$AA$434,MATCH($A180,'[1]PNC 2020'!$A$7:$A$434,0)+4,MATCH(T$60,'[1]PNC 2020'!$A$3:$AA$3,0))=0,"",INDEX('[1]PNC 2020'!$A$3:$AA$434,MATCH($A180,'[1]PNC 2020'!$A$7:$A$434,0)+4,MATCH(T$60,'[1]PNC 2020'!$A$3:$AA$3,0))),"")</f>
        <v/>
      </c>
      <c r="U180" s="35" t="str">
        <f>IFERROR(IF(INDEX('[1]PNC 2020'!$A$3:$AA$434,MATCH($A180,'[1]PNC 2020'!$A$7:$A$434,0)+4,MATCH(U$60,'[1]PNC 2020'!$A$3:$AA$3,0))=0,"",INDEX('[1]PNC 2020'!$A$3:$AA$434,MATCH($A180,'[1]PNC 2020'!$A$7:$A$434,0)+4,MATCH(U$60,'[1]PNC 2020'!$A$3:$AA$3,0))),"")</f>
        <v/>
      </c>
      <c r="V180" s="35">
        <f t="shared" si="76"/>
        <v>0</v>
      </c>
      <c r="W180" s="35" t="str">
        <f>IFERROR(IF(INDEX('[1]PNC 2020'!$A$3:$AA$434,MATCH($A180,'[1]PNC 2020'!$A$7:$A$434,0)+4,MATCH(W$60,'[1]PNC 2020'!$A$3:$AA$3,0))=0,"",INDEX('[1]PNC 2020'!$A$3:$AA$434,MATCH($A180,'[1]PNC 2020'!$A$7:$A$434,0)+4,MATCH(W$60,'[1]PNC 2020'!$A$3:$AA$3,0))),"")</f>
        <v/>
      </c>
      <c r="X180" s="35" t="str">
        <f>IFERROR(IF(INDEX('[1]PNC 2020'!$A$3:$AA$434,MATCH($A180,'[1]PNC 2020'!$A$7:$A$434,0)+4,MATCH(X$60,'[1]PNC 2020'!$A$3:$AA$3,0))=0,"",INDEX('[1]PNC 2020'!$A$3:$AA$434,MATCH($A180,'[1]PNC 2020'!$A$7:$A$434,0)+4,MATCH(X$60,'[1]PNC 2020'!$A$3:$AA$3,0))),"")</f>
        <v/>
      </c>
      <c r="Y180" s="35">
        <f t="shared" si="77"/>
        <v>0</v>
      </c>
      <c r="Z180" s="35" t="str">
        <f>IFERROR(IF(INDEX('[1]PNC 2020'!$A$3:$AA$434,MATCH($A180,'[1]PNC 2020'!$A$7:$A$434,0)+4,MATCH(Z$60,'[1]PNC 2020'!$A$3:$AA$3,0))=0,"",INDEX('[1]PNC 2020'!$A$3:$AA$434,MATCH($A180,'[1]PNC 2020'!$A$7:$A$434,0)+4,MATCH(Z$60,'[1]PNC 2020'!$A$3:$AA$3,0))),"")</f>
        <v/>
      </c>
      <c r="AA180" s="35" t="str">
        <f>IFERROR(IF(INDEX('[1]PNC 2020'!$A$3:$AA$434,MATCH($A180,'[1]PNC 2020'!$A$7:$A$434,0)+4,MATCH(AA$60,'[1]PNC 2020'!$A$3:$AA$3,0))=0,"",INDEX('[1]PNC 2020'!$A$3:$AA$434,MATCH($A180,'[1]PNC 2020'!$A$7:$A$434,0)+4,MATCH(AA$60,'[1]PNC 2020'!$A$3:$AA$3,0))),"")</f>
        <v/>
      </c>
      <c r="AB180" s="35">
        <f t="shared" si="78"/>
        <v>0</v>
      </c>
      <c r="AC180" s="35" t="str">
        <f>IFERROR(IF(INDEX('[1]PNC 2020'!$A$3:$AA$434,MATCH($A180,'[1]PNC 2020'!$A$7:$A$434,0)+4,MATCH(AC$60,'[1]PNC 2020'!$A$3:$AA$3,0))=0,"",INDEX('[1]PNC 2020'!$A$3:$AA$434,MATCH($A180,'[1]PNC 2020'!$A$7:$A$434,0)+4,MATCH(AC$60,'[1]PNC 2020'!$A$3:$AA$3,0))),"")</f>
        <v/>
      </c>
      <c r="AD180" s="35" t="str">
        <f>IFERROR(IF(INDEX('[1]PNC 2020'!$A$3:$AA$434,MATCH($A180,'[1]PNC 2020'!$A$7:$A$434,0)+4,MATCH(AD$60,'[1]PNC 2020'!$A$3:$AA$3,0))=0,"",INDEX('[1]PNC 2020'!$A$3:$AA$434,MATCH($A180,'[1]PNC 2020'!$A$7:$A$434,0)+4,MATCH(AD$60,'[1]PNC 2020'!$A$3:$AA$3,0))),"")</f>
        <v/>
      </c>
      <c r="AE180" s="35">
        <f t="shared" si="79"/>
        <v>0</v>
      </c>
      <c r="AF180" s="35" t="str">
        <f>IFERROR(IF(INDEX('[1]PNC 2020'!$A$3:$AA$434,MATCH($A180,'[1]PNC 2020'!$A$7:$A$434,0)+4,MATCH(AF$60,'[1]PNC 2020'!$A$3:$AA$3,0))=0,"",INDEX('[1]PNC 2020'!$A$3:$AA$434,MATCH($A180,'[1]PNC 2020'!$A$7:$A$434,0)+4,MATCH(AF$60,'[1]PNC 2020'!$A$3:$AA$3,0))),"")</f>
        <v/>
      </c>
      <c r="AG180" s="35" t="str">
        <f>IFERROR(IF(INDEX('[1]PNC 2020'!$A$3:$AA$434,MATCH($A180,'[1]PNC 2020'!$A$7:$A$434,0)+4,MATCH(AG$60,'[1]PNC 2020'!$A$3:$AA$3,0))=0,"",INDEX('[1]PNC 2020'!$A$3:$AA$434,MATCH($A180,'[1]PNC 2020'!$A$7:$A$434,0)+4,MATCH(AG$60,'[1]PNC 2020'!$A$3:$AA$3,0))),"")</f>
        <v/>
      </c>
      <c r="AH180" s="35">
        <f t="shared" si="80"/>
        <v>0</v>
      </c>
      <c r="AI180" s="35" t="str">
        <f>IFERROR(IF(INDEX('[1]PNC 2020'!$A$3:$AA$434,MATCH($A180,'[1]PNC 2020'!$A$7:$A$434,0)+4,MATCH(AI$60,'[1]PNC 2020'!$A$3:$AA$3,0))=0,"",INDEX('[1]PNC 2020'!$A$3:$AA$434,MATCH($A180,'[1]PNC 2020'!$A$7:$A$434,0)+4,MATCH(AI$60,'[1]PNC 2020'!$A$3:$AA$3,0))),"")</f>
        <v/>
      </c>
      <c r="AJ180" s="35" t="str">
        <f>IFERROR(IF(INDEX('[1]PNC 2020'!$A$3:$AA$434,MATCH($A180,'[1]PNC 2020'!$A$7:$A$434,0)+4,MATCH(AJ$60,'[1]PNC 2020'!$A$3:$AA$3,0))=0,"",INDEX('[1]PNC 2020'!$A$3:$AA$434,MATCH($A180,'[1]PNC 2020'!$A$7:$A$434,0)+4,MATCH(AJ$60,'[1]PNC 2020'!$A$3:$AA$3,0))),"")</f>
        <v/>
      </c>
      <c r="AK180" s="35">
        <f t="shared" si="81"/>
        <v>0</v>
      </c>
      <c r="AM180" s="97" t="s">
        <v>2</v>
      </c>
    </row>
    <row r="181" spans="1:39" x14ac:dyDescent="0.25">
      <c r="A181" s="97" t="str">
        <f t="shared" si="67"/>
        <v>MarzoSeguros Pepín, S. A.</v>
      </c>
      <c r="B181" s="37" t="s">
        <v>114</v>
      </c>
      <c r="C181" s="44">
        <f t="shared" si="69"/>
        <v>0</v>
      </c>
      <c r="D181" s="44">
        <f t="shared" si="70"/>
        <v>0</v>
      </c>
      <c r="E181" s="35" t="str">
        <f>IFERROR(IF(INDEX('[1]PNC 2020'!$A$3:$AA$434,MATCH($A181,'[1]PNC 2020'!$A$7:$A$434,0)+4,MATCH(E$60,'[1]PNC 2020'!$A$3:$AA$3,0))=0,"",INDEX('[1]PNC 2020'!$A$3:$AA$434,MATCH($A181,'[1]PNC 2020'!$A$7:$A$434,0)+4,MATCH(E$60,'[1]PNC 2020'!$A$3:$AA$3,0))),"")</f>
        <v/>
      </c>
      <c r="F181" s="35" t="str">
        <f>IFERROR(IF(INDEX('[1]PNC 2020'!$A$3:$AA$434,MATCH($A181,'[1]PNC 2020'!$A$7:$A$434,0)+4,MATCH(F$60,'[1]PNC 2020'!$A$3:$AA$3,0))=0,"",INDEX('[1]PNC 2020'!$A$3:$AA$434,MATCH($A181,'[1]PNC 2020'!$A$7:$A$434,0)+4,MATCH(F$60,'[1]PNC 2020'!$A$3:$AA$3,0))),"")</f>
        <v/>
      </c>
      <c r="G181" s="35">
        <f t="shared" si="71"/>
        <v>0</v>
      </c>
      <c r="H181" s="35" t="str">
        <f>IFERROR(IF(INDEX('[1]PNC 2020'!$A$3:$AA$434,MATCH($A181,'[1]PNC 2020'!$A$7:$A$434,0)+4,MATCH(H$60,'[1]PNC 2020'!$A$3:$AA$3,0))=0,"",INDEX('[1]PNC 2020'!$A$3:$AA$434,MATCH($A181,'[1]PNC 2020'!$A$7:$A$434,0)+4,MATCH(H$60,'[1]PNC 2020'!$A$3:$AA$3,0))),"")</f>
        <v/>
      </c>
      <c r="I181" s="35" t="str">
        <f>IFERROR(IF(INDEX('[1]PNC 2020'!$A$3:$AA$434,MATCH($A181,'[1]PNC 2020'!$A$7:$A$434,0)+4,MATCH(I$60,'[1]PNC 2020'!$A$3:$AA$3,0))=0,"",INDEX('[1]PNC 2020'!$A$3:$AA$434,MATCH($A181,'[1]PNC 2020'!$A$7:$A$434,0)+4,MATCH(I$60,'[1]PNC 2020'!$A$3:$AA$3,0))),"")</f>
        <v/>
      </c>
      <c r="J181" s="35">
        <f t="shared" si="72"/>
        <v>0</v>
      </c>
      <c r="K181" s="35" t="str">
        <f>IFERROR(IF(INDEX('[1]PNC 2020'!$A$3:$AA$434,MATCH($A181,'[1]PNC 2020'!$A$7:$A$434,0)+4,MATCH(K$60,'[1]PNC 2020'!$A$3:$AA$3,0))=0,"",INDEX('[1]PNC 2020'!$A$3:$AA$434,MATCH($A181,'[1]PNC 2020'!$A$7:$A$434,0)+4,MATCH(K$60,'[1]PNC 2020'!$A$3:$AA$3,0))),"")</f>
        <v/>
      </c>
      <c r="L181" s="35" t="str">
        <f>IFERROR(IF(INDEX('[1]PNC 2020'!$A$3:$AA$434,MATCH($A181,'[1]PNC 2020'!$A$7:$A$434,0)+4,MATCH(L$60,'[1]PNC 2020'!$A$3:$AA$3,0))=0,"",INDEX('[1]PNC 2020'!$A$3:$AA$434,MATCH($A181,'[1]PNC 2020'!$A$7:$A$434,0)+4,MATCH(L$60,'[1]PNC 2020'!$A$3:$AA$3,0))),"")</f>
        <v/>
      </c>
      <c r="M181" s="35">
        <f t="shared" si="73"/>
        <v>0</v>
      </c>
      <c r="N181" s="35" t="str">
        <f>IFERROR(IF(INDEX('[1]PNC 2020'!$A$3:$AA$434,MATCH($A181,'[1]PNC 2020'!$A$7:$A$434,0)+4,MATCH(N$60,'[1]PNC 2020'!$A$3:$AA$3,0))=0,"",INDEX('[1]PNC 2020'!$A$3:$AA$434,MATCH($A181,'[1]PNC 2020'!$A$7:$A$434,0)+4,MATCH(N$60,'[1]PNC 2020'!$A$3:$AA$3,0))),"")</f>
        <v/>
      </c>
      <c r="O181" s="35" t="str">
        <f>IFERROR(IF(INDEX('[1]PNC 2020'!$A$3:$AA$434,MATCH($A181,'[1]PNC 2020'!$A$7:$A$434,0)+4,MATCH(O$60,'[1]PNC 2020'!$A$3:$AA$3,0))=0,"",INDEX('[1]PNC 2020'!$A$3:$AA$434,MATCH($A181,'[1]PNC 2020'!$A$7:$A$434,0)+4,MATCH(O$60,'[1]PNC 2020'!$A$3:$AA$3,0))),"")</f>
        <v/>
      </c>
      <c r="P181" s="35">
        <f t="shared" si="74"/>
        <v>0</v>
      </c>
      <c r="Q181" s="35" t="str">
        <f>IFERROR(IF(INDEX('[1]PNC 2020'!$A$3:$AA$434,MATCH($A181,'[1]PNC 2020'!$A$7:$A$434,0)+4,MATCH(Q$60,'[1]PNC 2020'!$A$3:$AA$3,0))=0,"",INDEX('[1]PNC 2020'!$A$3:$AA$434,MATCH($A181,'[1]PNC 2020'!$A$7:$A$434,0)+4,MATCH(Q$60,'[1]PNC 2020'!$A$3:$AA$3,0))),"")</f>
        <v/>
      </c>
      <c r="R181" s="35" t="str">
        <f>IFERROR(IF(INDEX('[1]PNC 2020'!$A$3:$AA$434,MATCH($A181,'[1]PNC 2020'!$A$7:$A$434,0)+4,MATCH(R$60,'[1]PNC 2020'!$A$3:$AA$3,0))=0,"",INDEX('[1]PNC 2020'!$A$3:$AA$434,MATCH($A181,'[1]PNC 2020'!$A$7:$A$434,0)+4,MATCH(R$60,'[1]PNC 2020'!$A$3:$AA$3,0))),"")</f>
        <v/>
      </c>
      <c r="S181" s="35">
        <f t="shared" si="75"/>
        <v>0</v>
      </c>
      <c r="T181" s="35" t="str">
        <f>IFERROR(IF(INDEX('[1]PNC 2020'!$A$3:$AA$434,MATCH($A181,'[1]PNC 2020'!$A$7:$A$434,0)+4,MATCH(T$60,'[1]PNC 2020'!$A$3:$AA$3,0))=0,"",INDEX('[1]PNC 2020'!$A$3:$AA$434,MATCH($A181,'[1]PNC 2020'!$A$7:$A$434,0)+4,MATCH(T$60,'[1]PNC 2020'!$A$3:$AA$3,0))),"")</f>
        <v/>
      </c>
      <c r="U181" s="35" t="str">
        <f>IFERROR(IF(INDEX('[1]PNC 2020'!$A$3:$AA$434,MATCH($A181,'[1]PNC 2020'!$A$7:$A$434,0)+4,MATCH(U$60,'[1]PNC 2020'!$A$3:$AA$3,0))=0,"",INDEX('[1]PNC 2020'!$A$3:$AA$434,MATCH($A181,'[1]PNC 2020'!$A$7:$A$434,0)+4,MATCH(U$60,'[1]PNC 2020'!$A$3:$AA$3,0))),"")</f>
        <v/>
      </c>
      <c r="V181" s="35">
        <f t="shared" si="76"/>
        <v>0</v>
      </c>
      <c r="W181" s="35" t="str">
        <f>IFERROR(IF(INDEX('[1]PNC 2020'!$A$3:$AA$434,MATCH($A181,'[1]PNC 2020'!$A$7:$A$434,0)+4,MATCH(W$60,'[1]PNC 2020'!$A$3:$AA$3,0))=0,"",INDEX('[1]PNC 2020'!$A$3:$AA$434,MATCH($A181,'[1]PNC 2020'!$A$7:$A$434,0)+4,MATCH(W$60,'[1]PNC 2020'!$A$3:$AA$3,0))),"")</f>
        <v/>
      </c>
      <c r="X181" s="35" t="str">
        <f>IFERROR(IF(INDEX('[1]PNC 2020'!$A$3:$AA$434,MATCH($A181,'[1]PNC 2020'!$A$7:$A$434,0)+4,MATCH(X$60,'[1]PNC 2020'!$A$3:$AA$3,0))=0,"",INDEX('[1]PNC 2020'!$A$3:$AA$434,MATCH($A181,'[1]PNC 2020'!$A$7:$A$434,0)+4,MATCH(X$60,'[1]PNC 2020'!$A$3:$AA$3,0))),"")</f>
        <v/>
      </c>
      <c r="Y181" s="35">
        <f t="shared" si="77"/>
        <v>0</v>
      </c>
      <c r="Z181" s="35" t="str">
        <f>IFERROR(IF(INDEX('[1]PNC 2020'!$A$3:$AA$434,MATCH($A181,'[1]PNC 2020'!$A$7:$A$434,0)+4,MATCH(Z$60,'[1]PNC 2020'!$A$3:$AA$3,0))=0,"",INDEX('[1]PNC 2020'!$A$3:$AA$434,MATCH($A181,'[1]PNC 2020'!$A$7:$A$434,0)+4,MATCH(Z$60,'[1]PNC 2020'!$A$3:$AA$3,0))),"")</f>
        <v/>
      </c>
      <c r="AA181" s="35" t="str">
        <f>IFERROR(IF(INDEX('[1]PNC 2020'!$A$3:$AA$434,MATCH($A181,'[1]PNC 2020'!$A$7:$A$434,0)+4,MATCH(AA$60,'[1]PNC 2020'!$A$3:$AA$3,0))=0,"",INDEX('[1]PNC 2020'!$A$3:$AA$434,MATCH($A181,'[1]PNC 2020'!$A$7:$A$434,0)+4,MATCH(AA$60,'[1]PNC 2020'!$A$3:$AA$3,0))),"")</f>
        <v/>
      </c>
      <c r="AB181" s="35">
        <f t="shared" si="78"/>
        <v>0</v>
      </c>
      <c r="AC181" s="35" t="str">
        <f>IFERROR(IF(INDEX('[1]PNC 2020'!$A$3:$AA$434,MATCH($A181,'[1]PNC 2020'!$A$7:$A$434,0)+4,MATCH(AC$60,'[1]PNC 2020'!$A$3:$AA$3,0))=0,"",INDEX('[1]PNC 2020'!$A$3:$AA$434,MATCH($A181,'[1]PNC 2020'!$A$7:$A$434,0)+4,MATCH(AC$60,'[1]PNC 2020'!$A$3:$AA$3,0))),"")</f>
        <v/>
      </c>
      <c r="AD181" s="35" t="str">
        <f>IFERROR(IF(INDEX('[1]PNC 2020'!$A$3:$AA$434,MATCH($A181,'[1]PNC 2020'!$A$7:$A$434,0)+4,MATCH(AD$60,'[1]PNC 2020'!$A$3:$AA$3,0))=0,"",INDEX('[1]PNC 2020'!$A$3:$AA$434,MATCH($A181,'[1]PNC 2020'!$A$7:$A$434,0)+4,MATCH(AD$60,'[1]PNC 2020'!$A$3:$AA$3,0))),"")</f>
        <v/>
      </c>
      <c r="AE181" s="35">
        <f t="shared" si="79"/>
        <v>0</v>
      </c>
      <c r="AF181" s="35" t="str">
        <f>IFERROR(IF(INDEX('[1]PNC 2020'!$A$3:$AA$434,MATCH($A181,'[1]PNC 2020'!$A$7:$A$434,0)+4,MATCH(AF$60,'[1]PNC 2020'!$A$3:$AA$3,0))=0,"",INDEX('[1]PNC 2020'!$A$3:$AA$434,MATCH($A181,'[1]PNC 2020'!$A$7:$A$434,0)+4,MATCH(AF$60,'[1]PNC 2020'!$A$3:$AA$3,0))),"")</f>
        <v/>
      </c>
      <c r="AG181" s="35" t="str">
        <f>IFERROR(IF(INDEX('[1]PNC 2020'!$A$3:$AA$434,MATCH($A181,'[1]PNC 2020'!$A$7:$A$434,0)+4,MATCH(AG$60,'[1]PNC 2020'!$A$3:$AA$3,0))=0,"",INDEX('[1]PNC 2020'!$A$3:$AA$434,MATCH($A181,'[1]PNC 2020'!$A$7:$A$434,0)+4,MATCH(AG$60,'[1]PNC 2020'!$A$3:$AA$3,0))),"")</f>
        <v/>
      </c>
      <c r="AH181" s="35">
        <f t="shared" si="80"/>
        <v>0</v>
      </c>
      <c r="AI181" s="35" t="str">
        <f>IFERROR(IF(INDEX('[1]PNC 2020'!$A$3:$AA$434,MATCH($A181,'[1]PNC 2020'!$A$7:$A$434,0)+4,MATCH(AI$60,'[1]PNC 2020'!$A$3:$AA$3,0))=0,"",INDEX('[1]PNC 2020'!$A$3:$AA$434,MATCH($A181,'[1]PNC 2020'!$A$7:$A$434,0)+4,MATCH(AI$60,'[1]PNC 2020'!$A$3:$AA$3,0))),"")</f>
        <v/>
      </c>
      <c r="AJ181" s="35" t="str">
        <f>IFERROR(IF(INDEX('[1]PNC 2020'!$A$3:$AA$434,MATCH($A181,'[1]PNC 2020'!$A$7:$A$434,0)+4,MATCH(AJ$60,'[1]PNC 2020'!$A$3:$AA$3,0))=0,"",INDEX('[1]PNC 2020'!$A$3:$AA$434,MATCH($A181,'[1]PNC 2020'!$A$7:$A$434,0)+4,MATCH(AJ$60,'[1]PNC 2020'!$A$3:$AA$3,0))),"")</f>
        <v/>
      </c>
      <c r="AK181" s="35">
        <f t="shared" si="81"/>
        <v>0</v>
      </c>
      <c r="AM181" s="97" t="s">
        <v>2</v>
      </c>
    </row>
    <row r="182" spans="1:39" x14ac:dyDescent="0.25">
      <c r="A182" s="97" t="str">
        <f t="shared" si="67"/>
        <v>MarzoLa Monumental de Seguros, S. A.</v>
      </c>
      <c r="B182" s="37" t="s">
        <v>85</v>
      </c>
      <c r="C182" s="44">
        <f t="shared" si="69"/>
        <v>0</v>
      </c>
      <c r="D182" s="44">
        <f t="shared" si="70"/>
        <v>0</v>
      </c>
      <c r="E182" s="35" t="str">
        <f>IFERROR(IF(INDEX('[1]PNC 2020'!$A$3:$AA$434,MATCH($A182,'[1]PNC 2020'!$A$7:$A$434,0)+4,MATCH(E$60,'[1]PNC 2020'!$A$3:$AA$3,0))=0,"",INDEX('[1]PNC 2020'!$A$3:$AA$434,MATCH($A182,'[1]PNC 2020'!$A$7:$A$434,0)+4,MATCH(E$60,'[1]PNC 2020'!$A$3:$AA$3,0))),"")</f>
        <v/>
      </c>
      <c r="F182" s="35" t="str">
        <f>IFERROR(IF(INDEX('[1]PNC 2020'!$A$3:$AA$434,MATCH($A182,'[1]PNC 2020'!$A$7:$A$434,0)+4,MATCH(F$60,'[1]PNC 2020'!$A$3:$AA$3,0))=0,"",INDEX('[1]PNC 2020'!$A$3:$AA$434,MATCH($A182,'[1]PNC 2020'!$A$7:$A$434,0)+4,MATCH(F$60,'[1]PNC 2020'!$A$3:$AA$3,0))),"")</f>
        <v/>
      </c>
      <c r="G182" s="35">
        <f t="shared" si="71"/>
        <v>0</v>
      </c>
      <c r="H182" s="35" t="str">
        <f>IFERROR(IF(INDEX('[1]PNC 2020'!$A$3:$AA$434,MATCH($A182,'[1]PNC 2020'!$A$7:$A$434,0)+4,MATCH(H$60,'[1]PNC 2020'!$A$3:$AA$3,0))=0,"",INDEX('[1]PNC 2020'!$A$3:$AA$434,MATCH($A182,'[1]PNC 2020'!$A$7:$A$434,0)+4,MATCH(H$60,'[1]PNC 2020'!$A$3:$AA$3,0))),"")</f>
        <v/>
      </c>
      <c r="I182" s="35" t="str">
        <f>IFERROR(IF(INDEX('[1]PNC 2020'!$A$3:$AA$434,MATCH($A182,'[1]PNC 2020'!$A$7:$A$434,0)+4,MATCH(I$60,'[1]PNC 2020'!$A$3:$AA$3,0))=0,"",INDEX('[1]PNC 2020'!$A$3:$AA$434,MATCH($A182,'[1]PNC 2020'!$A$7:$A$434,0)+4,MATCH(I$60,'[1]PNC 2020'!$A$3:$AA$3,0))),"")</f>
        <v/>
      </c>
      <c r="J182" s="35">
        <f t="shared" si="72"/>
        <v>0</v>
      </c>
      <c r="K182" s="35" t="str">
        <f>IFERROR(IF(INDEX('[1]PNC 2020'!$A$3:$AA$434,MATCH($A182,'[1]PNC 2020'!$A$7:$A$434,0)+4,MATCH(K$60,'[1]PNC 2020'!$A$3:$AA$3,0))=0,"",INDEX('[1]PNC 2020'!$A$3:$AA$434,MATCH($A182,'[1]PNC 2020'!$A$7:$A$434,0)+4,MATCH(K$60,'[1]PNC 2020'!$A$3:$AA$3,0))),"")</f>
        <v/>
      </c>
      <c r="L182" s="35" t="str">
        <f>IFERROR(IF(INDEX('[1]PNC 2020'!$A$3:$AA$434,MATCH($A182,'[1]PNC 2020'!$A$7:$A$434,0)+4,MATCH(L$60,'[1]PNC 2020'!$A$3:$AA$3,0))=0,"",INDEX('[1]PNC 2020'!$A$3:$AA$434,MATCH($A182,'[1]PNC 2020'!$A$7:$A$434,0)+4,MATCH(L$60,'[1]PNC 2020'!$A$3:$AA$3,0))),"")</f>
        <v/>
      </c>
      <c r="M182" s="35">
        <f t="shared" si="73"/>
        <v>0</v>
      </c>
      <c r="N182" s="35" t="str">
        <f>IFERROR(IF(INDEX('[1]PNC 2020'!$A$3:$AA$434,MATCH($A182,'[1]PNC 2020'!$A$7:$A$434,0)+4,MATCH(N$60,'[1]PNC 2020'!$A$3:$AA$3,0))=0,"",INDEX('[1]PNC 2020'!$A$3:$AA$434,MATCH($A182,'[1]PNC 2020'!$A$7:$A$434,0)+4,MATCH(N$60,'[1]PNC 2020'!$A$3:$AA$3,0))),"")</f>
        <v/>
      </c>
      <c r="O182" s="35" t="str">
        <f>IFERROR(IF(INDEX('[1]PNC 2020'!$A$3:$AA$434,MATCH($A182,'[1]PNC 2020'!$A$7:$A$434,0)+4,MATCH(O$60,'[1]PNC 2020'!$A$3:$AA$3,0))=0,"",INDEX('[1]PNC 2020'!$A$3:$AA$434,MATCH($A182,'[1]PNC 2020'!$A$7:$A$434,0)+4,MATCH(O$60,'[1]PNC 2020'!$A$3:$AA$3,0))),"")</f>
        <v/>
      </c>
      <c r="P182" s="35">
        <f t="shared" si="74"/>
        <v>0</v>
      </c>
      <c r="Q182" s="35" t="str">
        <f>IFERROR(IF(INDEX('[1]PNC 2020'!$A$3:$AA$434,MATCH($A182,'[1]PNC 2020'!$A$7:$A$434,0)+4,MATCH(Q$60,'[1]PNC 2020'!$A$3:$AA$3,0))=0,"",INDEX('[1]PNC 2020'!$A$3:$AA$434,MATCH($A182,'[1]PNC 2020'!$A$7:$A$434,0)+4,MATCH(Q$60,'[1]PNC 2020'!$A$3:$AA$3,0))),"")</f>
        <v/>
      </c>
      <c r="R182" s="35" t="str">
        <f>IFERROR(IF(INDEX('[1]PNC 2020'!$A$3:$AA$434,MATCH($A182,'[1]PNC 2020'!$A$7:$A$434,0)+4,MATCH(R$60,'[1]PNC 2020'!$A$3:$AA$3,0))=0,"",INDEX('[1]PNC 2020'!$A$3:$AA$434,MATCH($A182,'[1]PNC 2020'!$A$7:$A$434,0)+4,MATCH(R$60,'[1]PNC 2020'!$A$3:$AA$3,0))),"")</f>
        <v/>
      </c>
      <c r="S182" s="35">
        <f t="shared" si="75"/>
        <v>0</v>
      </c>
      <c r="T182" s="35" t="str">
        <f>IFERROR(IF(INDEX('[1]PNC 2020'!$A$3:$AA$434,MATCH($A182,'[1]PNC 2020'!$A$7:$A$434,0)+4,MATCH(T$60,'[1]PNC 2020'!$A$3:$AA$3,0))=0,"",INDEX('[1]PNC 2020'!$A$3:$AA$434,MATCH($A182,'[1]PNC 2020'!$A$7:$A$434,0)+4,MATCH(T$60,'[1]PNC 2020'!$A$3:$AA$3,0))),"")</f>
        <v/>
      </c>
      <c r="U182" s="35" t="str">
        <f>IFERROR(IF(INDEX('[1]PNC 2020'!$A$3:$AA$434,MATCH($A182,'[1]PNC 2020'!$A$7:$A$434,0)+4,MATCH(U$60,'[1]PNC 2020'!$A$3:$AA$3,0))=0,"",INDEX('[1]PNC 2020'!$A$3:$AA$434,MATCH($A182,'[1]PNC 2020'!$A$7:$A$434,0)+4,MATCH(U$60,'[1]PNC 2020'!$A$3:$AA$3,0))),"")</f>
        <v/>
      </c>
      <c r="V182" s="35">
        <f t="shared" si="76"/>
        <v>0</v>
      </c>
      <c r="W182" s="35" t="str">
        <f>IFERROR(IF(INDEX('[1]PNC 2020'!$A$3:$AA$434,MATCH($A182,'[1]PNC 2020'!$A$7:$A$434,0)+4,MATCH(W$60,'[1]PNC 2020'!$A$3:$AA$3,0))=0,"",INDEX('[1]PNC 2020'!$A$3:$AA$434,MATCH($A182,'[1]PNC 2020'!$A$7:$A$434,0)+4,MATCH(W$60,'[1]PNC 2020'!$A$3:$AA$3,0))),"")</f>
        <v/>
      </c>
      <c r="X182" s="35" t="str">
        <f>IFERROR(IF(INDEX('[1]PNC 2020'!$A$3:$AA$434,MATCH($A182,'[1]PNC 2020'!$A$7:$A$434,0)+4,MATCH(X$60,'[1]PNC 2020'!$A$3:$AA$3,0))=0,"",INDEX('[1]PNC 2020'!$A$3:$AA$434,MATCH($A182,'[1]PNC 2020'!$A$7:$A$434,0)+4,MATCH(X$60,'[1]PNC 2020'!$A$3:$AA$3,0))),"")</f>
        <v/>
      </c>
      <c r="Y182" s="35">
        <f t="shared" si="77"/>
        <v>0</v>
      </c>
      <c r="Z182" s="35" t="str">
        <f>IFERROR(IF(INDEX('[1]PNC 2020'!$A$3:$AA$434,MATCH($A182,'[1]PNC 2020'!$A$7:$A$434,0)+4,MATCH(Z$60,'[1]PNC 2020'!$A$3:$AA$3,0))=0,"",INDEX('[1]PNC 2020'!$A$3:$AA$434,MATCH($A182,'[1]PNC 2020'!$A$7:$A$434,0)+4,MATCH(Z$60,'[1]PNC 2020'!$A$3:$AA$3,0))),"")</f>
        <v/>
      </c>
      <c r="AA182" s="35" t="str">
        <f>IFERROR(IF(INDEX('[1]PNC 2020'!$A$3:$AA$434,MATCH($A182,'[1]PNC 2020'!$A$7:$A$434,0)+4,MATCH(AA$60,'[1]PNC 2020'!$A$3:$AA$3,0))=0,"",INDEX('[1]PNC 2020'!$A$3:$AA$434,MATCH($A182,'[1]PNC 2020'!$A$7:$A$434,0)+4,MATCH(AA$60,'[1]PNC 2020'!$A$3:$AA$3,0))),"")</f>
        <v/>
      </c>
      <c r="AB182" s="35">
        <f t="shared" si="78"/>
        <v>0</v>
      </c>
      <c r="AC182" s="35" t="str">
        <f>IFERROR(IF(INDEX('[1]PNC 2020'!$A$3:$AA$434,MATCH($A182,'[1]PNC 2020'!$A$7:$A$434,0)+4,MATCH(AC$60,'[1]PNC 2020'!$A$3:$AA$3,0))=0,"",INDEX('[1]PNC 2020'!$A$3:$AA$434,MATCH($A182,'[1]PNC 2020'!$A$7:$A$434,0)+4,MATCH(AC$60,'[1]PNC 2020'!$A$3:$AA$3,0))),"")</f>
        <v/>
      </c>
      <c r="AD182" s="35" t="str">
        <f>IFERROR(IF(INDEX('[1]PNC 2020'!$A$3:$AA$434,MATCH($A182,'[1]PNC 2020'!$A$7:$A$434,0)+4,MATCH(AD$60,'[1]PNC 2020'!$A$3:$AA$3,0))=0,"",INDEX('[1]PNC 2020'!$A$3:$AA$434,MATCH($A182,'[1]PNC 2020'!$A$7:$A$434,0)+4,MATCH(AD$60,'[1]PNC 2020'!$A$3:$AA$3,0))),"")</f>
        <v/>
      </c>
      <c r="AE182" s="35">
        <f t="shared" si="79"/>
        <v>0</v>
      </c>
      <c r="AF182" s="35" t="str">
        <f>IFERROR(IF(INDEX('[1]PNC 2020'!$A$3:$AA$434,MATCH($A182,'[1]PNC 2020'!$A$7:$A$434,0)+4,MATCH(AF$60,'[1]PNC 2020'!$A$3:$AA$3,0))=0,"",INDEX('[1]PNC 2020'!$A$3:$AA$434,MATCH($A182,'[1]PNC 2020'!$A$7:$A$434,0)+4,MATCH(AF$60,'[1]PNC 2020'!$A$3:$AA$3,0))),"")</f>
        <v/>
      </c>
      <c r="AG182" s="35" t="str">
        <f>IFERROR(IF(INDEX('[1]PNC 2020'!$A$3:$AA$434,MATCH($A182,'[1]PNC 2020'!$A$7:$A$434,0)+4,MATCH(AG$60,'[1]PNC 2020'!$A$3:$AA$3,0))=0,"",INDEX('[1]PNC 2020'!$A$3:$AA$434,MATCH($A182,'[1]PNC 2020'!$A$7:$A$434,0)+4,MATCH(AG$60,'[1]PNC 2020'!$A$3:$AA$3,0))),"")</f>
        <v/>
      </c>
      <c r="AH182" s="35">
        <f t="shared" si="80"/>
        <v>0</v>
      </c>
      <c r="AI182" s="35" t="str">
        <f>IFERROR(IF(INDEX('[1]PNC 2020'!$A$3:$AA$434,MATCH($A182,'[1]PNC 2020'!$A$7:$A$434,0)+4,MATCH(AI$60,'[1]PNC 2020'!$A$3:$AA$3,0))=0,"",INDEX('[1]PNC 2020'!$A$3:$AA$434,MATCH($A182,'[1]PNC 2020'!$A$7:$A$434,0)+4,MATCH(AI$60,'[1]PNC 2020'!$A$3:$AA$3,0))),"")</f>
        <v/>
      </c>
      <c r="AJ182" s="35" t="str">
        <f>IFERROR(IF(INDEX('[1]PNC 2020'!$A$3:$AA$434,MATCH($A182,'[1]PNC 2020'!$A$7:$A$434,0)+4,MATCH(AJ$60,'[1]PNC 2020'!$A$3:$AA$3,0))=0,"",INDEX('[1]PNC 2020'!$A$3:$AA$434,MATCH($A182,'[1]PNC 2020'!$A$7:$A$434,0)+4,MATCH(AJ$60,'[1]PNC 2020'!$A$3:$AA$3,0))),"")</f>
        <v/>
      </c>
      <c r="AK182" s="35">
        <f t="shared" si="81"/>
        <v>0</v>
      </c>
      <c r="AM182" s="97" t="s">
        <v>2</v>
      </c>
    </row>
    <row r="183" spans="1:39" x14ac:dyDescent="0.25">
      <c r="A183" s="97" t="str">
        <f t="shared" ref="A183:A241" si="82">AM183&amp;B183</f>
        <v>MarzoCompañía Dominicana de Seguros, C. por A.</v>
      </c>
      <c r="B183" s="37" t="s">
        <v>115</v>
      </c>
      <c r="C183" s="44">
        <f t="shared" si="69"/>
        <v>0</v>
      </c>
      <c r="D183" s="44">
        <f t="shared" si="70"/>
        <v>0</v>
      </c>
      <c r="E183" s="35" t="str">
        <f>IFERROR(IF(INDEX('[1]PNC 2020'!$A$3:$AA$434,MATCH($A183,'[1]PNC 2020'!$A$7:$A$434,0)+4,MATCH(E$60,'[1]PNC 2020'!$A$3:$AA$3,0))=0,"",INDEX('[1]PNC 2020'!$A$3:$AA$434,MATCH($A183,'[1]PNC 2020'!$A$7:$A$434,0)+4,MATCH(E$60,'[1]PNC 2020'!$A$3:$AA$3,0))),"")</f>
        <v/>
      </c>
      <c r="F183" s="35" t="str">
        <f>IFERROR(IF(INDEX('[1]PNC 2020'!$A$3:$AA$434,MATCH($A183,'[1]PNC 2020'!$A$7:$A$434,0)+4,MATCH(F$60,'[1]PNC 2020'!$A$3:$AA$3,0))=0,"",INDEX('[1]PNC 2020'!$A$3:$AA$434,MATCH($A183,'[1]PNC 2020'!$A$7:$A$434,0)+4,MATCH(F$60,'[1]PNC 2020'!$A$3:$AA$3,0))),"")</f>
        <v/>
      </c>
      <c r="G183" s="35">
        <f t="shared" si="71"/>
        <v>0</v>
      </c>
      <c r="H183" s="35" t="str">
        <f>IFERROR(IF(INDEX('[1]PNC 2020'!$A$3:$AA$434,MATCH($A183,'[1]PNC 2020'!$A$7:$A$434,0)+4,MATCH(H$60,'[1]PNC 2020'!$A$3:$AA$3,0))=0,"",INDEX('[1]PNC 2020'!$A$3:$AA$434,MATCH($A183,'[1]PNC 2020'!$A$7:$A$434,0)+4,MATCH(H$60,'[1]PNC 2020'!$A$3:$AA$3,0))),"")</f>
        <v/>
      </c>
      <c r="I183" s="35" t="str">
        <f>IFERROR(IF(INDEX('[1]PNC 2020'!$A$3:$AA$434,MATCH($A183,'[1]PNC 2020'!$A$7:$A$434,0)+4,MATCH(I$60,'[1]PNC 2020'!$A$3:$AA$3,0))=0,"",INDEX('[1]PNC 2020'!$A$3:$AA$434,MATCH($A183,'[1]PNC 2020'!$A$7:$A$434,0)+4,MATCH(I$60,'[1]PNC 2020'!$A$3:$AA$3,0))),"")</f>
        <v/>
      </c>
      <c r="J183" s="35">
        <f t="shared" si="72"/>
        <v>0</v>
      </c>
      <c r="K183" s="35" t="str">
        <f>IFERROR(IF(INDEX('[1]PNC 2020'!$A$3:$AA$434,MATCH($A183,'[1]PNC 2020'!$A$7:$A$434,0)+4,MATCH(K$60,'[1]PNC 2020'!$A$3:$AA$3,0))=0,"",INDEX('[1]PNC 2020'!$A$3:$AA$434,MATCH($A183,'[1]PNC 2020'!$A$7:$A$434,0)+4,MATCH(K$60,'[1]PNC 2020'!$A$3:$AA$3,0))),"")</f>
        <v/>
      </c>
      <c r="L183" s="35" t="str">
        <f>IFERROR(IF(INDEX('[1]PNC 2020'!$A$3:$AA$434,MATCH($A183,'[1]PNC 2020'!$A$7:$A$434,0)+4,MATCH(L$60,'[1]PNC 2020'!$A$3:$AA$3,0))=0,"",INDEX('[1]PNC 2020'!$A$3:$AA$434,MATCH($A183,'[1]PNC 2020'!$A$7:$A$434,0)+4,MATCH(L$60,'[1]PNC 2020'!$A$3:$AA$3,0))),"")</f>
        <v/>
      </c>
      <c r="M183" s="35">
        <f t="shared" si="73"/>
        <v>0</v>
      </c>
      <c r="N183" s="35" t="str">
        <f>IFERROR(IF(INDEX('[1]PNC 2020'!$A$3:$AA$434,MATCH($A183,'[1]PNC 2020'!$A$7:$A$434,0)+4,MATCH(N$60,'[1]PNC 2020'!$A$3:$AA$3,0))=0,"",INDEX('[1]PNC 2020'!$A$3:$AA$434,MATCH($A183,'[1]PNC 2020'!$A$7:$A$434,0)+4,MATCH(N$60,'[1]PNC 2020'!$A$3:$AA$3,0))),"")</f>
        <v/>
      </c>
      <c r="O183" s="35" t="str">
        <f>IFERROR(IF(INDEX('[1]PNC 2020'!$A$3:$AA$434,MATCH($A183,'[1]PNC 2020'!$A$7:$A$434,0)+4,MATCH(O$60,'[1]PNC 2020'!$A$3:$AA$3,0))=0,"",INDEX('[1]PNC 2020'!$A$3:$AA$434,MATCH($A183,'[1]PNC 2020'!$A$7:$A$434,0)+4,MATCH(O$60,'[1]PNC 2020'!$A$3:$AA$3,0))),"")</f>
        <v/>
      </c>
      <c r="P183" s="35">
        <f t="shared" si="74"/>
        <v>0</v>
      </c>
      <c r="Q183" s="35" t="str">
        <f>IFERROR(IF(INDEX('[1]PNC 2020'!$A$3:$AA$434,MATCH($A183,'[1]PNC 2020'!$A$7:$A$434,0)+4,MATCH(Q$60,'[1]PNC 2020'!$A$3:$AA$3,0))=0,"",INDEX('[1]PNC 2020'!$A$3:$AA$434,MATCH($A183,'[1]PNC 2020'!$A$7:$A$434,0)+4,MATCH(Q$60,'[1]PNC 2020'!$A$3:$AA$3,0))),"")</f>
        <v/>
      </c>
      <c r="R183" s="35" t="str">
        <f>IFERROR(IF(INDEX('[1]PNC 2020'!$A$3:$AA$434,MATCH($A183,'[1]PNC 2020'!$A$7:$A$434,0)+4,MATCH(R$60,'[1]PNC 2020'!$A$3:$AA$3,0))=0,"",INDEX('[1]PNC 2020'!$A$3:$AA$434,MATCH($A183,'[1]PNC 2020'!$A$7:$A$434,0)+4,MATCH(R$60,'[1]PNC 2020'!$A$3:$AA$3,0))),"")</f>
        <v/>
      </c>
      <c r="S183" s="35">
        <f t="shared" si="75"/>
        <v>0</v>
      </c>
      <c r="T183" s="35" t="str">
        <f>IFERROR(IF(INDEX('[1]PNC 2020'!$A$3:$AA$434,MATCH($A183,'[1]PNC 2020'!$A$7:$A$434,0)+4,MATCH(T$60,'[1]PNC 2020'!$A$3:$AA$3,0))=0,"",INDEX('[1]PNC 2020'!$A$3:$AA$434,MATCH($A183,'[1]PNC 2020'!$A$7:$A$434,0)+4,MATCH(T$60,'[1]PNC 2020'!$A$3:$AA$3,0))),"")</f>
        <v/>
      </c>
      <c r="U183" s="35" t="str">
        <f>IFERROR(IF(INDEX('[1]PNC 2020'!$A$3:$AA$434,MATCH($A183,'[1]PNC 2020'!$A$7:$A$434,0)+4,MATCH(U$60,'[1]PNC 2020'!$A$3:$AA$3,0))=0,"",INDEX('[1]PNC 2020'!$A$3:$AA$434,MATCH($A183,'[1]PNC 2020'!$A$7:$A$434,0)+4,MATCH(U$60,'[1]PNC 2020'!$A$3:$AA$3,0))),"")</f>
        <v/>
      </c>
      <c r="V183" s="35">
        <f t="shared" si="76"/>
        <v>0</v>
      </c>
      <c r="W183" s="35" t="str">
        <f>IFERROR(IF(INDEX('[1]PNC 2020'!$A$3:$AA$434,MATCH($A183,'[1]PNC 2020'!$A$7:$A$434,0)+4,MATCH(W$60,'[1]PNC 2020'!$A$3:$AA$3,0))=0,"",INDEX('[1]PNC 2020'!$A$3:$AA$434,MATCH($A183,'[1]PNC 2020'!$A$7:$A$434,0)+4,MATCH(W$60,'[1]PNC 2020'!$A$3:$AA$3,0))),"")</f>
        <v/>
      </c>
      <c r="X183" s="35" t="str">
        <f>IFERROR(IF(INDEX('[1]PNC 2020'!$A$3:$AA$434,MATCH($A183,'[1]PNC 2020'!$A$7:$A$434,0)+4,MATCH(X$60,'[1]PNC 2020'!$A$3:$AA$3,0))=0,"",INDEX('[1]PNC 2020'!$A$3:$AA$434,MATCH($A183,'[1]PNC 2020'!$A$7:$A$434,0)+4,MATCH(X$60,'[1]PNC 2020'!$A$3:$AA$3,0))),"")</f>
        <v/>
      </c>
      <c r="Y183" s="35">
        <f t="shared" si="77"/>
        <v>0</v>
      </c>
      <c r="Z183" s="35" t="str">
        <f>IFERROR(IF(INDEX('[1]PNC 2020'!$A$3:$AA$434,MATCH($A183,'[1]PNC 2020'!$A$7:$A$434,0)+4,MATCH(Z$60,'[1]PNC 2020'!$A$3:$AA$3,0))=0,"",INDEX('[1]PNC 2020'!$A$3:$AA$434,MATCH($A183,'[1]PNC 2020'!$A$7:$A$434,0)+4,MATCH(Z$60,'[1]PNC 2020'!$A$3:$AA$3,0))),"")</f>
        <v/>
      </c>
      <c r="AA183" s="35" t="str">
        <f>IFERROR(IF(INDEX('[1]PNC 2020'!$A$3:$AA$434,MATCH($A183,'[1]PNC 2020'!$A$7:$A$434,0)+4,MATCH(AA$60,'[1]PNC 2020'!$A$3:$AA$3,0))=0,"",INDEX('[1]PNC 2020'!$A$3:$AA$434,MATCH($A183,'[1]PNC 2020'!$A$7:$A$434,0)+4,MATCH(AA$60,'[1]PNC 2020'!$A$3:$AA$3,0))),"")</f>
        <v/>
      </c>
      <c r="AB183" s="35">
        <f t="shared" si="78"/>
        <v>0</v>
      </c>
      <c r="AC183" s="35" t="str">
        <f>IFERROR(IF(INDEX('[1]PNC 2020'!$A$3:$AA$434,MATCH($A183,'[1]PNC 2020'!$A$7:$A$434,0)+4,MATCH(AC$60,'[1]PNC 2020'!$A$3:$AA$3,0))=0,"",INDEX('[1]PNC 2020'!$A$3:$AA$434,MATCH($A183,'[1]PNC 2020'!$A$7:$A$434,0)+4,MATCH(AC$60,'[1]PNC 2020'!$A$3:$AA$3,0))),"")</f>
        <v/>
      </c>
      <c r="AD183" s="35" t="str">
        <f>IFERROR(IF(INDEX('[1]PNC 2020'!$A$3:$AA$434,MATCH($A183,'[1]PNC 2020'!$A$7:$A$434,0)+4,MATCH(AD$60,'[1]PNC 2020'!$A$3:$AA$3,0))=0,"",INDEX('[1]PNC 2020'!$A$3:$AA$434,MATCH($A183,'[1]PNC 2020'!$A$7:$A$434,0)+4,MATCH(AD$60,'[1]PNC 2020'!$A$3:$AA$3,0))),"")</f>
        <v/>
      </c>
      <c r="AE183" s="35">
        <f t="shared" si="79"/>
        <v>0</v>
      </c>
      <c r="AF183" s="35" t="str">
        <f>IFERROR(IF(INDEX('[1]PNC 2020'!$A$3:$AA$434,MATCH($A183,'[1]PNC 2020'!$A$7:$A$434,0)+4,MATCH(AF$60,'[1]PNC 2020'!$A$3:$AA$3,0))=0,"",INDEX('[1]PNC 2020'!$A$3:$AA$434,MATCH($A183,'[1]PNC 2020'!$A$7:$A$434,0)+4,MATCH(AF$60,'[1]PNC 2020'!$A$3:$AA$3,0))),"")</f>
        <v/>
      </c>
      <c r="AG183" s="35" t="str">
        <f>IFERROR(IF(INDEX('[1]PNC 2020'!$A$3:$AA$434,MATCH($A183,'[1]PNC 2020'!$A$7:$A$434,0)+4,MATCH(AG$60,'[1]PNC 2020'!$A$3:$AA$3,0))=0,"",INDEX('[1]PNC 2020'!$A$3:$AA$434,MATCH($A183,'[1]PNC 2020'!$A$7:$A$434,0)+4,MATCH(AG$60,'[1]PNC 2020'!$A$3:$AA$3,0))),"")</f>
        <v/>
      </c>
      <c r="AH183" s="35">
        <f t="shared" si="80"/>
        <v>0</v>
      </c>
      <c r="AI183" s="35" t="str">
        <f>IFERROR(IF(INDEX('[1]PNC 2020'!$A$3:$AA$434,MATCH($A183,'[1]PNC 2020'!$A$7:$A$434,0)+4,MATCH(AI$60,'[1]PNC 2020'!$A$3:$AA$3,0))=0,"",INDEX('[1]PNC 2020'!$A$3:$AA$434,MATCH($A183,'[1]PNC 2020'!$A$7:$A$434,0)+4,MATCH(AI$60,'[1]PNC 2020'!$A$3:$AA$3,0))),"")</f>
        <v/>
      </c>
      <c r="AJ183" s="35" t="str">
        <f>IFERROR(IF(INDEX('[1]PNC 2020'!$A$3:$AA$434,MATCH($A183,'[1]PNC 2020'!$A$7:$A$434,0)+4,MATCH(AJ$60,'[1]PNC 2020'!$A$3:$AA$3,0))=0,"",INDEX('[1]PNC 2020'!$A$3:$AA$434,MATCH($A183,'[1]PNC 2020'!$A$7:$A$434,0)+4,MATCH(AJ$60,'[1]PNC 2020'!$A$3:$AA$3,0))),"")</f>
        <v/>
      </c>
      <c r="AK183" s="35">
        <f t="shared" si="81"/>
        <v>0</v>
      </c>
      <c r="AM183" s="97" t="s">
        <v>2</v>
      </c>
    </row>
    <row r="184" spans="1:39" x14ac:dyDescent="0.25">
      <c r="A184" s="97" t="str">
        <f t="shared" si="82"/>
        <v>MarzoPatria, S. A., Compañía de Seguros</v>
      </c>
      <c r="B184" s="37" t="s">
        <v>116</v>
      </c>
      <c r="C184" s="44">
        <f t="shared" si="69"/>
        <v>0</v>
      </c>
      <c r="D184" s="44">
        <f t="shared" si="70"/>
        <v>0</v>
      </c>
      <c r="E184" s="35" t="str">
        <f>IFERROR(IF(INDEX('[1]PNC 2020'!$A$3:$AA$434,MATCH($A184,'[1]PNC 2020'!$A$7:$A$434,0)+4,MATCH(E$60,'[1]PNC 2020'!$A$3:$AA$3,0))=0,"",INDEX('[1]PNC 2020'!$A$3:$AA$434,MATCH($A184,'[1]PNC 2020'!$A$7:$A$434,0)+4,MATCH(E$60,'[1]PNC 2020'!$A$3:$AA$3,0))),"")</f>
        <v/>
      </c>
      <c r="F184" s="35" t="str">
        <f>IFERROR(IF(INDEX('[1]PNC 2020'!$A$3:$AA$434,MATCH($A184,'[1]PNC 2020'!$A$7:$A$434,0)+4,MATCH(F$60,'[1]PNC 2020'!$A$3:$AA$3,0))=0,"",INDEX('[1]PNC 2020'!$A$3:$AA$434,MATCH($A184,'[1]PNC 2020'!$A$7:$A$434,0)+4,MATCH(F$60,'[1]PNC 2020'!$A$3:$AA$3,0))),"")</f>
        <v/>
      </c>
      <c r="G184" s="35">
        <f t="shared" si="71"/>
        <v>0</v>
      </c>
      <c r="H184" s="35" t="str">
        <f>IFERROR(IF(INDEX('[1]PNC 2020'!$A$3:$AA$434,MATCH($A184,'[1]PNC 2020'!$A$7:$A$434,0)+4,MATCH(H$60,'[1]PNC 2020'!$A$3:$AA$3,0))=0,"",INDEX('[1]PNC 2020'!$A$3:$AA$434,MATCH($A184,'[1]PNC 2020'!$A$7:$A$434,0)+4,MATCH(H$60,'[1]PNC 2020'!$A$3:$AA$3,0))),"")</f>
        <v/>
      </c>
      <c r="I184" s="35" t="str">
        <f>IFERROR(IF(INDEX('[1]PNC 2020'!$A$3:$AA$434,MATCH($A184,'[1]PNC 2020'!$A$7:$A$434,0)+4,MATCH(I$60,'[1]PNC 2020'!$A$3:$AA$3,0))=0,"",INDEX('[1]PNC 2020'!$A$3:$AA$434,MATCH($A184,'[1]PNC 2020'!$A$7:$A$434,0)+4,MATCH(I$60,'[1]PNC 2020'!$A$3:$AA$3,0))),"")</f>
        <v/>
      </c>
      <c r="J184" s="35">
        <f t="shared" si="72"/>
        <v>0</v>
      </c>
      <c r="K184" s="35" t="str">
        <f>IFERROR(IF(INDEX('[1]PNC 2020'!$A$3:$AA$434,MATCH($A184,'[1]PNC 2020'!$A$7:$A$434,0)+4,MATCH(K$60,'[1]PNC 2020'!$A$3:$AA$3,0))=0,"",INDEX('[1]PNC 2020'!$A$3:$AA$434,MATCH($A184,'[1]PNC 2020'!$A$7:$A$434,0)+4,MATCH(K$60,'[1]PNC 2020'!$A$3:$AA$3,0))),"")</f>
        <v/>
      </c>
      <c r="L184" s="35" t="str">
        <f>IFERROR(IF(INDEX('[1]PNC 2020'!$A$3:$AA$434,MATCH($A184,'[1]PNC 2020'!$A$7:$A$434,0)+4,MATCH(L$60,'[1]PNC 2020'!$A$3:$AA$3,0))=0,"",INDEX('[1]PNC 2020'!$A$3:$AA$434,MATCH($A184,'[1]PNC 2020'!$A$7:$A$434,0)+4,MATCH(L$60,'[1]PNC 2020'!$A$3:$AA$3,0))),"")</f>
        <v/>
      </c>
      <c r="M184" s="35">
        <f t="shared" si="73"/>
        <v>0</v>
      </c>
      <c r="N184" s="35" t="str">
        <f>IFERROR(IF(INDEX('[1]PNC 2020'!$A$3:$AA$434,MATCH($A184,'[1]PNC 2020'!$A$7:$A$434,0)+4,MATCH(N$60,'[1]PNC 2020'!$A$3:$AA$3,0))=0,"",INDEX('[1]PNC 2020'!$A$3:$AA$434,MATCH($A184,'[1]PNC 2020'!$A$7:$A$434,0)+4,MATCH(N$60,'[1]PNC 2020'!$A$3:$AA$3,0))),"")</f>
        <v/>
      </c>
      <c r="O184" s="35" t="str">
        <f>IFERROR(IF(INDEX('[1]PNC 2020'!$A$3:$AA$434,MATCH($A184,'[1]PNC 2020'!$A$7:$A$434,0)+4,MATCH(O$60,'[1]PNC 2020'!$A$3:$AA$3,0))=0,"",INDEX('[1]PNC 2020'!$A$3:$AA$434,MATCH($A184,'[1]PNC 2020'!$A$7:$A$434,0)+4,MATCH(O$60,'[1]PNC 2020'!$A$3:$AA$3,0))),"")</f>
        <v/>
      </c>
      <c r="P184" s="35">
        <f t="shared" si="74"/>
        <v>0</v>
      </c>
      <c r="Q184" s="35" t="str">
        <f>IFERROR(IF(INDEX('[1]PNC 2020'!$A$3:$AA$434,MATCH($A184,'[1]PNC 2020'!$A$7:$A$434,0)+4,MATCH(Q$60,'[1]PNC 2020'!$A$3:$AA$3,0))=0,"",INDEX('[1]PNC 2020'!$A$3:$AA$434,MATCH($A184,'[1]PNC 2020'!$A$7:$A$434,0)+4,MATCH(Q$60,'[1]PNC 2020'!$A$3:$AA$3,0))),"")</f>
        <v/>
      </c>
      <c r="R184" s="35" t="str">
        <f>IFERROR(IF(INDEX('[1]PNC 2020'!$A$3:$AA$434,MATCH($A184,'[1]PNC 2020'!$A$7:$A$434,0)+4,MATCH(R$60,'[1]PNC 2020'!$A$3:$AA$3,0))=0,"",INDEX('[1]PNC 2020'!$A$3:$AA$434,MATCH($A184,'[1]PNC 2020'!$A$7:$A$434,0)+4,MATCH(R$60,'[1]PNC 2020'!$A$3:$AA$3,0))),"")</f>
        <v/>
      </c>
      <c r="S184" s="35">
        <f t="shared" si="75"/>
        <v>0</v>
      </c>
      <c r="T184" s="35" t="str">
        <f>IFERROR(IF(INDEX('[1]PNC 2020'!$A$3:$AA$434,MATCH($A184,'[1]PNC 2020'!$A$7:$A$434,0)+4,MATCH(T$60,'[1]PNC 2020'!$A$3:$AA$3,0))=0,"",INDEX('[1]PNC 2020'!$A$3:$AA$434,MATCH($A184,'[1]PNC 2020'!$A$7:$A$434,0)+4,MATCH(T$60,'[1]PNC 2020'!$A$3:$AA$3,0))),"")</f>
        <v/>
      </c>
      <c r="U184" s="35" t="str">
        <f>IFERROR(IF(INDEX('[1]PNC 2020'!$A$3:$AA$434,MATCH($A184,'[1]PNC 2020'!$A$7:$A$434,0)+4,MATCH(U$60,'[1]PNC 2020'!$A$3:$AA$3,0))=0,"",INDEX('[1]PNC 2020'!$A$3:$AA$434,MATCH($A184,'[1]PNC 2020'!$A$7:$A$434,0)+4,MATCH(U$60,'[1]PNC 2020'!$A$3:$AA$3,0))),"")</f>
        <v/>
      </c>
      <c r="V184" s="35">
        <f t="shared" si="76"/>
        <v>0</v>
      </c>
      <c r="W184" s="35" t="str">
        <f>IFERROR(IF(INDEX('[1]PNC 2020'!$A$3:$AA$434,MATCH($A184,'[1]PNC 2020'!$A$7:$A$434,0)+4,MATCH(W$60,'[1]PNC 2020'!$A$3:$AA$3,0))=0,"",INDEX('[1]PNC 2020'!$A$3:$AA$434,MATCH($A184,'[1]PNC 2020'!$A$7:$A$434,0)+4,MATCH(W$60,'[1]PNC 2020'!$A$3:$AA$3,0))),"")</f>
        <v/>
      </c>
      <c r="X184" s="35" t="str">
        <f>IFERROR(IF(INDEX('[1]PNC 2020'!$A$3:$AA$434,MATCH($A184,'[1]PNC 2020'!$A$7:$A$434,0)+4,MATCH(X$60,'[1]PNC 2020'!$A$3:$AA$3,0))=0,"",INDEX('[1]PNC 2020'!$A$3:$AA$434,MATCH($A184,'[1]PNC 2020'!$A$7:$A$434,0)+4,MATCH(X$60,'[1]PNC 2020'!$A$3:$AA$3,0))),"")</f>
        <v/>
      </c>
      <c r="Y184" s="35">
        <f t="shared" si="77"/>
        <v>0</v>
      </c>
      <c r="Z184" s="35" t="str">
        <f>IFERROR(IF(INDEX('[1]PNC 2020'!$A$3:$AA$434,MATCH($A184,'[1]PNC 2020'!$A$7:$A$434,0)+4,MATCH(Z$60,'[1]PNC 2020'!$A$3:$AA$3,0))=0,"",INDEX('[1]PNC 2020'!$A$3:$AA$434,MATCH($A184,'[1]PNC 2020'!$A$7:$A$434,0)+4,MATCH(Z$60,'[1]PNC 2020'!$A$3:$AA$3,0))),"")</f>
        <v/>
      </c>
      <c r="AA184" s="35" t="str">
        <f>IFERROR(IF(INDEX('[1]PNC 2020'!$A$3:$AA$434,MATCH($A184,'[1]PNC 2020'!$A$7:$A$434,0)+4,MATCH(AA$60,'[1]PNC 2020'!$A$3:$AA$3,0))=0,"",INDEX('[1]PNC 2020'!$A$3:$AA$434,MATCH($A184,'[1]PNC 2020'!$A$7:$A$434,0)+4,MATCH(AA$60,'[1]PNC 2020'!$A$3:$AA$3,0))),"")</f>
        <v/>
      </c>
      <c r="AB184" s="35">
        <f t="shared" si="78"/>
        <v>0</v>
      </c>
      <c r="AC184" s="35" t="str">
        <f>IFERROR(IF(INDEX('[1]PNC 2020'!$A$3:$AA$434,MATCH($A184,'[1]PNC 2020'!$A$7:$A$434,0)+4,MATCH(AC$60,'[1]PNC 2020'!$A$3:$AA$3,0))=0,"",INDEX('[1]PNC 2020'!$A$3:$AA$434,MATCH($A184,'[1]PNC 2020'!$A$7:$A$434,0)+4,MATCH(AC$60,'[1]PNC 2020'!$A$3:$AA$3,0))),"")</f>
        <v/>
      </c>
      <c r="AD184" s="35" t="str">
        <f>IFERROR(IF(INDEX('[1]PNC 2020'!$A$3:$AA$434,MATCH($A184,'[1]PNC 2020'!$A$7:$A$434,0)+4,MATCH(AD$60,'[1]PNC 2020'!$A$3:$AA$3,0))=0,"",INDEX('[1]PNC 2020'!$A$3:$AA$434,MATCH($A184,'[1]PNC 2020'!$A$7:$A$434,0)+4,MATCH(AD$60,'[1]PNC 2020'!$A$3:$AA$3,0))),"")</f>
        <v/>
      </c>
      <c r="AE184" s="35">
        <f t="shared" si="79"/>
        <v>0</v>
      </c>
      <c r="AF184" s="35" t="str">
        <f>IFERROR(IF(INDEX('[1]PNC 2020'!$A$3:$AA$434,MATCH($A184,'[1]PNC 2020'!$A$7:$A$434,0)+4,MATCH(AF$60,'[1]PNC 2020'!$A$3:$AA$3,0))=0,"",INDEX('[1]PNC 2020'!$A$3:$AA$434,MATCH($A184,'[1]PNC 2020'!$A$7:$A$434,0)+4,MATCH(AF$60,'[1]PNC 2020'!$A$3:$AA$3,0))),"")</f>
        <v/>
      </c>
      <c r="AG184" s="35" t="str">
        <f>IFERROR(IF(INDEX('[1]PNC 2020'!$A$3:$AA$434,MATCH($A184,'[1]PNC 2020'!$A$7:$A$434,0)+4,MATCH(AG$60,'[1]PNC 2020'!$A$3:$AA$3,0))=0,"",INDEX('[1]PNC 2020'!$A$3:$AA$434,MATCH($A184,'[1]PNC 2020'!$A$7:$A$434,0)+4,MATCH(AG$60,'[1]PNC 2020'!$A$3:$AA$3,0))),"")</f>
        <v/>
      </c>
      <c r="AH184" s="35">
        <f t="shared" si="80"/>
        <v>0</v>
      </c>
      <c r="AI184" s="35" t="str">
        <f>IFERROR(IF(INDEX('[1]PNC 2020'!$A$3:$AA$434,MATCH($A184,'[1]PNC 2020'!$A$7:$A$434,0)+4,MATCH(AI$60,'[1]PNC 2020'!$A$3:$AA$3,0))=0,"",INDEX('[1]PNC 2020'!$A$3:$AA$434,MATCH($A184,'[1]PNC 2020'!$A$7:$A$434,0)+4,MATCH(AI$60,'[1]PNC 2020'!$A$3:$AA$3,0))),"")</f>
        <v/>
      </c>
      <c r="AJ184" s="35" t="str">
        <f>IFERROR(IF(INDEX('[1]PNC 2020'!$A$3:$AA$434,MATCH($A184,'[1]PNC 2020'!$A$7:$A$434,0)+4,MATCH(AJ$60,'[1]PNC 2020'!$A$3:$AA$3,0))=0,"",INDEX('[1]PNC 2020'!$A$3:$AA$434,MATCH($A184,'[1]PNC 2020'!$A$7:$A$434,0)+4,MATCH(AJ$60,'[1]PNC 2020'!$A$3:$AA$3,0))),"")</f>
        <v/>
      </c>
      <c r="AK184" s="35">
        <f t="shared" si="81"/>
        <v>0</v>
      </c>
      <c r="AM184" s="97" t="s">
        <v>2</v>
      </c>
    </row>
    <row r="185" spans="1:39" x14ac:dyDescent="0.25">
      <c r="A185" s="97" t="str">
        <f t="shared" si="82"/>
        <v>MarzoAseguradora Agropecuaria Dominicana, S. A.</v>
      </c>
      <c r="B185" s="37" t="s">
        <v>117</v>
      </c>
      <c r="C185" s="44">
        <f t="shared" si="69"/>
        <v>0</v>
      </c>
      <c r="D185" s="44">
        <f t="shared" si="70"/>
        <v>0</v>
      </c>
      <c r="E185" s="35" t="str">
        <f>IFERROR(IF(INDEX('[1]PNC 2020'!$A$3:$AA$434,MATCH($A185,'[1]PNC 2020'!$A$7:$A$434,0)+4,MATCH(E$60,'[1]PNC 2020'!$A$3:$AA$3,0))=0,"",INDEX('[1]PNC 2020'!$A$3:$AA$434,MATCH($A185,'[1]PNC 2020'!$A$7:$A$434,0)+4,MATCH(E$60,'[1]PNC 2020'!$A$3:$AA$3,0))),"")</f>
        <v/>
      </c>
      <c r="F185" s="35" t="str">
        <f>IFERROR(IF(INDEX('[1]PNC 2020'!$A$3:$AA$434,MATCH($A185,'[1]PNC 2020'!$A$7:$A$434,0)+4,MATCH(F$60,'[1]PNC 2020'!$A$3:$AA$3,0))=0,"",INDEX('[1]PNC 2020'!$A$3:$AA$434,MATCH($A185,'[1]PNC 2020'!$A$7:$A$434,0)+4,MATCH(F$60,'[1]PNC 2020'!$A$3:$AA$3,0))),"")</f>
        <v/>
      </c>
      <c r="G185" s="35">
        <f t="shared" si="71"/>
        <v>0</v>
      </c>
      <c r="H185" s="35" t="str">
        <f>IFERROR(IF(INDEX('[1]PNC 2020'!$A$3:$AA$434,MATCH($A185,'[1]PNC 2020'!$A$7:$A$434,0)+4,MATCH(H$60,'[1]PNC 2020'!$A$3:$AA$3,0))=0,"",INDEX('[1]PNC 2020'!$A$3:$AA$434,MATCH($A185,'[1]PNC 2020'!$A$7:$A$434,0)+4,MATCH(H$60,'[1]PNC 2020'!$A$3:$AA$3,0))),"")</f>
        <v/>
      </c>
      <c r="I185" s="35" t="str">
        <f>IFERROR(IF(INDEX('[1]PNC 2020'!$A$3:$AA$434,MATCH($A185,'[1]PNC 2020'!$A$7:$A$434,0)+4,MATCH(I$60,'[1]PNC 2020'!$A$3:$AA$3,0))=0,"",INDEX('[1]PNC 2020'!$A$3:$AA$434,MATCH($A185,'[1]PNC 2020'!$A$7:$A$434,0)+4,MATCH(I$60,'[1]PNC 2020'!$A$3:$AA$3,0))),"")</f>
        <v/>
      </c>
      <c r="J185" s="35">
        <f t="shared" si="72"/>
        <v>0</v>
      </c>
      <c r="K185" s="35" t="str">
        <f>IFERROR(IF(INDEX('[1]PNC 2020'!$A$3:$AA$434,MATCH($A185,'[1]PNC 2020'!$A$7:$A$434,0)+4,MATCH(K$60,'[1]PNC 2020'!$A$3:$AA$3,0))=0,"",INDEX('[1]PNC 2020'!$A$3:$AA$434,MATCH($A185,'[1]PNC 2020'!$A$7:$A$434,0)+4,MATCH(K$60,'[1]PNC 2020'!$A$3:$AA$3,0))),"")</f>
        <v/>
      </c>
      <c r="L185" s="35" t="str">
        <f>IFERROR(IF(INDEX('[1]PNC 2020'!$A$3:$AA$434,MATCH($A185,'[1]PNC 2020'!$A$7:$A$434,0)+4,MATCH(L$60,'[1]PNC 2020'!$A$3:$AA$3,0))=0,"",INDEX('[1]PNC 2020'!$A$3:$AA$434,MATCH($A185,'[1]PNC 2020'!$A$7:$A$434,0)+4,MATCH(L$60,'[1]PNC 2020'!$A$3:$AA$3,0))),"")</f>
        <v/>
      </c>
      <c r="M185" s="35">
        <f t="shared" si="73"/>
        <v>0</v>
      </c>
      <c r="N185" s="35" t="str">
        <f>IFERROR(IF(INDEX('[1]PNC 2020'!$A$3:$AA$434,MATCH($A185,'[1]PNC 2020'!$A$7:$A$434,0)+4,MATCH(N$60,'[1]PNC 2020'!$A$3:$AA$3,0))=0,"",INDEX('[1]PNC 2020'!$A$3:$AA$434,MATCH($A185,'[1]PNC 2020'!$A$7:$A$434,0)+4,MATCH(N$60,'[1]PNC 2020'!$A$3:$AA$3,0))),"")</f>
        <v/>
      </c>
      <c r="O185" s="35" t="str">
        <f>IFERROR(IF(INDEX('[1]PNC 2020'!$A$3:$AA$434,MATCH($A185,'[1]PNC 2020'!$A$7:$A$434,0)+4,MATCH(O$60,'[1]PNC 2020'!$A$3:$AA$3,0))=0,"",INDEX('[1]PNC 2020'!$A$3:$AA$434,MATCH($A185,'[1]PNC 2020'!$A$7:$A$434,0)+4,MATCH(O$60,'[1]PNC 2020'!$A$3:$AA$3,0))),"")</f>
        <v/>
      </c>
      <c r="P185" s="35">
        <f t="shared" si="74"/>
        <v>0</v>
      </c>
      <c r="Q185" s="35" t="str">
        <f>IFERROR(IF(INDEX('[1]PNC 2020'!$A$3:$AA$434,MATCH($A185,'[1]PNC 2020'!$A$7:$A$434,0)+4,MATCH(Q$60,'[1]PNC 2020'!$A$3:$AA$3,0))=0,"",INDEX('[1]PNC 2020'!$A$3:$AA$434,MATCH($A185,'[1]PNC 2020'!$A$7:$A$434,0)+4,MATCH(Q$60,'[1]PNC 2020'!$A$3:$AA$3,0))),"")</f>
        <v/>
      </c>
      <c r="R185" s="35" t="str">
        <f>IFERROR(IF(INDEX('[1]PNC 2020'!$A$3:$AA$434,MATCH($A185,'[1]PNC 2020'!$A$7:$A$434,0)+4,MATCH(R$60,'[1]PNC 2020'!$A$3:$AA$3,0))=0,"",INDEX('[1]PNC 2020'!$A$3:$AA$434,MATCH($A185,'[1]PNC 2020'!$A$7:$A$434,0)+4,MATCH(R$60,'[1]PNC 2020'!$A$3:$AA$3,0))),"")</f>
        <v/>
      </c>
      <c r="S185" s="35">
        <f t="shared" si="75"/>
        <v>0</v>
      </c>
      <c r="T185" s="35" t="str">
        <f>IFERROR(IF(INDEX('[1]PNC 2020'!$A$3:$AA$434,MATCH($A185,'[1]PNC 2020'!$A$7:$A$434,0)+4,MATCH(T$60,'[1]PNC 2020'!$A$3:$AA$3,0))=0,"",INDEX('[1]PNC 2020'!$A$3:$AA$434,MATCH($A185,'[1]PNC 2020'!$A$7:$A$434,0)+4,MATCH(T$60,'[1]PNC 2020'!$A$3:$AA$3,0))),"")</f>
        <v/>
      </c>
      <c r="U185" s="35" t="str">
        <f>IFERROR(IF(INDEX('[1]PNC 2020'!$A$3:$AA$434,MATCH($A185,'[1]PNC 2020'!$A$7:$A$434,0)+4,MATCH(U$60,'[1]PNC 2020'!$A$3:$AA$3,0))=0,"",INDEX('[1]PNC 2020'!$A$3:$AA$434,MATCH($A185,'[1]PNC 2020'!$A$7:$A$434,0)+4,MATCH(U$60,'[1]PNC 2020'!$A$3:$AA$3,0))),"")</f>
        <v/>
      </c>
      <c r="V185" s="35">
        <f t="shared" si="76"/>
        <v>0</v>
      </c>
      <c r="W185" s="35" t="str">
        <f>IFERROR(IF(INDEX('[1]PNC 2020'!$A$3:$AA$434,MATCH($A185,'[1]PNC 2020'!$A$7:$A$434,0)+4,MATCH(W$60,'[1]PNC 2020'!$A$3:$AA$3,0))=0,"",INDEX('[1]PNC 2020'!$A$3:$AA$434,MATCH($A185,'[1]PNC 2020'!$A$7:$A$434,0)+4,MATCH(W$60,'[1]PNC 2020'!$A$3:$AA$3,0))),"")</f>
        <v/>
      </c>
      <c r="X185" s="35" t="str">
        <f>IFERROR(IF(INDEX('[1]PNC 2020'!$A$3:$AA$434,MATCH($A185,'[1]PNC 2020'!$A$7:$A$434,0)+4,MATCH(X$60,'[1]PNC 2020'!$A$3:$AA$3,0))=0,"",INDEX('[1]PNC 2020'!$A$3:$AA$434,MATCH($A185,'[1]PNC 2020'!$A$7:$A$434,0)+4,MATCH(X$60,'[1]PNC 2020'!$A$3:$AA$3,0))),"")</f>
        <v/>
      </c>
      <c r="Y185" s="35">
        <f t="shared" si="77"/>
        <v>0</v>
      </c>
      <c r="Z185" s="35" t="str">
        <f>IFERROR(IF(INDEX('[1]PNC 2020'!$A$3:$AA$434,MATCH($A185,'[1]PNC 2020'!$A$7:$A$434,0)+4,MATCH(Z$60,'[1]PNC 2020'!$A$3:$AA$3,0))=0,"",INDEX('[1]PNC 2020'!$A$3:$AA$434,MATCH($A185,'[1]PNC 2020'!$A$7:$A$434,0)+4,MATCH(Z$60,'[1]PNC 2020'!$A$3:$AA$3,0))),"")</f>
        <v/>
      </c>
      <c r="AA185" s="35" t="str">
        <f>IFERROR(IF(INDEX('[1]PNC 2020'!$A$3:$AA$434,MATCH($A185,'[1]PNC 2020'!$A$7:$A$434,0)+4,MATCH(AA$60,'[1]PNC 2020'!$A$3:$AA$3,0))=0,"",INDEX('[1]PNC 2020'!$A$3:$AA$434,MATCH($A185,'[1]PNC 2020'!$A$7:$A$434,0)+4,MATCH(AA$60,'[1]PNC 2020'!$A$3:$AA$3,0))),"")</f>
        <v/>
      </c>
      <c r="AB185" s="35">
        <f t="shared" si="78"/>
        <v>0</v>
      </c>
      <c r="AC185" s="35" t="str">
        <f>IFERROR(IF(INDEX('[1]PNC 2020'!$A$3:$AA$434,MATCH($A185,'[1]PNC 2020'!$A$7:$A$434,0)+4,MATCH(AC$60,'[1]PNC 2020'!$A$3:$AA$3,0))=0,"",INDEX('[1]PNC 2020'!$A$3:$AA$434,MATCH($A185,'[1]PNC 2020'!$A$7:$A$434,0)+4,MATCH(AC$60,'[1]PNC 2020'!$A$3:$AA$3,0))),"")</f>
        <v/>
      </c>
      <c r="AD185" s="35" t="str">
        <f>IFERROR(IF(INDEX('[1]PNC 2020'!$A$3:$AA$434,MATCH($A185,'[1]PNC 2020'!$A$7:$A$434,0)+4,MATCH(AD$60,'[1]PNC 2020'!$A$3:$AA$3,0))=0,"",INDEX('[1]PNC 2020'!$A$3:$AA$434,MATCH($A185,'[1]PNC 2020'!$A$7:$A$434,0)+4,MATCH(AD$60,'[1]PNC 2020'!$A$3:$AA$3,0))),"")</f>
        <v/>
      </c>
      <c r="AE185" s="35">
        <f t="shared" si="79"/>
        <v>0</v>
      </c>
      <c r="AF185" s="35" t="str">
        <f>IFERROR(IF(INDEX('[1]PNC 2020'!$A$3:$AA$434,MATCH($A185,'[1]PNC 2020'!$A$7:$A$434,0)+4,MATCH(AF$60,'[1]PNC 2020'!$A$3:$AA$3,0))=0,"",INDEX('[1]PNC 2020'!$A$3:$AA$434,MATCH($A185,'[1]PNC 2020'!$A$7:$A$434,0)+4,MATCH(AF$60,'[1]PNC 2020'!$A$3:$AA$3,0))),"")</f>
        <v/>
      </c>
      <c r="AG185" s="35" t="str">
        <f>IFERROR(IF(INDEX('[1]PNC 2020'!$A$3:$AA$434,MATCH($A185,'[1]PNC 2020'!$A$7:$A$434,0)+4,MATCH(AG$60,'[1]PNC 2020'!$A$3:$AA$3,0))=0,"",INDEX('[1]PNC 2020'!$A$3:$AA$434,MATCH($A185,'[1]PNC 2020'!$A$7:$A$434,0)+4,MATCH(AG$60,'[1]PNC 2020'!$A$3:$AA$3,0))),"")</f>
        <v/>
      </c>
      <c r="AH185" s="35">
        <f t="shared" si="80"/>
        <v>0</v>
      </c>
      <c r="AI185" s="35" t="str">
        <f>IFERROR(IF(INDEX('[1]PNC 2020'!$A$3:$AA$434,MATCH($A185,'[1]PNC 2020'!$A$7:$A$434,0)+4,MATCH(AI$60,'[1]PNC 2020'!$A$3:$AA$3,0))=0,"",INDEX('[1]PNC 2020'!$A$3:$AA$434,MATCH($A185,'[1]PNC 2020'!$A$7:$A$434,0)+4,MATCH(AI$60,'[1]PNC 2020'!$A$3:$AA$3,0))),"")</f>
        <v/>
      </c>
      <c r="AJ185" s="35" t="str">
        <f>IFERROR(IF(INDEX('[1]PNC 2020'!$A$3:$AA$434,MATCH($A185,'[1]PNC 2020'!$A$7:$A$434,0)+4,MATCH(AJ$60,'[1]PNC 2020'!$A$3:$AA$3,0))=0,"",INDEX('[1]PNC 2020'!$A$3:$AA$434,MATCH($A185,'[1]PNC 2020'!$A$7:$A$434,0)+4,MATCH(AJ$60,'[1]PNC 2020'!$A$3:$AA$3,0))),"")</f>
        <v/>
      </c>
      <c r="AK185" s="35">
        <f t="shared" si="81"/>
        <v>0</v>
      </c>
      <c r="AM185" s="97" t="s">
        <v>2</v>
      </c>
    </row>
    <row r="186" spans="1:39" x14ac:dyDescent="0.25">
      <c r="A186" s="97" t="str">
        <f t="shared" si="82"/>
        <v>MarzoBanesco Seguros</v>
      </c>
      <c r="B186" s="37" t="s">
        <v>118</v>
      </c>
      <c r="C186" s="44">
        <f t="shared" si="69"/>
        <v>0</v>
      </c>
      <c r="D186" s="44">
        <f t="shared" si="70"/>
        <v>0</v>
      </c>
      <c r="E186" s="35" t="str">
        <f>IFERROR(IF(INDEX('[1]PNC 2020'!$A$3:$AA$434,MATCH($A186,'[1]PNC 2020'!$A$7:$A$434,0)+4,MATCH(E$60,'[1]PNC 2020'!$A$3:$AA$3,0))=0,"",INDEX('[1]PNC 2020'!$A$3:$AA$434,MATCH($A186,'[1]PNC 2020'!$A$7:$A$434,0)+4,MATCH(E$60,'[1]PNC 2020'!$A$3:$AA$3,0))),"")</f>
        <v/>
      </c>
      <c r="F186" s="35" t="str">
        <f>IFERROR(IF(INDEX('[1]PNC 2020'!$A$3:$AA$434,MATCH($A186,'[1]PNC 2020'!$A$7:$A$434,0)+4,MATCH(F$60,'[1]PNC 2020'!$A$3:$AA$3,0))=0,"",INDEX('[1]PNC 2020'!$A$3:$AA$434,MATCH($A186,'[1]PNC 2020'!$A$7:$A$434,0)+4,MATCH(F$60,'[1]PNC 2020'!$A$3:$AA$3,0))),"")</f>
        <v/>
      </c>
      <c r="G186" s="35">
        <f t="shared" si="71"/>
        <v>0</v>
      </c>
      <c r="H186" s="35" t="str">
        <f>IFERROR(IF(INDEX('[1]PNC 2020'!$A$3:$AA$434,MATCH($A186,'[1]PNC 2020'!$A$7:$A$434,0)+4,MATCH(H$60,'[1]PNC 2020'!$A$3:$AA$3,0))=0,"",INDEX('[1]PNC 2020'!$A$3:$AA$434,MATCH($A186,'[1]PNC 2020'!$A$7:$A$434,0)+4,MATCH(H$60,'[1]PNC 2020'!$A$3:$AA$3,0))),"")</f>
        <v/>
      </c>
      <c r="I186" s="35" t="str">
        <f>IFERROR(IF(INDEX('[1]PNC 2020'!$A$3:$AA$434,MATCH($A186,'[1]PNC 2020'!$A$7:$A$434,0)+4,MATCH(I$60,'[1]PNC 2020'!$A$3:$AA$3,0))=0,"",INDEX('[1]PNC 2020'!$A$3:$AA$434,MATCH($A186,'[1]PNC 2020'!$A$7:$A$434,0)+4,MATCH(I$60,'[1]PNC 2020'!$A$3:$AA$3,0))),"")</f>
        <v/>
      </c>
      <c r="J186" s="35">
        <f t="shared" si="72"/>
        <v>0</v>
      </c>
      <c r="K186" s="35" t="str">
        <f>IFERROR(IF(INDEX('[1]PNC 2020'!$A$3:$AA$434,MATCH($A186,'[1]PNC 2020'!$A$7:$A$434,0)+4,MATCH(K$60,'[1]PNC 2020'!$A$3:$AA$3,0))=0,"",INDEX('[1]PNC 2020'!$A$3:$AA$434,MATCH($A186,'[1]PNC 2020'!$A$7:$A$434,0)+4,MATCH(K$60,'[1]PNC 2020'!$A$3:$AA$3,0))),"")</f>
        <v/>
      </c>
      <c r="L186" s="35" t="str">
        <f>IFERROR(IF(INDEX('[1]PNC 2020'!$A$3:$AA$434,MATCH($A186,'[1]PNC 2020'!$A$7:$A$434,0)+4,MATCH(L$60,'[1]PNC 2020'!$A$3:$AA$3,0))=0,"",INDEX('[1]PNC 2020'!$A$3:$AA$434,MATCH($A186,'[1]PNC 2020'!$A$7:$A$434,0)+4,MATCH(L$60,'[1]PNC 2020'!$A$3:$AA$3,0))),"")</f>
        <v/>
      </c>
      <c r="M186" s="35">
        <f t="shared" si="73"/>
        <v>0</v>
      </c>
      <c r="N186" s="35" t="str">
        <f>IFERROR(IF(INDEX('[1]PNC 2020'!$A$3:$AA$434,MATCH($A186,'[1]PNC 2020'!$A$7:$A$434,0)+4,MATCH(N$60,'[1]PNC 2020'!$A$3:$AA$3,0))=0,"",INDEX('[1]PNC 2020'!$A$3:$AA$434,MATCH($A186,'[1]PNC 2020'!$A$7:$A$434,0)+4,MATCH(N$60,'[1]PNC 2020'!$A$3:$AA$3,0))),"")</f>
        <v/>
      </c>
      <c r="O186" s="35" t="str">
        <f>IFERROR(IF(INDEX('[1]PNC 2020'!$A$3:$AA$434,MATCH($A186,'[1]PNC 2020'!$A$7:$A$434,0)+4,MATCH(O$60,'[1]PNC 2020'!$A$3:$AA$3,0))=0,"",INDEX('[1]PNC 2020'!$A$3:$AA$434,MATCH($A186,'[1]PNC 2020'!$A$7:$A$434,0)+4,MATCH(O$60,'[1]PNC 2020'!$A$3:$AA$3,0))),"")</f>
        <v/>
      </c>
      <c r="P186" s="35">
        <f t="shared" si="74"/>
        <v>0</v>
      </c>
      <c r="Q186" s="35" t="str">
        <f>IFERROR(IF(INDEX('[1]PNC 2020'!$A$3:$AA$434,MATCH($A186,'[1]PNC 2020'!$A$7:$A$434,0)+4,MATCH(Q$60,'[1]PNC 2020'!$A$3:$AA$3,0))=0,"",INDEX('[1]PNC 2020'!$A$3:$AA$434,MATCH($A186,'[1]PNC 2020'!$A$7:$A$434,0)+4,MATCH(Q$60,'[1]PNC 2020'!$A$3:$AA$3,0))),"")</f>
        <v/>
      </c>
      <c r="R186" s="35" t="str">
        <f>IFERROR(IF(INDEX('[1]PNC 2020'!$A$3:$AA$434,MATCH($A186,'[1]PNC 2020'!$A$7:$A$434,0)+4,MATCH(R$60,'[1]PNC 2020'!$A$3:$AA$3,0))=0,"",INDEX('[1]PNC 2020'!$A$3:$AA$434,MATCH($A186,'[1]PNC 2020'!$A$7:$A$434,0)+4,MATCH(R$60,'[1]PNC 2020'!$A$3:$AA$3,0))),"")</f>
        <v/>
      </c>
      <c r="S186" s="35">
        <f t="shared" si="75"/>
        <v>0</v>
      </c>
      <c r="T186" s="35" t="str">
        <f>IFERROR(IF(INDEX('[1]PNC 2020'!$A$3:$AA$434,MATCH($A186,'[1]PNC 2020'!$A$7:$A$434,0)+4,MATCH(T$60,'[1]PNC 2020'!$A$3:$AA$3,0))=0,"",INDEX('[1]PNC 2020'!$A$3:$AA$434,MATCH($A186,'[1]PNC 2020'!$A$7:$A$434,0)+4,MATCH(T$60,'[1]PNC 2020'!$A$3:$AA$3,0))),"")</f>
        <v/>
      </c>
      <c r="U186" s="35" t="str">
        <f>IFERROR(IF(INDEX('[1]PNC 2020'!$A$3:$AA$434,MATCH($A186,'[1]PNC 2020'!$A$7:$A$434,0)+4,MATCH(U$60,'[1]PNC 2020'!$A$3:$AA$3,0))=0,"",INDEX('[1]PNC 2020'!$A$3:$AA$434,MATCH($A186,'[1]PNC 2020'!$A$7:$A$434,0)+4,MATCH(U$60,'[1]PNC 2020'!$A$3:$AA$3,0))),"")</f>
        <v/>
      </c>
      <c r="V186" s="35">
        <f t="shared" si="76"/>
        <v>0</v>
      </c>
      <c r="W186" s="35" t="str">
        <f>IFERROR(IF(INDEX('[1]PNC 2020'!$A$3:$AA$434,MATCH($A186,'[1]PNC 2020'!$A$7:$A$434,0)+4,MATCH(W$60,'[1]PNC 2020'!$A$3:$AA$3,0))=0,"",INDEX('[1]PNC 2020'!$A$3:$AA$434,MATCH($A186,'[1]PNC 2020'!$A$7:$A$434,0)+4,MATCH(W$60,'[1]PNC 2020'!$A$3:$AA$3,0))),"")</f>
        <v/>
      </c>
      <c r="X186" s="35" t="str">
        <f>IFERROR(IF(INDEX('[1]PNC 2020'!$A$3:$AA$434,MATCH($A186,'[1]PNC 2020'!$A$7:$A$434,0)+4,MATCH(X$60,'[1]PNC 2020'!$A$3:$AA$3,0))=0,"",INDEX('[1]PNC 2020'!$A$3:$AA$434,MATCH($A186,'[1]PNC 2020'!$A$7:$A$434,0)+4,MATCH(X$60,'[1]PNC 2020'!$A$3:$AA$3,0))),"")</f>
        <v/>
      </c>
      <c r="Y186" s="35">
        <f t="shared" si="77"/>
        <v>0</v>
      </c>
      <c r="Z186" s="35" t="str">
        <f>IFERROR(IF(INDEX('[1]PNC 2020'!$A$3:$AA$434,MATCH($A186,'[1]PNC 2020'!$A$7:$A$434,0)+4,MATCH(Z$60,'[1]PNC 2020'!$A$3:$AA$3,0))=0,"",INDEX('[1]PNC 2020'!$A$3:$AA$434,MATCH($A186,'[1]PNC 2020'!$A$7:$A$434,0)+4,MATCH(Z$60,'[1]PNC 2020'!$A$3:$AA$3,0))),"")</f>
        <v/>
      </c>
      <c r="AA186" s="35" t="str">
        <f>IFERROR(IF(INDEX('[1]PNC 2020'!$A$3:$AA$434,MATCH($A186,'[1]PNC 2020'!$A$7:$A$434,0)+4,MATCH(AA$60,'[1]PNC 2020'!$A$3:$AA$3,0))=0,"",INDEX('[1]PNC 2020'!$A$3:$AA$434,MATCH($A186,'[1]PNC 2020'!$A$7:$A$434,0)+4,MATCH(AA$60,'[1]PNC 2020'!$A$3:$AA$3,0))),"")</f>
        <v/>
      </c>
      <c r="AB186" s="35">
        <f t="shared" si="78"/>
        <v>0</v>
      </c>
      <c r="AC186" s="35" t="str">
        <f>IFERROR(IF(INDEX('[1]PNC 2020'!$A$3:$AA$434,MATCH($A186,'[1]PNC 2020'!$A$7:$A$434,0)+4,MATCH(AC$60,'[1]PNC 2020'!$A$3:$AA$3,0))=0,"",INDEX('[1]PNC 2020'!$A$3:$AA$434,MATCH($A186,'[1]PNC 2020'!$A$7:$A$434,0)+4,MATCH(AC$60,'[1]PNC 2020'!$A$3:$AA$3,0))),"")</f>
        <v/>
      </c>
      <c r="AD186" s="35" t="str">
        <f>IFERROR(IF(INDEX('[1]PNC 2020'!$A$3:$AA$434,MATCH($A186,'[1]PNC 2020'!$A$7:$A$434,0)+4,MATCH(AD$60,'[1]PNC 2020'!$A$3:$AA$3,0))=0,"",INDEX('[1]PNC 2020'!$A$3:$AA$434,MATCH($A186,'[1]PNC 2020'!$A$7:$A$434,0)+4,MATCH(AD$60,'[1]PNC 2020'!$A$3:$AA$3,0))),"")</f>
        <v/>
      </c>
      <c r="AE186" s="35">
        <f t="shared" si="79"/>
        <v>0</v>
      </c>
      <c r="AF186" s="35" t="str">
        <f>IFERROR(IF(INDEX('[1]PNC 2020'!$A$3:$AA$434,MATCH($A186,'[1]PNC 2020'!$A$7:$A$434,0)+4,MATCH(AF$60,'[1]PNC 2020'!$A$3:$AA$3,0))=0,"",INDEX('[1]PNC 2020'!$A$3:$AA$434,MATCH($A186,'[1]PNC 2020'!$A$7:$A$434,0)+4,MATCH(AF$60,'[1]PNC 2020'!$A$3:$AA$3,0))),"")</f>
        <v/>
      </c>
      <c r="AG186" s="35" t="str">
        <f>IFERROR(IF(INDEX('[1]PNC 2020'!$A$3:$AA$434,MATCH($A186,'[1]PNC 2020'!$A$7:$A$434,0)+4,MATCH(AG$60,'[1]PNC 2020'!$A$3:$AA$3,0))=0,"",INDEX('[1]PNC 2020'!$A$3:$AA$434,MATCH($A186,'[1]PNC 2020'!$A$7:$A$434,0)+4,MATCH(AG$60,'[1]PNC 2020'!$A$3:$AA$3,0))),"")</f>
        <v/>
      </c>
      <c r="AH186" s="35">
        <f t="shared" si="80"/>
        <v>0</v>
      </c>
      <c r="AI186" s="35" t="str">
        <f>IFERROR(IF(INDEX('[1]PNC 2020'!$A$3:$AA$434,MATCH($A186,'[1]PNC 2020'!$A$7:$A$434,0)+4,MATCH(AI$60,'[1]PNC 2020'!$A$3:$AA$3,0))=0,"",INDEX('[1]PNC 2020'!$A$3:$AA$434,MATCH($A186,'[1]PNC 2020'!$A$7:$A$434,0)+4,MATCH(AI$60,'[1]PNC 2020'!$A$3:$AA$3,0))),"")</f>
        <v/>
      </c>
      <c r="AJ186" s="35" t="str">
        <f>IFERROR(IF(INDEX('[1]PNC 2020'!$A$3:$AA$434,MATCH($A186,'[1]PNC 2020'!$A$7:$A$434,0)+4,MATCH(AJ$60,'[1]PNC 2020'!$A$3:$AA$3,0))=0,"",INDEX('[1]PNC 2020'!$A$3:$AA$434,MATCH($A186,'[1]PNC 2020'!$A$7:$A$434,0)+4,MATCH(AJ$60,'[1]PNC 2020'!$A$3:$AA$3,0))),"")</f>
        <v/>
      </c>
      <c r="AK186" s="35">
        <f t="shared" si="81"/>
        <v>0</v>
      </c>
      <c r="AM186" s="97" t="s">
        <v>2</v>
      </c>
    </row>
    <row r="187" spans="1:39" x14ac:dyDescent="0.25">
      <c r="A187" s="97" t="str">
        <f t="shared" si="82"/>
        <v>MarzoAtlántica Seguros, S. A.</v>
      </c>
      <c r="B187" s="37" t="s">
        <v>119</v>
      </c>
      <c r="C187" s="44">
        <f t="shared" si="69"/>
        <v>0</v>
      </c>
      <c r="D187" s="44">
        <f t="shared" si="70"/>
        <v>0</v>
      </c>
      <c r="E187" s="35" t="str">
        <f>IFERROR(IF(INDEX('[1]PNC 2020'!$A$3:$AA$434,MATCH($A187,'[1]PNC 2020'!$A$7:$A$434,0)+4,MATCH(E$60,'[1]PNC 2020'!$A$3:$AA$3,0))=0,"",INDEX('[1]PNC 2020'!$A$3:$AA$434,MATCH($A187,'[1]PNC 2020'!$A$7:$A$434,0)+4,MATCH(E$60,'[1]PNC 2020'!$A$3:$AA$3,0))),"")</f>
        <v/>
      </c>
      <c r="F187" s="35" t="str">
        <f>IFERROR(IF(INDEX('[1]PNC 2020'!$A$3:$AA$434,MATCH($A187,'[1]PNC 2020'!$A$7:$A$434,0)+4,MATCH(F$60,'[1]PNC 2020'!$A$3:$AA$3,0))=0,"",INDEX('[1]PNC 2020'!$A$3:$AA$434,MATCH($A187,'[1]PNC 2020'!$A$7:$A$434,0)+4,MATCH(F$60,'[1]PNC 2020'!$A$3:$AA$3,0))),"")</f>
        <v/>
      </c>
      <c r="G187" s="35">
        <f t="shared" si="71"/>
        <v>0</v>
      </c>
      <c r="H187" s="35" t="str">
        <f>IFERROR(IF(INDEX('[1]PNC 2020'!$A$3:$AA$434,MATCH($A187,'[1]PNC 2020'!$A$7:$A$434,0)+4,MATCH(H$60,'[1]PNC 2020'!$A$3:$AA$3,0))=0,"",INDEX('[1]PNC 2020'!$A$3:$AA$434,MATCH($A187,'[1]PNC 2020'!$A$7:$A$434,0)+4,MATCH(H$60,'[1]PNC 2020'!$A$3:$AA$3,0))),"")</f>
        <v/>
      </c>
      <c r="I187" s="35" t="str">
        <f>IFERROR(IF(INDEX('[1]PNC 2020'!$A$3:$AA$434,MATCH($A187,'[1]PNC 2020'!$A$7:$A$434,0)+4,MATCH(I$60,'[1]PNC 2020'!$A$3:$AA$3,0))=0,"",INDEX('[1]PNC 2020'!$A$3:$AA$434,MATCH($A187,'[1]PNC 2020'!$A$7:$A$434,0)+4,MATCH(I$60,'[1]PNC 2020'!$A$3:$AA$3,0))),"")</f>
        <v/>
      </c>
      <c r="J187" s="35">
        <f t="shared" si="72"/>
        <v>0</v>
      </c>
      <c r="K187" s="35" t="str">
        <f>IFERROR(IF(INDEX('[1]PNC 2020'!$A$3:$AA$434,MATCH($A187,'[1]PNC 2020'!$A$7:$A$434,0)+4,MATCH(K$60,'[1]PNC 2020'!$A$3:$AA$3,0))=0,"",INDEX('[1]PNC 2020'!$A$3:$AA$434,MATCH($A187,'[1]PNC 2020'!$A$7:$A$434,0)+4,MATCH(K$60,'[1]PNC 2020'!$A$3:$AA$3,0))),"")</f>
        <v/>
      </c>
      <c r="L187" s="35" t="str">
        <f>IFERROR(IF(INDEX('[1]PNC 2020'!$A$3:$AA$434,MATCH($A187,'[1]PNC 2020'!$A$7:$A$434,0)+4,MATCH(L$60,'[1]PNC 2020'!$A$3:$AA$3,0))=0,"",INDEX('[1]PNC 2020'!$A$3:$AA$434,MATCH($A187,'[1]PNC 2020'!$A$7:$A$434,0)+4,MATCH(L$60,'[1]PNC 2020'!$A$3:$AA$3,0))),"")</f>
        <v/>
      </c>
      <c r="M187" s="35">
        <f t="shared" si="73"/>
        <v>0</v>
      </c>
      <c r="N187" s="35" t="str">
        <f>IFERROR(IF(INDEX('[1]PNC 2020'!$A$3:$AA$434,MATCH($A187,'[1]PNC 2020'!$A$7:$A$434,0)+4,MATCH(N$60,'[1]PNC 2020'!$A$3:$AA$3,0))=0,"",INDEX('[1]PNC 2020'!$A$3:$AA$434,MATCH($A187,'[1]PNC 2020'!$A$7:$A$434,0)+4,MATCH(N$60,'[1]PNC 2020'!$A$3:$AA$3,0))),"")</f>
        <v/>
      </c>
      <c r="O187" s="35" t="str">
        <f>IFERROR(IF(INDEX('[1]PNC 2020'!$A$3:$AA$434,MATCH($A187,'[1]PNC 2020'!$A$7:$A$434,0)+4,MATCH(O$60,'[1]PNC 2020'!$A$3:$AA$3,0))=0,"",INDEX('[1]PNC 2020'!$A$3:$AA$434,MATCH($A187,'[1]PNC 2020'!$A$7:$A$434,0)+4,MATCH(O$60,'[1]PNC 2020'!$A$3:$AA$3,0))),"")</f>
        <v/>
      </c>
      <c r="P187" s="35">
        <f t="shared" si="74"/>
        <v>0</v>
      </c>
      <c r="Q187" s="35" t="str">
        <f>IFERROR(IF(INDEX('[1]PNC 2020'!$A$3:$AA$434,MATCH($A187,'[1]PNC 2020'!$A$7:$A$434,0)+4,MATCH(Q$60,'[1]PNC 2020'!$A$3:$AA$3,0))=0,"",INDEX('[1]PNC 2020'!$A$3:$AA$434,MATCH($A187,'[1]PNC 2020'!$A$7:$A$434,0)+4,MATCH(Q$60,'[1]PNC 2020'!$A$3:$AA$3,0))),"")</f>
        <v/>
      </c>
      <c r="R187" s="35" t="str">
        <f>IFERROR(IF(INDEX('[1]PNC 2020'!$A$3:$AA$434,MATCH($A187,'[1]PNC 2020'!$A$7:$A$434,0)+4,MATCH(R$60,'[1]PNC 2020'!$A$3:$AA$3,0))=0,"",INDEX('[1]PNC 2020'!$A$3:$AA$434,MATCH($A187,'[1]PNC 2020'!$A$7:$A$434,0)+4,MATCH(R$60,'[1]PNC 2020'!$A$3:$AA$3,0))),"")</f>
        <v/>
      </c>
      <c r="S187" s="35">
        <f t="shared" si="75"/>
        <v>0</v>
      </c>
      <c r="T187" s="35" t="str">
        <f>IFERROR(IF(INDEX('[1]PNC 2020'!$A$3:$AA$434,MATCH($A187,'[1]PNC 2020'!$A$7:$A$434,0)+4,MATCH(T$60,'[1]PNC 2020'!$A$3:$AA$3,0))=0,"",INDEX('[1]PNC 2020'!$A$3:$AA$434,MATCH($A187,'[1]PNC 2020'!$A$7:$A$434,0)+4,MATCH(T$60,'[1]PNC 2020'!$A$3:$AA$3,0))),"")</f>
        <v/>
      </c>
      <c r="U187" s="35" t="str">
        <f>IFERROR(IF(INDEX('[1]PNC 2020'!$A$3:$AA$434,MATCH($A187,'[1]PNC 2020'!$A$7:$A$434,0)+4,MATCH(U$60,'[1]PNC 2020'!$A$3:$AA$3,0))=0,"",INDEX('[1]PNC 2020'!$A$3:$AA$434,MATCH($A187,'[1]PNC 2020'!$A$7:$A$434,0)+4,MATCH(U$60,'[1]PNC 2020'!$A$3:$AA$3,0))),"")</f>
        <v/>
      </c>
      <c r="V187" s="35">
        <f t="shared" si="76"/>
        <v>0</v>
      </c>
      <c r="W187" s="35" t="str">
        <f>IFERROR(IF(INDEX('[1]PNC 2020'!$A$3:$AA$434,MATCH($A187,'[1]PNC 2020'!$A$7:$A$434,0)+4,MATCH(W$60,'[1]PNC 2020'!$A$3:$AA$3,0))=0,"",INDEX('[1]PNC 2020'!$A$3:$AA$434,MATCH($A187,'[1]PNC 2020'!$A$7:$A$434,0)+4,MATCH(W$60,'[1]PNC 2020'!$A$3:$AA$3,0))),"")</f>
        <v/>
      </c>
      <c r="X187" s="35" t="str">
        <f>IFERROR(IF(INDEX('[1]PNC 2020'!$A$3:$AA$434,MATCH($A187,'[1]PNC 2020'!$A$7:$A$434,0)+4,MATCH(X$60,'[1]PNC 2020'!$A$3:$AA$3,0))=0,"",INDEX('[1]PNC 2020'!$A$3:$AA$434,MATCH($A187,'[1]PNC 2020'!$A$7:$A$434,0)+4,MATCH(X$60,'[1]PNC 2020'!$A$3:$AA$3,0))),"")</f>
        <v/>
      </c>
      <c r="Y187" s="35">
        <f t="shared" si="77"/>
        <v>0</v>
      </c>
      <c r="Z187" s="35" t="str">
        <f>IFERROR(IF(INDEX('[1]PNC 2020'!$A$3:$AA$434,MATCH($A187,'[1]PNC 2020'!$A$7:$A$434,0)+4,MATCH(Z$60,'[1]PNC 2020'!$A$3:$AA$3,0))=0,"",INDEX('[1]PNC 2020'!$A$3:$AA$434,MATCH($A187,'[1]PNC 2020'!$A$7:$A$434,0)+4,MATCH(Z$60,'[1]PNC 2020'!$A$3:$AA$3,0))),"")</f>
        <v/>
      </c>
      <c r="AA187" s="35" t="str">
        <f>IFERROR(IF(INDEX('[1]PNC 2020'!$A$3:$AA$434,MATCH($A187,'[1]PNC 2020'!$A$7:$A$434,0)+4,MATCH(AA$60,'[1]PNC 2020'!$A$3:$AA$3,0))=0,"",INDEX('[1]PNC 2020'!$A$3:$AA$434,MATCH($A187,'[1]PNC 2020'!$A$7:$A$434,0)+4,MATCH(AA$60,'[1]PNC 2020'!$A$3:$AA$3,0))),"")</f>
        <v/>
      </c>
      <c r="AB187" s="35">
        <f t="shared" si="78"/>
        <v>0</v>
      </c>
      <c r="AC187" s="35" t="str">
        <f>IFERROR(IF(INDEX('[1]PNC 2020'!$A$3:$AA$434,MATCH($A187,'[1]PNC 2020'!$A$7:$A$434,0)+4,MATCH(AC$60,'[1]PNC 2020'!$A$3:$AA$3,0))=0,"",INDEX('[1]PNC 2020'!$A$3:$AA$434,MATCH($A187,'[1]PNC 2020'!$A$7:$A$434,0)+4,MATCH(AC$60,'[1]PNC 2020'!$A$3:$AA$3,0))),"")</f>
        <v/>
      </c>
      <c r="AD187" s="35" t="str">
        <f>IFERROR(IF(INDEX('[1]PNC 2020'!$A$3:$AA$434,MATCH($A187,'[1]PNC 2020'!$A$7:$A$434,0)+4,MATCH(AD$60,'[1]PNC 2020'!$A$3:$AA$3,0))=0,"",INDEX('[1]PNC 2020'!$A$3:$AA$434,MATCH($A187,'[1]PNC 2020'!$A$7:$A$434,0)+4,MATCH(AD$60,'[1]PNC 2020'!$A$3:$AA$3,0))),"")</f>
        <v/>
      </c>
      <c r="AE187" s="35">
        <f t="shared" si="79"/>
        <v>0</v>
      </c>
      <c r="AF187" s="35" t="str">
        <f>IFERROR(IF(INDEX('[1]PNC 2020'!$A$3:$AA$434,MATCH($A187,'[1]PNC 2020'!$A$7:$A$434,0)+4,MATCH(AF$60,'[1]PNC 2020'!$A$3:$AA$3,0))=0,"",INDEX('[1]PNC 2020'!$A$3:$AA$434,MATCH($A187,'[1]PNC 2020'!$A$7:$A$434,0)+4,MATCH(AF$60,'[1]PNC 2020'!$A$3:$AA$3,0))),"")</f>
        <v/>
      </c>
      <c r="AG187" s="35" t="str">
        <f>IFERROR(IF(INDEX('[1]PNC 2020'!$A$3:$AA$434,MATCH($A187,'[1]PNC 2020'!$A$7:$A$434,0)+4,MATCH(AG$60,'[1]PNC 2020'!$A$3:$AA$3,0))=0,"",INDEX('[1]PNC 2020'!$A$3:$AA$434,MATCH($A187,'[1]PNC 2020'!$A$7:$A$434,0)+4,MATCH(AG$60,'[1]PNC 2020'!$A$3:$AA$3,0))),"")</f>
        <v/>
      </c>
      <c r="AH187" s="35">
        <f t="shared" si="80"/>
        <v>0</v>
      </c>
      <c r="AI187" s="35" t="str">
        <f>IFERROR(IF(INDEX('[1]PNC 2020'!$A$3:$AA$434,MATCH($A187,'[1]PNC 2020'!$A$7:$A$434,0)+4,MATCH(AI$60,'[1]PNC 2020'!$A$3:$AA$3,0))=0,"",INDEX('[1]PNC 2020'!$A$3:$AA$434,MATCH($A187,'[1]PNC 2020'!$A$7:$A$434,0)+4,MATCH(AI$60,'[1]PNC 2020'!$A$3:$AA$3,0))),"")</f>
        <v/>
      </c>
      <c r="AJ187" s="35" t="str">
        <f>IFERROR(IF(INDEX('[1]PNC 2020'!$A$3:$AA$434,MATCH($A187,'[1]PNC 2020'!$A$7:$A$434,0)+4,MATCH(AJ$60,'[1]PNC 2020'!$A$3:$AA$3,0))=0,"",INDEX('[1]PNC 2020'!$A$3:$AA$434,MATCH($A187,'[1]PNC 2020'!$A$7:$A$434,0)+4,MATCH(AJ$60,'[1]PNC 2020'!$A$3:$AA$3,0))),"")</f>
        <v/>
      </c>
      <c r="AK187" s="35">
        <f t="shared" si="81"/>
        <v>0</v>
      </c>
      <c r="AM187" s="97" t="s">
        <v>2</v>
      </c>
    </row>
    <row r="188" spans="1:39" x14ac:dyDescent="0.25">
      <c r="A188" s="97" t="str">
        <f t="shared" si="82"/>
        <v>MarzoSeguros La Internacional, S. A.</v>
      </c>
      <c r="B188" s="37" t="s">
        <v>80</v>
      </c>
      <c r="C188" s="44">
        <f t="shared" si="69"/>
        <v>0</v>
      </c>
      <c r="D188" s="44">
        <f t="shared" si="70"/>
        <v>0</v>
      </c>
      <c r="E188" s="35" t="str">
        <f>IFERROR(IF(INDEX('[1]PNC 2020'!$A$3:$AA$434,MATCH($A188,'[1]PNC 2020'!$A$7:$A$434,0)+4,MATCH(E$60,'[1]PNC 2020'!$A$3:$AA$3,0))=0,"",INDEX('[1]PNC 2020'!$A$3:$AA$434,MATCH($A188,'[1]PNC 2020'!$A$7:$A$434,0)+4,MATCH(E$60,'[1]PNC 2020'!$A$3:$AA$3,0))),"")</f>
        <v/>
      </c>
      <c r="F188" s="35" t="str">
        <f>IFERROR(IF(INDEX('[1]PNC 2020'!$A$3:$AA$434,MATCH($A188,'[1]PNC 2020'!$A$7:$A$434,0)+4,MATCH(F$60,'[1]PNC 2020'!$A$3:$AA$3,0))=0,"",INDEX('[1]PNC 2020'!$A$3:$AA$434,MATCH($A188,'[1]PNC 2020'!$A$7:$A$434,0)+4,MATCH(F$60,'[1]PNC 2020'!$A$3:$AA$3,0))),"")</f>
        <v/>
      </c>
      <c r="G188" s="35">
        <f t="shared" si="71"/>
        <v>0</v>
      </c>
      <c r="H188" s="35" t="str">
        <f>IFERROR(IF(INDEX('[1]PNC 2020'!$A$3:$AA$434,MATCH($A188,'[1]PNC 2020'!$A$7:$A$434,0)+4,MATCH(H$60,'[1]PNC 2020'!$A$3:$AA$3,0))=0,"",INDEX('[1]PNC 2020'!$A$3:$AA$434,MATCH($A188,'[1]PNC 2020'!$A$7:$A$434,0)+4,MATCH(H$60,'[1]PNC 2020'!$A$3:$AA$3,0))),"")</f>
        <v/>
      </c>
      <c r="I188" s="35" t="str">
        <f>IFERROR(IF(INDEX('[1]PNC 2020'!$A$3:$AA$434,MATCH($A188,'[1]PNC 2020'!$A$7:$A$434,0)+4,MATCH(I$60,'[1]PNC 2020'!$A$3:$AA$3,0))=0,"",INDEX('[1]PNC 2020'!$A$3:$AA$434,MATCH($A188,'[1]PNC 2020'!$A$7:$A$434,0)+4,MATCH(I$60,'[1]PNC 2020'!$A$3:$AA$3,0))),"")</f>
        <v/>
      </c>
      <c r="J188" s="35">
        <f t="shared" si="72"/>
        <v>0</v>
      </c>
      <c r="K188" s="35" t="str">
        <f>IFERROR(IF(INDEX('[1]PNC 2020'!$A$3:$AA$434,MATCH($A188,'[1]PNC 2020'!$A$7:$A$434,0)+4,MATCH(K$60,'[1]PNC 2020'!$A$3:$AA$3,0))=0,"",INDEX('[1]PNC 2020'!$A$3:$AA$434,MATCH($A188,'[1]PNC 2020'!$A$7:$A$434,0)+4,MATCH(K$60,'[1]PNC 2020'!$A$3:$AA$3,0))),"")</f>
        <v/>
      </c>
      <c r="L188" s="35" t="str">
        <f>IFERROR(IF(INDEX('[1]PNC 2020'!$A$3:$AA$434,MATCH($A188,'[1]PNC 2020'!$A$7:$A$434,0)+4,MATCH(L$60,'[1]PNC 2020'!$A$3:$AA$3,0))=0,"",INDEX('[1]PNC 2020'!$A$3:$AA$434,MATCH($A188,'[1]PNC 2020'!$A$7:$A$434,0)+4,MATCH(L$60,'[1]PNC 2020'!$A$3:$AA$3,0))),"")</f>
        <v/>
      </c>
      <c r="M188" s="35">
        <f t="shared" si="73"/>
        <v>0</v>
      </c>
      <c r="N188" s="35" t="str">
        <f>IFERROR(IF(INDEX('[1]PNC 2020'!$A$3:$AA$434,MATCH($A188,'[1]PNC 2020'!$A$7:$A$434,0)+4,MATCH(N$60,'[1]PNC 2020'!$A$3:$AA$3,0))=0,"",INDEX('[1]PNC 2020'!$A$3:$AA$434,MATCH($A188,'[1]PNC 2020'!$A$7:$A$434,0)+4,MATCH(N$60,'[1]PNC 2020'!$A$3:$AA$3,0))),"")</f>
        <v/>
      </c>
      <c r="O188" s="35" t="str">
        <f>IFERROR(IF(INDEX('[1]PNC 2020'!$A$3:$AA$434,MATCH($A188,'[1]PNC 2020'!$A$7:$A$434,0)+4,MATCH(O$60,'[1]PNC 2020'!$A$3:$AA$3,0))=0,"",INDEX('[1]PNC 2020'!$A$3:$AA$434,MATCH($A188,'[1]PNC 2020'!$A$7:$A$434,0)+4,MATCH(O$60,'[1]PNC 2020'!$A$3:$AA$3,0))),"")</f>
        <v/>
      </c>
      <c r="P188" s="35">
        <f t="shared" si="74"/>
        <v>0</v>
      </c>
      <c r="Q188" s="35" t="str">
        <f>IFERROR(IF(INDEX('[1]PNC 2020'!$A$3:$AA$434,MATCH($A188,'[1]PNC 2020'!$A$7:$A$434,0)+4,MATCH(Q$60,'[1]PNC 2020'!$A$3:$AA$3,0))=0,"",INDEX('[1]PNC 2020'!$A$3:$AA$434,MATCH($A188,'[1]PNC 2020'!$A$7:$A$434,0)+4,MATCH(Q$60,'[1]PNC 2020'!$A$3:$AA$3,0))),"")</f>
        <v/>
      </c>
      <c r="R188" s="35" t="str">
        <f>IFERROR(IF(INDEX('[1]PNC 2020'!$A$3:$AA$434,MATCH($A188,'[1]PNC 2020'!$A$7:$A$434,0)+4,MATCH(R$60,'[1]PNC 2020'!$A$3:$AA$3,0))=0,"",INDEX('[1]PNC 2020'!$A$3:$AA$434,MATCH($A188,'[1]PNC 2020'!$A$7:$A$434,0)+4,MATCH(R$60,'[1]PNC 2020'!$A$3:$AA$3,0))),"")</f>
        <v/>
      </c>
      <c r="S188" s="35">
        <f t="shared" si="75"/>
        <v>0</v>
      </c>
      <c r="T188" s="35" t="str">
        <f>IFERROR(IF(INDEX('[1]PNC 2020'!$A$3:$AA$434,MATCH($A188,'[1]PNC 2020'!$A$7:$A$434,0)+4,MATCH(T$60,'[1]PNC 2020'!$A$3:$AA$3,0))=0,"",INDEX('[1]PNC 2020'!$A$3:$AA$434,MATCH($A188,'[1]PNC 2020'!$A$7:$A$434,0)+4,MATCH(T$60,'[1]PNC 2020'!$A$3:$AA$3,0))),"")</f>
        <v/>
      </c>
      <c r="U188" s="35" t="str">
        <f>IFERROR(IF(INDEX('[1]PNC 2020'!$A$3:$AA$434,MATCH($A188,'[1]PNC 2020'!$A$7:$A$434,0)+4,MATCH(U$60,'[1]PNC 2020'!$A$3:$AA$3,0))=0,"",INDEX('[1]PNC 2020'!$A$3:$AA$434,MATCH($A188,'[1]PNC 2020'!$A$7:$A$434,0)+4,MATCH(U$60,'[1]PNC 2020'!$A$3:$AA$3,0))),"")</f>
        <v/>
      </c>
      <c r="V188" s="35">
        <f t="shared" si="76"/>
        <v>0</v>
      </c>
      <c r="W188" s="35" t="str">
        <f>IFERROR(IF(INDEX('[1]PNC 2020'!$A$3:$AA$434,MATCH($A188,'[1]PNC 2020'!$A$7:$A$434,0)+4,MATCH(W$60,'[1]PNC 2020'!$A$3:$AA$3,0))=0,"",INDEX('[1]PNC 2020'!$A$3:$AA$434,MATCH($A188,'[1]PNC 2020'!$A$7:$A$434,0)+4,MATCH(W$60,'[1]PNC 2020'!$A$3:$AA$3,0))),"")</f>
        <v/>
      </c>
      <c r="X188" s="35" t="str">
        <f>IFERROR(IF(INDEX('[1]PNC 2020'!$A$3:$AA$434,MATCH($A188,'[1]PNC 2020'!$A$7:$A$434,0)+4,MATCH(X$60,'[1]PNC 2020'!$A$3:$AA$3,0))=0,"",INDEX('[1]PNC 2020'!$A$3:$AA$434,MATCH($A188,'[1]PNC 2020'!$A$7:$A$434,0)+4,MATCH(X$60,'[1]PNC 2020'!$A$3:$AA$3,0))),"")</f>
        <v/>
      </c>
      <c r="Y188" s="35">
        <f t="shared" si="77"/>
        <v>0</v>
      </c>
      <c r="Z188" s="35" t="str">
        <f>IFERROR(IF(INDEX('[1]PNC 2020'!$A$3:$AA$434,MATCH($A188,'[1]PNC 2020'!$A$7:$A$434,0)+4,MATCH(Z$60,'[1]PNC 2020'!$A$3:$AA$3,0))=0,"",INDEX('[1]PNC 2020'!$A$3:$AA$434,MATCH($A188,'[1]PNC 2020'!$A$7:$A$434,0)+4,MATCH(Z$60,'[1]PNC 2020'!$A$3:$AA$3,0))),"")</f>
        <v/>
      </c>
      <c r="AA188" s="35" t="str">
        <f>IFERROR(IF(INDEX('[1]PNC 2020'!$A$3:$AA$434,MATCH($A188,'[1]PNC 2020'!$A$7:$A$434,0)+4,MATCH(AA$60,'[1]PNC 2020'!$A$3:$AA$3,0))=0,"",INDEX('[1]PNC 2020'!$A$3:$AA$434,MATCH($A188,'[1]PNC 2020'!$A$7:$A$434,0)+4,MATCH(AA$60,'[1]PNC 2020'!$A$3:$AA$3,0))),"")</f>
        <v/>
      </c>
      <c r="AB188" s="35">
        <f t="shared" si="78"/>
        <v>0</v>
      </c>
      <c r="AC188" s="35" t="str">
        <f>IFERROR(IF(INDEX('[1]PNC 2020'!$A$3:$AA$434,MATCH($A188,'[1]PNC 2020'!$A$7:$A$434,0)+4,MATCH(AC$60,'[1]PNC 2020'!$A$3:$AA$3,0))=0,"",INDEX('[1]PNC 2020'!$A$3:$AA$434,MATCH($A188,'[1]PNC 2020'!$A$7:$A$434,0)+4,MATCH(AC$60,'[1]PNC 2020'!$A$3:$AA$3,0))),"")</f>
        <v/>
      </c>
      <c r="AD188" s="35" t="str">
        <f>IFERROR(IF(INDEX('[1]PNC 2020'!$A$3:$AA$434,MATCH($A188,'[1]PNC 2020'!$A$7:$A$434,0)+4,MATCH(AD$60,'[1]PNC 2020'!$A$3:$AA$3,0))=0,"",INDEX('[1]PNC 2020'!$A$3:$AA$434,MATCH($A188,'[1]PNC 2020'!$A$7:$A$434,0)+4,MATCH(AD$60,'[1]PNC 2020'!$A$3:$AA$3,0))),"")</f>
        <v/>
      </c>
      <c r="AE188" s="35">
        <f t="shared" si="79"/>
        <v>0</v>
      </c>
      <c r="AF188" s="35" t="str">
        <f>IFERROR(IF(INDEX('[1]PNC 2020'!$A$3:$AA$434,MATCH($A188,'[1]PNC 2020'!$A$7:$A$434,0)+4,MATCH(AF$60,'[1]PNC 2020'!$A$3:$AA$3,0))=0,"",INDEX('[1]PNC 2020'!$A$3:$AA$434,MATCH($A188,'[1]PNC 2020'!$A$7:$A$434,0)+4,MATCH(AF$60,'[1]PNC 2020'!$A$3:$AA$3,0))),"")</f>
        <v/>
      </c>
      <c r="AG188" s="35" t="str">
        <f>IFERROR(IF(INDEX('[1]PNC 2020'!$A$3:$AA$434,MATCH($A188,'[1]PNC 2020'!$A$7:$A$434,0)+4,MATCH(AG$60,'[1]PNC 2020'!$A$3:$AA$3,0))=0,"",INDEX('[1]PNC 2020'!$A$3:$AA$434,MATCH($A188,'[1]PNC 2020'!$A$7:$A$434,0)+4,MATCH(AG$60,'[1]PNC 2020'!$A$3:$AA$3,0))),"")</f>
        <v/>
      </c>
      <c r="AH188" s="35">
        <f t="shared" si="80"/>
        <v>0</v>
      </c>
      <c r="AI188" s="35" t="str">
        <f>IFERROR(IF(INDEX('[1]PNC 2020'!$A$3:$AA$434,MATCH($A188,'[1]PNC 2020'!$A$7:$A$434,0)+4,MATCH(AI$60,'[1]PNC 2020'!$A$3:$AA$3,0))=0,"",INDEX('[1]PNC 2020'!$A$3:$AA$434,MATCH($A188,'[1]PNC 2020'!$A$7:$A$434,0)+4,MATCH(AI$60,'[1]PNC 2020'!$A$3:$AA$3,0))),"")</f>
        <v/>
      </c>
      <c r="AJ188" s="35" t="str">
        <f>IFERROR(IF(INDEX('[1]PNC 2020'!$A$3:$AA$434,MATCH($A188,'[1]PNC 2020'!$A$7:$A$434,0)+4,MATCH(AJ$60,'[1]PNC 2020'!$A$3:$AA$3,0))=0,"",INDEX('[1]PNC 2020'!$A$3:$AA$434,MATCH($A188,'[1]PNC 2020'!$A$7:$A$434,0)+4,MATCH(AJ$60,'[1]PNC 2020'!$A$3:$AA$3,0))),"")</f>
        <v/>
      </c>
      <c r="AK188" s="35">
        <f t="shared" si="81"/>
        <v>0</v>
      </c>
      <c r="AM188" s="97" t="s">
        <v>2</v>
      </c>
    </row>
    <row r="189" spans="1:39" x14ac:dyDescent="0.25">
      <c r="A189" s="97" t="str">
        <f t="shared" si="82"/>
        <v xml:space="preserve">MarzoCooperativa Nacional De Seguros, Inc </v>
      </c>
      <c r="B189" s="37" t="s">
        <v>120</v>
      </c>
      <c r="C189" s="44">
        <f t="shared" si="69"/>
        <v>0</v>
      </c>
      <c r="D189" s="44">
        <f t="shared" si="70"/>
        <v>0</v>
      </c>
      <c r="E189" s="35" t="str">
        <f>IFERROR(IF(INDEX('[1]PNC 2020'!$A$3:$AA$434,MATCH($A189,'[1]PNC 2020'!$A$7:$A$434,0)+4,MATCH(E$60,'[1]PNC 2020'!$A$3:$AA$3,0))=0,"",INDEX('[1]PNC 2020'!$A$3:$AA$434,MATCH($A189,'[1]PNC 2020'!$A$7:$A$434,0)+4,MATCH(E$60,'[1]PNC 2020'!$A$3:$AA$3,0))),"")</f>
        <v/>
      </c>
      <c r="F189" s="35" t="str">
        <f>IFERROR(IF(INDEX('[1]PNC 2020'!$A$3:$AA$434,MATCH($A189,'[1]PNC 2020'!$A$7:$A$434,0)+4,MATCH(F$60,'[1]PNC 2020'!$A$3:$AA$3,0))=0,"",INDEX('[1]PNC 2020'!$A$3:$AA$434,MATCH($A189,'[1]PNC 2020'!$A$7:$A$434,0)+4,MATCH(F$60,'[1]PNC 2020'!$A$3:$AA$3,0))),"")</f>
        <v/>
      </c>
      <c r="G189" s="35">
        <f t="shared" si="71"/>
        <v>0</v>
      </c>
      <c r="H189" s="35" t="str">
        <f>IFERROR(IF(INDEX('[1]PNC 2020'!$A$3:$AA$434,MATCH($A189,'[1]PNC 2020'!$A$7:$A$434,0)+4,MATCH(H$60,'[1]PNC 2020'!$A$3:$AA$3,0))=0,"",INDEX('[1]PNC 2020'!$A$3:$AA$434,MATCH($A189,'[1]PNC 2020'!$A$7:$A$434,0)+4,MATCH(H$60,'[1]PNC 2020'!$A$3:$AA$3,0))),"")</f>
        <v/>
      </c>
      <c r="I189" s="35" t="str">
        <f>IFERROR(IF(INDEX('[1]PNC 2020'!$A$3:$AA$434,MATCH($A189,'[1]PNC 2020'!$A$7:$A$434,0)+4,MATCH(I$60,'[1]PNC 2020'!$A$3:$AA$3,0))=0,"",INDEX('[1]PNC 2020'!$A$3:$AA$434,MATCH($A189,'[1]PNC 2020'!$A$7:$A$434,0)+4,MATCH(I$60,'[1]PNC 2020'!$A$3:$AA$3,0))),"")</f>
        <v/>
      </c>
      <c r="J189" s="35">
        <f t="shared" si="72"/>
        <v>0</v>
      </c>
      <c r="K189" s="35" t="str">
        <f>IFERROR(IF(INDEX('[1]PNC 2020'!$A$3:$AA$434,MATCH($A189,'[1]PNC 2020'!$A$7:$A$434,0)+4,MATCH(K$60,'[1]PNC 2020'!$A$3:$AA$3,0))=0,"",INDEX('[1]PNC 2020'!$A$3:$AA$434,MATCH($A189,'[1]PNC 2020'!$A$7:$A$434,0)+4,MATCH(K$60,'[1]PNC 2020'!$A$3:$AA$3,0))),"")</f>
        <v/>
      </c>
      <c r="L189" s="35" t="str">
        <f>IFERROR(IF(INDEX('[1]PNC 2020'!$A$3:$AA$434,MATCH($A189,'[1]PNC 2020'!$A$7:$A$434,0)+4,MATCH(L$60,'[1]PNC 2020'!$A$3:$AA$3,0))=0,"",INDEX('[1]PNC 2020'!$A$3:$AA$434,MATCH($A189,'[1]PNC 2020'!$A$7:$A$434,0)+4,MATCH(L$60,'[1]PNC 2020'!$A$3:$AA$3,0))),"")</f>
        <v/>
      </c>
      <c r="M189" s="35">
        <f t="shared" si="73"/>
        <v>0</v>
      </c>
      <c r="N189" s="35" t="str">
        <f>IFERROR(IF(INDEX('[1]PNC 2020'!$A$3:$AA$434,MATCH($A189,'[1]PNC 2020'!$A$7:$A$434,0)+4,MATCH(N$60,'[1]PNC 2020'!$A$3:$AA$3,0))=0,"",INDEX('[1]PNC 2020'!$A$3:$AA$434,MATCH($A189,'[1]PNC 2020'!$A$7:$A$434,0)+4,MATCH(N$60,'[1]PNC 2020'!$A$3:$AA$3,0))),"")</f>
        <v/>
      </c>
      <c r="O189" s="35" t="str">
        <f>IFERROR(IF(INDEX('[1]PNC 2020'!$A$3:$AA$434,MATCH($A189,'[1]PNC 2020'!$A$7:$A$434,0)+4,MATCH(O$60,'[1]PNC 2020'!$A$3:$AA$3,0))=0,"",INDEX('[1]PNC 2020'!$A$3:$AA$434,MATCH($A189,'[1]PNC 2020'!$A$7:$A$434,0)+4,MATCH(O$60,'[1]PNC 2020'!$A$3:$AA$3,0))),"")</f>
        <v/>
      </c>
      <c r="P189" s="35">
        <f t="shared" si="74"/>
        <v>0</v>
      </c>
      <c r="Q189" s="35" t="str">
        <f>IFERROR(IF(INDEX('[1]PNC 2020'!$A$3:$AA$434,MATCH($A189,'[1]PNC 2020'!$A$7:$A$434,0)+4,MATCH(Q$60,'[1]PNC 2020'!$A$3:$AA$3,0))=0,"",INDEX('[1]PNC 2020'!$A$3:$AA$434,MATCH($A189,'[1]PNC 2020'!$A$7:$A$434,0)+4,MATCH(Q$60,'[1]PNC 2020'!$A$3:$AA$3,0))),"")</f>
        <v/>
      </c>
      <c r="R189" s="35" t="str">
        <f>IFERROR(IF(INDEX('[1]PNC 2020'!$A$3:$AA$434,MATCH($A189,'[1]PNC 2020'!$A$7:$A$434,0)+4,MATCH(R$60,'[1]PNC 2020'!$A$3:$AA$3,0))=0,"",INDEX('[1]PNC 2020'!$A$3:$AA$434,MATCH($A189,'[1]PNC 2020'!$A$7:$A$434,0)+4,MATCH(R$60,'[1]PNC 2020'!$A$3:$AA$3,0))),"")</f>
        <v/>
      </c>
      <c r="S189" s="35">
        <f t="shared" si="75"/>
        <v>0</v>
      </c>
      <c r="T189" s="35" t="str">
        <f>IFERROR(IF(INDEX('[1]PNC 2020'!$A$3:$AA$434,MATCH($A189,'[1]PNC 2020'!$A$7:$A$434,0)+4,MATCH(T$60,'[1]PNC 2020'!$A$3:$AA$3,0))=0,"",INDEX('[1]PNC 2020'!$A$3:$AA$434,MATCH($A189,'[1]PNC 2020'!$A$7:$A$434,0)+4,MATCH(T$60,'[1]PNC 2020'!$A$3:$AA$3,0))),"")</f>
        <v/>
      </c>
      <c r="U189" s="35" t="str">
        <f>IFERROR(IF(INDEX('[1]PNC 2020'!$A$3:$AA$434,MATCH($A189,'[1]PNC 2020'!$A$7:$A$434,0)+4,MATCH(U$60,'[1]PNC 2020'!$A$3:$AA$3,0))=0,"",INDEX('[1]PNC 2020'!$A$3:$AA$434,MATCH($A189,'[1]PNC 2020'!$A$7:$A$434,0)+4,MATCH(U$60,'[1]PNC 2020'!$A$3:$AA$3,0))),"")</f>
        <v/>
      </c>
      <c r="V189" s="35">
        <f t="shared" si="76"/>
        <v>0</v>
      </c>
      <c r="W189" s="35" t="str">
        <f>IFERROR(IF(INDEX('[1]PNC 2020'!$A$3:$AA$434,MATCH($A189,'[1]PNC 2020'!$A$7:$A$434,0)+4,MATCH(W$60,'[1]PNC 2020'!$A$3:$AA$3,0))=0,"",INDEX('[1]PNC 2020'!$A$3:$AA$434,MATCH($A189,'[1]PNC 2020'!$A$7:$A$434,0)+4,MATCH(W$60,'[1]PNC 2020'!$A$3:$AA$3,0))),"")</f>
        <v/>
      </c>
      <c r="X189" s="35" t="str">
        <f>IFERROR(IF(INDEX('[1]PNC 2020'!$A$3:$AA$434,MATCH($A189,'[1]PNC 2020'!$A$7:$A$434,0)+4,MATCH(X$60,'[1]PNC 2020'!$A$3:$AA$3,0))=0,"",INDEX('[1]PNC 2020'!$A$3:$AA$434,MATCH($A189,'[1]PNC 2020'!$A$7:$A$434,0)+4,MATCH(X$60,'[1]PNC 2020'!$A$3:$AA$3,0))),"")</f>
        <v/>
      </c>
      <c r="Y189" s="35">
        <f t="shared" si="77"/>
        <v>0</v>
      </c>
      <c r="Z189" s="35" t="str">
        <f>IFERROR(IF(INDEX('[1]PNC 2020'!$A$3:$AA$434,MATCH($A189,'[1]PNC 2020'!$A$7:$A$434,0)+4,MATCH(Z$60,'[1]PNC 2020'!$A$3:$AA$3,0))=0,"",INDEX('[1]PNC 2020'!$A$3:$AA$434,MATCH($A189,'[1]PNC 2020'!$A$7:$A$434,0)+4,MATCH(Z$60,'[1]PNC 2020'!$A$3:$AA$3,0))),"")</f>
        <v/>
      </c>
      <c r="AA189" s="35" t="str">
        <f>IFERROR(IF(INDEX('[1]PNC 2020'!$A$3:$AA$434,MATCH($A189,'[1]PNC 2020'!$A$7:$A$434,0)+4,MATCH(AA$60,'[1]PNC 2020'!$A$3:$AA$3,0))=0,"",INDEX('[1]PNC 2020'!$A$3:$AA$434,MATCH($A189,'[1]PNC 2020'!$A$7:$A$434,0)+4,MATCH(AA$60,'[1]PNC 2020'!$A$3:$AA$3,0))),"")</f>
        <v/>
      </c>
      <c r="AB189" s="35">
        <f t="shared" si="78"/>
        <v>0</v>
      </c>
      <c r="AC189" s="35" t="str">
        <f>IFERROR(IF(INDEX('[1]PNC 2020'!$A$3:$AA$434,MATCH($A189,'[1]PNC 2020'!$A$7:$A$434,0)+4,MATCH(AC$60,'[1]PNC 2020'!$A$3:$AA$3,0))=0,"",INDEX('[1]PNC 2020'!$A$3:$AA$434,MATCH($A189,'[1]PNC 2020'!$A$7:$A$434,0)+4,MATCH(AC$60,'[1]PNC 2020'!$A$3:$AA$3,0))),"")</f>
        <v/>
      </c>
      <c r="AD189" s="35" t="str">
        <f>IFERROR(IF(INDEX('[1]PNC 2020'!$A$3:$AA$434,MATCH($A189,'[1]PNC 2020'!$A$7:$A$434,0)+4,MATCH(AD$60,'[1]PNC 2020'!$A$3:$AA$3,0))=0,"",INDEX('[1]PNC 2020'!$A$3:$AA$434,MATCH($A189,'[1]PNC 2020'!$A$7:$A$434,0)+4,MATCH(AD$60,'[1]PNC 2020'!$A$3:$AA$3,0))),"")</f>
        <v/>
      </c>
      <c r="AE189" s="35">
        <f t="shared" si="79"/>
        <v>0</v>
      </c>
      <c r="AF189" s="35" t="str">
        <f>IFERROR(IF(INDEX('[1]PNC 2020'!$A$3:$AA$434,MATCH($A189,'[1]PNC 2020'!$A$7:$A$434,0)+4,MATCH(AF$60,'[1]PNC 2020'!$A$3:$AA$3,0))=0,"",INDEX('[1]PNC 2020'!$A$3:$AA$434,MATCH($A189,'[1]PNC 2020'!$A$7:$A$434,0)+4,MATCH(AF$60,'[1]PNC 2020'!$A$3:$AA$3,0))),"")</f>
        <v/>
      </c>
      <c r="AG189" s="35" t="str">
        <f>IFERROR(IF(INDEX('[1]PNC 2020'!$A$3:$AA$434,MATCH($A189,'[1]PNC 2020'!$A$7:$A$434,0)+4,MATCH(AG$60,'[1]PNC 2020'!$A$3:$AA$3,0))=0,"",INDEX('[1]PNC 2020'!$A$3:$AA$434,MATCH($A189,'[1]PNC 2020'!$A$7:$A$434,0)+4,MATCH(AG$60,'[1]PNC 2020'!$A$3:$AA$3,0))),"")</f>
        <v/>
      </c>
      <c r="AH189" s="35">
        <f t="shared" si="80"/>
        <v>0</v>
      </c>
      <c r="AI189" s="35" t="str">
        <f>IFERROR(IF(INDEX('[1]PNC 2020'!$A$3:$AA$434,MATCH($A189,'[1]PNC 2020'!$A$7:$A$434,0)+4,MATCH(AI$60,'[1]PNC 2020'!$A$3:$AA$3,0))=0,"",INDEX('[1]PNC 2020'!$A$3:$AA$434,MATCH($A189,'[1]PNC 2020'!$A$7:$A$434,0)+4,MATCH(AI$60,'[1]PNC 2020'!$A$3:$AA$3,0))),"")</f>
        <v/>
      </c>
      <c r="AJ189" s="35" t="str">
        <f>IFERROR(IF(INDEX('[1]PNC 2020'!$A$3:$AA$434,MATCH($A189,'[1]PNC 2020'!$A$7:$A$434,0)+4,MATCH(AJ$60,'[1]PNC 2020'!$A$3:$AA$3,0))=0,"",INDEX('[1]PNC 2020'!$A$3:$AA$434,MATCH($A189,'[1]PNC 2020'!$A$7:$A$434,0)+4,MATCH(AJ$60,'[1]PNC 2020'!$A$3:$AA$3,0))),"")</f>
        <v/>
      </c>
      <c r="AK189" s="35">
        <f t="shared" si="81"/>
        <v>0</v>
      </c>
      <c r="AM189" s="97" t="s">
        <v>2</v>
      </c>
    </row>
    <row r="190" spans="1:39" x14ac:dyDescent="0.25">
      <c r="A190" s="97" t="str">
        <f t="shared" si="82"/>
        <v>MarzoAngloamericana de Seguros, S. A.</v>
      </c>
      <c r="B190" s="37" t="s">
        <v>78</v>
      </c>
      <c r="C190" s="44">
        <f t="shared" si="69"/>
        <v>0</v>
      </c>
      <c r="D190" s="44">
        <f t="shared" si="70"/>
        <v>0</v>
      </c>
      <c r="E190" s="35" t="str">
        <f>IFERROR(IF(INDEX('[1]PNC 2020'!$A$3:$AA$434,MATCH($A190,'[1]PNC 2020'!$A$7:$A$434,0)+4,MATCH(E$60,'[1]PNC 2020'!$A$3:$AA$3,0))=0,"",INDEX('[1]PNC 2020'!$A$3:$AA$434,MATCH($A190,'[1]PNC 2020'!$A$7:$A$434,0)+4,MATCH(E$60,'[1]PNC 2020'!$A$3:$AA$3,0))),"")</f>
        <v/>
      </c>
      <c r="F190" s="35" t="str">
        <f>IFERROR(IF(INDEX('[1]PNC 2020'!$A$3:$AA$434,MATCH($A190,'[1]PNC 2020'!$A$7:$A$434,0)+4,MATCH(F$60,'[1]PNC 2020'!$A$3:$AA$3,0))=0,"",INDEX('[1]PNC 2020'!$A$3:$AA$434,MATCH($A190,'[1]PNC 2020'!$A$7:$A$434,0)+4,MATCH(F$60,'[1]PNC 2020'!$A$3:$AA$3,0))),"")</f>
        <v/>
      </c>
      <c r="G190" s="35">
        <f t="shared" si="71"/>
        <v>0</v>
      </c>
      <c r="H190" s="35" t="str">
        <f>IFERROR(IF(INDEX('[1]PNC 2020'!$A$3:$AA$434,MATCH($A190,'[1]PNC 2020'!$A$7:$A$434,0)+4,MATCH(H$60,'[1]PNC 2020'!$A$3:$AA$3,0))=0,"",INDEX('[1]PNC 2020'!$A$3:$AA$434,MATCH($A190,'[1]PNC 2020'!$A$7:$A$434,0)+4,MATCH(H$60,'[1]PNC 2020'!$A$3:$AA$3,0))),"")</f>
        <v/>
      </c>
      <c r="I190" s="35" t="str">
        <f>IFERROR(IF(INDEX('[1]PNC 2020'!$A$3:$AA$434,MATCH($A190,'[1]PNC 2020'!$A$7:$A$434,0)+4,MATCH(I$60,'[1]PNC 2020'!$A$3:$AA$3,0))=0,"",INDEX('[1]PNC 2020'!$A$3:$AA$434,MATCH($A190,'[1]PNC 2020'!$A$7:$A$434,0)+4,MATCH(I$60,'[1]PNC 2020'!$A$3:$AA$3,0))),"")</f>
        <v/>
      </c>
      <c r="J190" s="35">
        <f t="shared" si="72"/>
        <v>0</v>
      </c>
      <c r="K190" s="35" t="str">
        <f>IFERROR(IF(INDEX('[1]PNC 2020'!$A$3:$AA$434,MATCH($A190,'[1]PNC 2020'!$A$7:$A$434,0)+4,MATCH(K$60,'[1]PNC 2020'!$A$3:$AA$3,0))=0,"",INDEX('[1]PNC 2020'!$A$3:$AA$434,MATCH($A190,'[1]PNC 2020'!$A$7:$A$434,0)+4,MATCH(K$60,'[1]PNC 2020'!$A$3:$AA$3,0))),"")</f>
        <v/>
      </c>
      <c r="L190" s="35" t="str">
        <f>IFERROR(IF(INDEX('[1]PNC 2020'!$A$3:$AA$434,MATCH($A190,'[1]PNC 2020'!$A$7:$A$434,0)+4,MATCH(L$60,'[1]PNC 2020'!$A$3:$AA$3,0))=0,"",INDEX('[1]PNC 2020'!$A$3:$AA$434,MATCH($A190,'[1]PNC 2020'!$A$7:$A$434,0)+4,MATCH(L$60,'[1]PNC 2020'!$A$3:$AA$3,0))),"")</f>
        <v/>
      </c>
      <c r="M190" s="35">
        <f t="shared" si="73"/>
        <v>0</v>
      </c>
      <c r="N190" s="35" t="str">
        <f>IFERROR(IF(INDEX('[1]PNC 2020'!$A$3:$AA$434,MATCH($A190,'[1]PNC 2020'!$A$7:$A$434,0)+4,MATCH(N$60,'[1]PNC 2020'!$A$3:$AA$3,0))=0,"",INDEX('[1]PNC 2020'!$A$3:$AA$434,MATCH($A190,'[1]PNC 2020'!$A$7:$A$434,0)+4,MATCH(N$60,'[1]PNC 2020'!$A$3:$AA$3,0))),"")</f>
        <v/>
      </c>
      <c r="O190" s="35" t="str">
        <f>IFERROR(IF(INDEX('[1]PNC 2020'!$A$3:$AA$434,MATCH($A190,'[1]PNC 2020'!$A$7:$A$434,0)+4,MATCH(O$60,'[1]PNC 2020'!$A$3:$AA$3,0))=0,"",INDEX('[1]PNC 2020'!$A$3:$AA$434,MATCH($A190,'[1]PNC 2020'!$A$7:$A$434,0)+4,MATCH(O$60,'[1]PNC 2020'!$A$3:$AA$3,0))),"")</f>
        <v/>
      </c>
      <c r="P190" s="35">
        <f t="shared" si="74"/>
        <v>0</v>
      </c>
      <c r="Q190" s="35" t="str">
        <f>IFERROR(IF(INDEX('[1]PNC 2020'!$A$3:$AA$434,MATCH($A190,'[1]PNC 2020'!$A$7:$A$434,0)+4,MATCH(Q$60,'[1]PNC 2020'!$A$3:$AA$3,0))=0,"",INDEX('[1]PNC 2020'!$A$3:$AA$434,MATCH($A190,'[1]PNC 2020'!$A$7:$A$434,0)+4,MATCH(Q$60,'[1]PNC 2020'!$A$3:$AA$3,0))),"")</f>
        <v/>
      </c>
      <c r="R190" s="35" t="str">
        <f>IFERROR(IF(INDEX('[1]PNC 2020'!$A$3:$AA$434,MATCH($A190,'[1]PNC 2020'!$A$7:$A$434,0)+4,MATCH(R$60,'[1]PNC 2020'!$A$3:$AA$3,0))=0,"",INDEX('[1]PNC 2020'!$A$3:$AA$434,MATCH($A190,'[1]PNC 2020'!$A$7:$A$434,0)+4,MATCH(R$60,'[1]PNC 2020'!$A$3:$AA$3,0))),"")</f>
        <v/>
      </c>
      <c r="S190" s="35">
        <f t="shared" si="75"/>
        <v>0</v>
      </c>
      <c r="T190" s="35" t="str">
        <f>IFERROR(IF(INDEX('[1]PNC 2020'!$A$3:$AA$434,MATCH($A190,'[1]PNC 2020'!$A$7:$A$434,0)+4,MATCH(T$60,'[1]PNC 2020'!$A$3:$AA$3,0))=0,"",INDEX('[1]PNC 2020'!$A$3:$AA$434,MATCH($A190,'[1]PNC 2020'!$A$7:$A$434,0)+4,MATCH(T$60,'[1]PNC 2020'!$A$3:$AA$3,0))),"")</f>
        <v/>
      </c>
      <c r="U190" s="35" t="str">
        <f>IFERROR(IF(INDEX('[1]PNC 2020'!$A$3:$AA$434,MATCH($A190,'[1]PNC 2020'!$A$7:$A$434,0)+4,MATCH(U$60,'[1]PNC 2020'!$A$3:$AA$3,0))=0,"",INDEX('[1]PNC 2020'!$A$3:$AA$434,MATCH($A190,'[1]PNC 2020'!$A$7:$A$434,0)+4,MATCH(U$60,'[1]PNC 2020'!$A$3:$AA$3,0))),"")</f>
        <v/>
      </c>
      <c r="V190" s="35">
        <f t="shared" si="76"/>
        <v>0</v>
      </c>
      <c r="W190" s="35" t="str">
        <f>IFERROR(IF(INDEX('[1]PNC 2020'!$A$3:$AA$434,MATCH($A190,'[1]PNC 2020'!$A$7:$A$434,0)+4,MATCH(W$60,'[1]PNC 2020'!$A$3:$AA$3,0))=0,"",INDEX('[1]PNC 2020'!$A$3:$AA$434,MATCH($A190,'[1]PNC 2020'!$A$7:$A$434,0)+4,MATCH(W$60,'[1]PNC 2020'!$A$3:$AA$3,0))),"")</f>
        <v/>
      </c>
      <c r="X190" s="35" t="str">
        <f>IFERROR(IF(INDEX('[1]PNC 2020'!$A$3:$AA$434,MATCH($A190,'[1]PNC 2020'!$A$7:$A$434,0)+4,MATCH(X$60,'[1]PNC 2020'!$A$3:$AA$3,0))=0,"",INDEX('[1]PNC 2020'!$A$3:$AA$434,MATCH($A190,'[1]PNC 2020'!$A$7:$A$434,0)+4,MATCH(X$60,'[1]PNC 2020'!$A$3:$AA$3,0))),"")</f>
        <v/>
      </c>
      <c r="Y190" s="35">
        <f t="shared" si="77"/>
        <v>0</v>
      </c>
      <c r="Z190" s="35" t="str">
        <f>IFERROR(IF(INDEX('[1]PNC 2020'!$A$3:$AA$434,MATCH($A190,'[1]PNC 2020'!$A$7:$A$434,0)+4,MATCH(Z$60,'[1]PNC 2020'!$A$3:$AA$3,0))=0,"",INDEX('[1]PNC 2020'!$A$3:$AA$434,MATCH($A190,'[1]PNC 2020'!$A$7:$A$434,0)+4,MATCH(Z$60,'[1]PNC 2020'!$A$3:$AA$3,0))),"")</f>
        <v/>
      </c>
      <c r="AA190" s="35" t="str">
        <f>IFERROR(IF(INDEX('[1]PNC 2020'!$A$3:$AA$434,MATCH($A190,'[1]PNC 2020'!$A$7:$A$434,0)+4,MATCH(AA$60,'[1]PNC 2020'!$A$3:$AA$3,0))=0,"",INDEX('[1]PNC 2020'!$A$3:$AA$434,MATCH($A190,'[1]PNC 2020'!$A$7:$A$434,0)+4,MATCH(AA$60,'[1]PNC 2020'!$A$3:$AA$3,0))),"")</f>
        <v/>
      </c>
      <c r="AB190" s="35">
        <f t="shared" si="78"/>
        <v>0</v>
      </c>
      <c r="AC190" s="35" t="str">
        <f>IFERROR(IF(INDEX('[1]PNC 2020'!$A$3:$AA$434,MATCH($A190,'[1]PNC 2020'!$A$7:$A$434,0)+4,MATCH(AC$60,'[1]PNC 2020'!$A$3:$AA$3,0))=0,"",INDEX('[1]PNC 2020'!$A$3:$AA$434,MATCH($A190,'[1]PNC 2020'!$A$7:$A$434,0)+4,MATCH(AC$60,'[1]PNC 2020'!$A$3:$AA$3,0))),"")</f>
        <v/>
      </c>
      <c r="AD190" s="35" t="str">
        <f>IFERROR(IF(INDEX('[1]PNC 2020'!$A$3:$AA$434,MATCH($A190,'[1]PNC 2020'!$A$7:$A$434,0)+4,MATCH(AD$60,'[1]PNC 2020'!$A$3:$AA$3,0))=0,"",INDEX('[1]PNC 2020'!$A$3:$AA$434,MATCH($A190,'[1]PNC 2020'!$A$7:$A$434,0)+4,MATCH(AD$60,'[1]PNC 2020'!$A$3:$AA$3,0))),"")</f>
        <v/>
      </c>
      <c r="AE190" s="35">
        <f t="shared" si="79"/>
        <v>0</v>
      </c>
      <c r="AF190" s="35" t="str">
        <f>IFERROR(IF(INDEX('[1]PNC 2020'!$A$3:$AA$434,MATCH($A190,'[1]PNC 2020'!$A$7:$A$434,0)+4,MATCH(AF$60,'[1]PNC 2020'!$A$3:$AA$3,0))=0,"",INDEX('[1]PNC 2020'!$A$3:$AA$434,MATCH($A190,'[1]PNC 2020'!$A$7:$A$434,0)+4,MATCH(AF$60,'[1]PNC 2020'!$A$3:$AA$3,0))),"")</f>
        <v/>
      </c>
      <c r="AG190" s="35" t="str">
        <f>IFERROR(IF(INDEX('[1]PNC 2020'!$A$3:$AA$434,MATCH($A190,'[1]PNC 2020'!$A$7:$A$434,0)+4,MATCH(AG$60,'[1]PNC 2020'!$A$3:$AA$3,0))=0,"",INDEX('[1]PNC 2020'!$A$3:$AA$434,MATCH($A190,'[1]PNC 2020'!$A$7:$A$434,0)+4,MATCH(AG$60,'[1]PNC 2020'!$A$3:$AA$3,0))),"")</f>
        <v/>
      </c>
      <c r="AH190" s="35">
        <f t="shared" si="80"/>
        <v>0</v>
      </c>
      <c r="AI190" s="35" t="str">
        <f>IFERROR(IF(INDEX('[1]PNC 2020'!$A$3:$AA$434,MATCH($A190,'[1]PNC 2020'!$A$7:$A$434,0)+4,MATCH(AI$60,'[1]PNC 2020'!$A$3:$AA$3,0))=0,"",INDEX('[1]PNC 2020'!$A$3:$AA$434,MATCH($A190,'[1]PNC 2020'!$A$7:$A$434,0)+4,MATCH(AI$60,'[1]PNC 2020'!$A$3:$AA$3,0))),"")</f>
        <v/>
      </c>
      <c r="AJ190" s="35" t="str">
        <f>IFERROR(IF(INDEX('[1]PNC 2020'!$A$3:$AA$434,MATCH($A190,'[1]PNC 2020'!$A$7:$A$434,0)+4,MATCH(AJ$60,'[1]PNC 2020'!$A$3:$AA$3,0))=0,"",INDEX('[1]PNC 2020'!$A$3:$AA$434,MATCH($A190,'[1]PNC 2020'!$A$7:$A$434,0)+4,MATCH(AJ$60,'[1]PNC 2020'!$A$3:$AA$3,0))),"")</f>
        <v/>
      </c>
      <c r="AK190" s="35">
        <f t="shared" si="81"/>
        <v>0</v>
      </c>
      <c r="AM190" s="97" t="s">
        <v>2</v>
      </c>
    </row>
    <row r="191" spans="1:39" x14ac:dyDescent="0.25">
      <c r="A191" s="97" t="str">
        <f t="shared" si="82"/>
        <v>MarzoAtrio Seguros S. A.</v>
      </c>
      <c r="B191" s="37" t="s">
        <v>121</v>
      </c>
      <c r="C191" s="44">
        <f t="shared" si="69"/>
        <v>0</v>
      </c>
      <c r="D191" s="44">
        <f t="shared" si="70"/>
        <v>0</v>
      </c>
      <c r="E191" s="35" t="str">
        <f>IFERROR(IF(INDEX('[1]PNC 2020'!$A$3:$AA$434,MATCH($A191,'[1]PNC 2020'!$A$7:$A$434,0)+4,MATCH(E$60,'[1]PNC 2020'!$A$3:$AA$3,0))=0,"",INDEX('[1]PNC 2020'!$A$3:$AA$434,MATCH($A191,'[1]PNC 2020'!$A$7:$A$434,0)+4,MATCH(E$60,'[1]PNC 2020'!$A$3:$AA$3,0))),"")</f>
        <v/>
      </c>
      <c r="F191" s="35" t="str">
        <f>IFERROR(IF(INDEX('[1]PNC 2020'!$A$3:$AA$434,MATCH($A191,'[1]PNC 2020'!$A$7:$A$434,0)+4,MATCH(F$60,'[1]PNC 2020'!$A$3:$AA$3,0))=0,"",INDEX('[1]PNC 2020'!$A$3:$AA$434,MATCH($A191,'[1]PNC 2020'!$A$7:$A$434,0)+4,MATCH(F$60,'[1]PNC 2020'!$A$3:$AA$3,0))),"")</f>
        <v/>
      </c>
      <c r="G191" s="35">
        <f t="shared" si="71"/>
        <v>0</v>
      </c>
      <c r="H191" s="35" t="str">
        <f>IFERROR(IF(INDEX('[1]PNC 2020'!$A$3:$AA$434,MATCH($A191,'[1]PNC 2020'!$A$7:$A$434,0)+4,MATCH(H$60,'[1]PNC 2020'!$A$3:$AA$3,0))=0,"",INDEX('[1]PNC 2020'!$A$3:$AA$434,MATCH($A191,'[1]PNC 2020'!$A$7:$A$434,0)+4,MATCH(H$60,'[1]PNC 2020'!$A$3:$AA$3,0))),"")</f>
        <v/>
      </c>
      <c r="I191" s="35" t="str">
        <f>IFERROR(IF(INDEX('[1]PNC 2020'!$A$3:$AA$434,MATCH($A191,'[1]PNC 2020'!$A$7:$A$434,0)+4,MATCH(I$60,'[1]PNC 2020'!$A$3:$AA$3,0))=0,"",INDEX('[1]PNC 2020'!$A$3:$AA$434,MATCH($A191,'[1]PNC 2020'!$A$7:$A$434,0)+4,MATCH(I$60,'[1]PNC 2020'!$A$3:$AA$3,0))),"")</f>
        <v/>
      </c>
      <c r="J191" s="35">
        <f t="shared" si="72"/>
        <v>0</v>
      </c>
      <c r="K191" s="35" t="str">
        <f>IFERROR(IF(INDEX('[1]PNC 2020'!$A$3:$AA$434,MATCH($A191,'[1]PNC 2020'!$A$7:$A$434,0)+4,MATCH(K$60,'[1]PNC 2020'!$A$3:$AA$3,0))=0,"",INDEX('[1]PNC 2020'!$A$3:$AA$434,MATCH($A191,'[1]PNC 2020'!$A$7:$A$434,0)+4,MATCH(K$60,'[1]PNC 2020'!$A$3:$AA$3,0))),"")</f>
        <v/>
      </c>
      <c r="L191" s="35" t="str">
        <f>IFERROR(IF(INDEX('[1]PNC 2020'!$A$3:$AA$434,MATCH($A191,'[1]PNC 2020'!$A$7:$A$434,0)+4,MATCH(L$60,'[1]PNC 2020'!$A$3:$AA$3,0))=0,"",INDEX('[1]PNC 2020'!$A$3:$AA$434,MATCH($A191,'[1]PNC 2020'!$A$7:$A$434,0)+4,MATCH(L$60,'[1]PNC 2020'!$A$3:$AA$3,0))),"")</f>
        <v/>
      </c>
      <c r="M191" s="35">
        <f t="shared" si="73"/>
        <v>0</v>
      </c>
      <c r="N191" s="35" t="str">
        <f>IFERROR(IF(INDEX('[1]PNC 2020'!$A$3:$AA$434,MATCH($A191,'[1]PNC 2020'!$A$7:$A$434,0)+4,MATCH(N$60,'[1]PNC 2020'!$A$3:$AA$3,0))=0,"",INDEX('[1]PNC 2020'!$A$3:$AA$434,MATCH($A191,'[1]PNC 2020'!$A$7:$A$434,0)+4,MATCH(N$60,'[1]PNC 2020'!$A$3:$AA$3,0))),"")</f>
        <v/>
      </c>
      <c r="O191" s="35" t="str">
        <f>IFERROR(IF(INDEX('[1]PNC 2020'!$A$3:$AA$434,MATCH($A191,'[1]PNC 2020'!$A$7:$A$434,0)+4,MATCH(O$60,'[1]PNC 2020'!$A$3:$AA$3,0))=0,"",INDEX('[1]PNC 2020'!$A$3:$AA$434,MATCH($A191,'[1]PNC 2020'!$A$7:$A$434,0)+4,MATCH(O$60,'[1]PNC 2020'!$A$3:$AA$3,0))),"")</f>
        <v/>
      </c>
      <c r="P191" s="35">
        <f t="shared" si="74"/>
        <v>0</v>
      </c>
      <c r="Q191" s="35" t="str">
        <f>IFERROR(IF(INDEX('[1]PNC 2020'!$A$3:$AA$434,MATCH($A191,'[1]PNC 2020'!$A$7:$A$434,0)+4,MATCH(Q$60,'[1]PNC 2020'!$A$3:$AA$3,0))=0,"",INDEX('[1]PNC 2020'!$A$3:$AA$434,MATCH($A191,'[1]PNC 2020'!$A$7:$A$434,0)+4,MATCH(Q$60,'[1]PNC 2020'!$A$3:$AA$3,0))),"")</f>
        <v/>
      </c>
      <c r="R191" s="35" t="str">
        <f>IFERROR(IF(INDEX('[1]PNC 2020'!$A$3:$AA$434,MATCH($A191,'[1]PNC 2020'!$A$7:$A$434,0)+4,MATCH(R$60,'[1]PNC 2020'!$A$3:$AA$3,0))=0,"",INDEX('[1]PNC 2020'!$A$3:$AA$434,MATCH($A191,'[1]PNC 2020'!$A$7:$A$434,0)+4,MATCH(R$60,'[1]PNC 2020'!$A$3:$AA$3,0))),"")</f>
        <v/>
      </c>
      <c r="S191" s="35">
        <f t="shared" si="75"/>
        <v>0</v>
      </c>
      <c r="T191" s="35" t="str">
        <f>IFERROR(IF(INDEX('[1]PNC 2020'!$A$3:$AA$434,MATCH($A191,'[1]PNC 2020'!$A$7:$A$434,0)+4,MATCH(T$60,'[1]PNC 2020'!$A$3:$AA$3,0))=0,"",INDEX('[1]PNC 2020'!$A$3:$AA$434,MATCH($A191,'[1]PNC 2020'!$A$7:$A$434,0)+4,MATCH(T$60,'[1]PNC 2020'!$A$3:$AA$3,0))),"")</f>
        <v/>
      </c>
      <c r="U191" s="35" t="str">
        <f>IFERROR(IF(INDEX('[1]PNC 2020'!$A$3:$AA$434,MATCH($A191,'[1]PNC 2020'!$A$7:$A$434,0)+4,MATCH(U$60,'[1]PNC 2020'!$A$3:$AA$3,0))=0,"",INDEX('[1]PNC 2020'!$A$3:$AA$434,MATCH($A191,'[1]PNC 2020'!$A$7:$A$434,0)+4,MATCH(U$60,'[1]PNC 2020'!$A$3:$AA$3,0))),"")</f>
        <v/>
      </c>
      <c r="V191" s="35">
        <f t="shared" si="76"/>
        <v>0</v>
      </c>
      <c r="W191" s="35" t="str">
        <f>IFERROR(IF(INDEX('[1]PNC 2020'!$A$3:$AA$434,MATCH($A191,'[1]PNC 2020'!$A$7:$A$434,0)+4,MATCH(W$60,'[1]PNC 2020'!$A$3:$AA$3,0))=0,"",INDEX('[1]PNC 2020'!$A$3:$AA$434,MATCH($A191,'[1]PNC 2020'!$A$7:$A$434,0)+4,MATCH(W$60,'[1]PNC 2020'!$A$3:$AA$3,0))),"")</f>
        <v/>
      </c>
      <c r="X191" s="35" t="str">
        <f>IFERROR(IF(INDEX('[1]PNC 2020'!$A$3:$AA$434,MATCH($A191,'[1]PNC 2020'!$A$7:$A$434,0)+4,MATCH(X$60,'[1]PNC 2020'!$A$3:$AA$3,0))=0,"",INDEX('[1]PNC 2020'!$A$3:$AA$434,MATCH($A191,'[1]PNC 2020'!$A$7:$A$434,0)+4,MATCH(X$60,'[1]PNC 2020'!$A$3:$AA$3,0))),"")</f>
        <v/>
      </c>
      <c r="Y191" s="35">
        <f t="shared" si="77"/>
        <v>0</v>
      </c>
      <c r="Z191" s="35" t="str">
        <f>IFERROR(IF(INDEX('[1]PNC 2020'!$A$3:$AA$434,MATCH($A191,'[1]PNC 2020'!$A$7:$A$434,0)+4,MATCH(Z$60,'[1]PNC 2020'!$A$3:$AA$3,0))=0,"",INDEX('[1]PNC 2020'!$A$3:$AA$434,MATCH($A191,'[1]PNC 2020'!$A$7:$A$434,0)+4,MATCH(Z$60,'[1]PNC 2020'!$A$3:$AA$3,0))),"")</f>
        <v/>
      </c>
      <c r="AA191" s="35" t="str">
        <f>IFERROR(IF(INDEX('[1]PNC 2020'!$A$3:$AA$434,MATCH($A191,'[1]PNC 2020'!$A$7:$A$434,0)+4,MATCH(AA$60,'[1]PNC 2020'!$A$3:$AA$3,0))=0,"",INDEX('[1]PNC 2020'!$A$3:$AA$434,MATCH($A191,'[1]PNC 2020'!$A$7:$A$434,0)+4,MATCH(AA$60,'[1]PNC 2020'!$A$3:$AA$3,0))),"")</f>
        <v/>
      </c>
      <c r="AB191" s="35">
        <f t="shared" si="78"/>
        <v>0</v>
      </c>
      <c r="AC191" s="35" t="str">
        <f>IFERROR(IF(INDEX('[1]PNC 2020'!$A$3:$AA$434,MATCH($A191,'[1]PNC 2020'!$A$7:$A$434,0)+4,MATCH(AC$60,'[1]PNC 2020'!$A$3:$AA$3,0))=0,"",INDEX('[1]PNC 2020'!$A$3:$AA$434,MATCH($A191,'[1]PNC 2020'!$A$7:$A$434,0)+4,MATCH(AC$60,'[1]PNC 2020'!$A$3:$AA$3,0))),"")</f>
        <v/>
      </c>
      <c r="AD191" s="35" t="str">
        <f>IFERROR(IF(INDEX('[1]PNC 2020'!$A$3:$AA$434,MATCH($A191,'[1]PNC 2020'!$A$7:$A$434,0)+4,MATCH(AD$60,'[1]PNC 2020'!$A$3:$AA$3,0))=0,"",INDEX('[1]PNC 2020'!$A$3:$AA$434,MATCH($A191,'[1]PNC 2020'!$A$7:$A$434,0)+4,MATCH(AD$60,'[1]PNC 2020'!$A$3:$AA$3,0))),"")</f>
        <v/>
      </c>
      <c r="AE191" s="35">
        <f t="shared" si="79"/>
        <v>0</v>
      </c>
      <c r="AF191" s="35" t="str">
        <f>IFERROR(IF(INDEX('[1]PNC 2020'!$A$3:$AA$434,MATCH($A191,'[1]PNC 2020'!$A$7:$A$434,0)+4,MATCH(AF$60,'[1]PNC 2020'!$A$3:$AA$3,0))=0,"",INDEX('[1]PNC 2020'!$A$3:$AA$434,MATCH($A191,'[1]PNC 2020'!$A$7:$A$434,0)+4,MATCH(AF$60,'[1]PNC 2020'!$A$3:$AA$3,0))),"")</f>
        <v/>
      </c>
      <c r="AG191" s="35" t="str">
        <f>IFERROR(IF(INDEX('[1]PNC 2020'!$A$3:$AA$434,MATCH($A191,'[1]PNC 2020'!$A$7:$A$434,0)+4,MATCH(AG$60,'[1]PNC 2020'!$A$3:$AA$3,0))=0,"",INDEX('[1]PNC 2020'!$A$3:$AA$434,MATCH($A191,'[1]PNC 2020'!$A$7:$A$434,0)+4,MATCH(AG$60,'[1]PNC 2020'!$A$3:$AA$3,0))),"")</f>
        <v/>
      </c>
      <c r="AH191" s="35">
        <f t="shared" si="80"/>
        <v>0</v>
      </c>
      <c r="AI191" s="35" t="str">
        <f>IFERROR(IF(INDEX('[1]PNC 2020'!$A$3:$AA$434,MATCH($A191,'[1]PNC 2020'!$A$7:$A$434,0)+4,MATCH(AI$60,'[1]PNC 2020'!$A$3:$AA$3,0))=0,"",INDEX('[1]PNC 2020'!$A$3:$AA$434,MATCH($A191,'[1]PNC 2020'!$A$7:$A$434,0)+4,MATCH(AI$60,'[1]PNC 2020'!$A$3:$AA$3,0))),"")</f>
        <v/>
      </c>
      <c r="AJ191" s="35" t="str">
        <f>IFERROR(IF(INDEX('[1]PNC 2020'!$A$3:$AA$434,MATCH($A191,'[1]PNC 2020'!$A$7:$A$434,0)+4,MATCH(AJ$60,'[1]PNC 2020'!$A$3:$AA$3,0))=0,"",INDEX('[1]PNC 2020'!$A$3:$AA$434,MATCH($A191,'[1]PNC 2020'!$A$7:$A$434,0)+4,MATCH(AJ$60,'[1]PNC 2020'!$A$3:$AA$3,0))),"")</f>
        <v/>
      </c>
      <c r="AK191" s="35">
        <f t="shared" si="81"/>
        <v>0</v>
      </c>
      <c r="AM191" s="97" t="s">
        <v>2</v>
      </c>
    </row>
    <row r="192" spans="1:39" x14ac:dyDescent="0.25">
      <c r="A192" s="97" t="str">
        <f t="shared" si="82"/>
        <v>MarzoCuna Mutual Insurance Society Dominicana</v>
      </c>
      <c r="B192" s="37" t="s">
        <v>122</v>
      </c>
      <c r="C192" s="44">
        <f t="shared" si="69"/>
        <v>0</v>
      </c>
      <c r="D192" s="44">
        <f t="shared" si="70"/>
        <v>0</v>
      </c>
      <c r="E192" s="35" t="str">
        <f>IFERROR(IF(INDEX('[1]PNC 2020'!$A$3:$AA$434,MATCH($A192,'[1]PNC 2020'!$A$7:$A$434,0)+4,MATCH(E$60,'[1]PNC 2020'!$A$3:$AA$3,0))=0,"",INDEX('[1]PNC 2020'!$A$3:$AA$434,MATCH($A192,'[1]PNC 2020'!$A$7:$A$434,0)+4,MATCH(E$60,'[1]PNC 2020'!$A$3:$AA$3,0))),"")</f>
        <v/>
      </c>
      <c r="F192" s="35" t="str">
        <f>IFERROR(IF(INDEX('[1]PNC 2020'!$A$3:$AA$434,MATCH($A192,'[1]PNC 2020'!$A$7:$A$434,0)+4,MATCH(F$60,'[1]PNC 2020'!$A$3:$AA$3,0))=0,"",INDEX('[1]PNC 2020'!$A$3:$AA$434,MATCH($A192,'[1]PNC 2020'!$A$7:$A$434,0)+4,MATCH(F$60,'[1]PNC 2020'!$A$3:$AA$3,0))),"")</f>
        <v/>
      </c>
      <c r="G192" s="35">
        <f t="shared" si="71"/>
        <v>0</v>
      </c>
      <c r="H192" s="35" t="str">
        <f>IFERROR(IF(INDEX('[1]PNC 2020'!$A$3:$AA$434,MATCH($A192,'[1]PNC 2020'!$A$7:$A$434,0)+4,MATCH(H$60,'[1]PNC 2020'!$A$3:$AA$3,0))=0,"",INDEX('[1]PNC 2020'!$A$3:$AA$434,MATCH($A192,'[1]PNC 2020'!$A$7:$A$434,0)+4,MATCH(H$60,'[1]PNC 2020'!$A$3:$AA$3,0))),"")</f>
        <v/>
      </c>
      <c r="I192" s="35" t="str">
        <f>IFERROR(IF(INDEX('[1]PNC 2020'!$A$3:$AA$434,MATCH($A192,'[1]PNC 2020'!$A$7:$A$434,0)+4,MATCH(I$60,'[1]PNC 2020'!$A$3:$AA$3,0))=0,"",INDEX('[1]PNC 2020'!$A$3:$AA$434,MATCH($A192,'[1]PNC 2020'!$A$7:$A$434,0)+4,MATCH(I$60,'[1]PNC 2020'!$A$3:$AA$3,0))),"")</f>
        <v/>
      </c>
      <c r="J192" s="35">
        <f t="shared" si="72"/>
        <v>0</v>
      </c>
      <c r="K192" s="35" t="str">
        <f>IFERROR(IF(INDEX('[1]PNC 2020'!$A$3:$AA$434,MATCH($A192,'[1]PNC 2020'!$A$7:$A$434,0)+4,MATCH(K$60,'[1]PNC 2020'!$A$3:$AA$3,0))=0,"",INDEX('[1]PNC 2020'!$A$3:$AA$434,MATCH($A192,'[1]PNC 2020'!$A$7:$A$434,0)+4,MATCH(K$60,'[1]PNC 2020'!$A$3:$AA$3,0))),"")</f>
        <v/>
      </c>
      <c r="L192" s="35" t="str">
        <f>IFERROR(IF(INDEX('[1]PNC 2020'!$A$3:$AA$434,MATCH($A192,'[1]PNC 2020'!$A$7:$A$434,0)+4,MATCH(L$60,'[1]PNC 2020'!$A$3:$AA$3,0))=0,"",INDEX('[1]PNC 2020'!$A$3:$AA$434,MATCH($A192,'[1]PNC 2020'!$A$7:$A$434,0)+4,MATCH(L$60,'[1]PNC 2020'!$A$3:$AA$3,0))),"")</f>
        <v/>
      </c>
      <c r="M192" s="35">
        <f t="shared" si="73"/>
        <v>0</v>
      </c>
      <c r="N192" s="35" t="str">
        <f>IFERROR(IF(INDEX('[1]PNC 2020'!$A$3:$AA$434,MATCH($A192,'[1]PNC 2020'!$A$7:$A$434,0)+4,MATCH(N$60,'[1]PNC 2020'!$A$3:$AA$3,0))=0,"",INDEX('[1]PNC 2020'!$A$3:$AA$434,MATCH($A192,'[1]PNC 2020'!$A$7:$A$434,0)+4,MATCH(N$60,'[1]PNC 2020'!$A$3:$AA$3,0))),"")</f>
        <v/>
      </c>
      <c r="O192" s="35" t="str">
        <f>IFERROR(IF(INDEX('[1]PNC 2020'!$A$3:$AA$434,MATCH($A192,'[1]PNC 2020'!$A$7:$A$434,0)+4,MATCH(O$60,'[1]PNC 2020'!$A$3:$AA$3,0))=0,"",INDEX('[1]PNC 2020'!$A$3:$AA$434,MATCH($A192,'[1]PNC 2020'!$A$7:$A$434,0)+4,MATCH(O$60,'[1]PNC 2020'!$A$3:$AA$3,0))),"")</f>
        <v/>
      </c>
      <c r="P192" s="35">
        <f t="shared" si="74"/>
        <v>0</v>
      </c>
      <c r="Q192" s="35" t="str">
        <f>IFERROR(IF(INDEX('[1]PNC 2020'!$A$3:$AA$434,MATCH($A192,'[1]PNC 2020'!$A$7:$A$434,0)+4,MATCH(Q$60,'[1]PNC 2020'!$A$3:$AA$3,0))=0,"",INDEX('[1]PNC 2020'!$A$3:$AA$434,MATCH($A192,'[1]PNC 2020'!$A$7:$A$434,0)+4,MATCH(Q$60,'[1]PNC 2020'!$A$3:$AA$3,0))),"")</f>
        <v/>
      </c>
      <c r="R192" s="35" t="str">
        <f>IFERROR(IF(INDEX('[1]PNC 2020'!$A$3:$AA$434,MATCH($A192,'[1]PNC 2020'!$A$7:$A$434,0)+4,MATCH(R$60,'[1]PNC 2020'!$A$3:$AA$3,0))=0,"",INDEX('[1]PNC 2020'!$A$3:$AA$434,MATCH($A192,'[1]PNC 2020'!$A$7:$A$434,0)+4,MATCH(R$60,'[1]PNC 2020'!$A$3:$AA$3,0))),"")</f>
        <v/>
      </c>
      <c r="S192" s="35">
        <f t="shared" si="75"/>
        <v>0</v>
      </c>
      <c r="T192" s="35" t="str">
        <f>IFERROR(IF(INDEX('[1]PNC 2020'!$A$3:$AA$434,MATCH($A192,'[1]PNC 2020'!$A$7:$A$434,0)+4,MATCH(T$60,'[1]PNC 2020'!$A$3:$AA$3,0))=0,"",INDEX('[1]PNC 2020'!$A$3:$AA$434,MATCH($A192,'[1]PNC 2020'!$A$7:$A$434,0)+4,MATCH(T$60,'[1]PNC 2020'!$A$3:$AA$3,0))),"")</f>
        <v/>
      </c>
      <c r="U192" s="35" t="str">
        <f>IFERROR(IF(INDEX('[1]PNC 2020'!$A$3:$AA$434,MATCH($A192,'[1]PNC 2020'!$A$7:$A$434,0)+4,MATCH(U$60,'[1]PNC 2020'!$A$3:$AA$3,0))=0,"",INDEX('[1]PNC 2020'!$A$3:$AA$434,MATCH($A192,'[1]PNC 2020'!$A$7:$A$434,0)+4,MATCH(U$60,'[1]PNC 2020'!$A$3:$AA$3,0))),"")</f>
        <v/>
      </c>
      <c r="V192" s="35">
        <f t="shared" si="76"/>
        <v>0</v>
      </c>
      <c r="W192" s="35" t="str">
        <f>IFERROR(IF(INDEX('[1]PNC 2020'!$A$3:$AA$434,MATCH($A192,'[1]PNC 2020'!$A$7:$A$434,0)+4,MATCH(W$60,'[1]PNC 2020'!$A$3:$AA$3,0))=0,"",INDEX('[1]PNC 2020'!$A$3:$AA$434,MATCH($A192,'[1]PNC 2020'!$A$7:$A$434,0)+4,MATCH(W$60,'[1]PNC 2020'!$A$3:$AA$3,0))),"")</f>
        <v/>
      </c>
      <c r="X192" s="35" t="str">
        <f>IFERROR(IF(INDEX('[1]PNC 2020'!$A$3:$AA$434,MATCH($A192,'[1]PNC 2020'!$A$7:$A$434,0)+4,MATCH(X$60,'[1]PNC 2020'!$A$3:$AA$3,0))=0,"",INDEX('[1]PNC 2020'!$A$3:$AA$434,MATCH($A192,'[1]PNC 2020'!$A$7:$A$434,0)+4,MATCH(X$60,'[1]PNC 2020'!$A$3:$AA$3,0))),"")</f>
        <v/>
      </c>
      <c r="Y192" s="35">
        <f t="shared" si="77"/>
        <v>0</v>
      </c>
      <c r="Z192" s="35" t="str">
        <f>IFERROR(IF(INDEX('[1]PNC 2020'!$A$3:$AA$434,MATCH($A192,'[1]PNC 2020'!$A$7:$A$434,0)+4,MATCH(Z$60,'[1]PNC 2020'!$A$3:$AA$3,0))=0,"",INDEX('[1]PNC 2020'!$A$3:$AA$434,MATCH($A192,'[1]PNC 2020'!$A$7:$A$434,0)+4,MATCH(Z$60,'[1]PNC 2020'!$A$3:$AA$3,0))),"")</f>
        <v/>
      </c>
      <c r="AA192" s="35" t="str">
        <f>IFERROR(IF(INDEX('[1]PNC 2020'!$A$3:$AA$434,MATCH($A192,'[1]PNC 2020'!$A$7:$A$434,0)+4,MATCH(AA$60,'[1]PNC 2020'!$A$3:$AA$3,0))=0,"",INDEX('[1]PNC 2020'!$A$3:$AA$434,MATCH($A192,'[1]PNC 2020'!$A$7:$A$434,0)+4,MATCH(AA$60,'[1]PNC 2020'!$A$3:$AA$3,0))),"")</f>
        <v/>
      </c>
      <c r="AB192" s="35">
        <f t="shared" si="78"/>
        <v>0</v>
      </c>
      <c r="AC192" s="35" t="str">
        <f>IFERROR(IF(INDEX('[1]PNC 2020'!$A$3:$AA$434,MATCH($A192,'[1]PNC 2020'!$A$7:$A$434,0)+4,MATCH(AC$60,'[1]PNC 2020'!$A$3:$AA$3,0))=0,"",INDEX('[1]PNC 2020'!$A$3:$AA$434,MATCH($A192,'[1]PNC 2020'!$A$7:$A$434,0)+4,MATCH(AC$60,'[1]PNC 2020'!$A$3:$AA$3,0))),"")</f>
        <v/>
      </c>
      <c r="AD192" s="35" t="str">
        <f>IFERROR(IF(INDEX('[1]PNC 2020'!$A$3:$AA$434,MATCH($A192,'[1]PNC 2020'!$A$7:$A$434,0)+4,MATCH(AD$60,'[1]PNC 2020'!$A$3:$AA$3,0))=0,"",INDEX('[1]PNC 2020'!$A$3:$AA$434,MATCH($A192,'[1]PNC 2020'!$A$7:$A$434,0)+4,MATCH(AD$60,'[1]PNC 2020'!$A$3:$AA$3,0))),"")</f>
        <v/>
      </c>
      <c r="AE192" s="35">
        <f t="shared" si="79"/>
        <v>0</v>
      </c>
      <c r="AF192" s="35" t="str">
        <f>IFERROR(IF(INDEX('[1]PNC 2020'!$A$3:$AA$434,MATCH($A192,'[1]PNC 2020'!$A$7:$A$434,0)+4,MATCH(AF$60,'[1]PNC 2020'!$A$3:$AA$3,0))=0,"",INDEX('[1]PNC 2020'!$A$3:$AA$434,MATCH($A192,'[1]PNC 2020'!$A$7:$A$434,0)+4,MATCH(AF$60,'[1]PNC 2020'!$A$3:$AA$3,0))),"")</f>
        <v/>
      </c>
      <c r="AG192" s="35" t="str">
        <f>IFERROR(IF(INDEX('[1]PNC 2020'!$A$3:$AA$434,MATCH($A192,'[1]PNC 2020'!$A$7:$A$434,0)+4,MATCH(AG$60,'[1]PNC 2020'!$A$3:$AA$3,0))=0,"",INDEX('[1]PNC 2020'!$A$3:$AA$434,MATCH($A192,'[1]PNC 2020'!$A$7:$A$434,0)+4,MATCH(AG$60,'[1]PNC 2020'!$A$3:$AA$3,0))),"")</f>
        <v/>
      </c>
      <c r="AH192" s="35">
        <f t="shared" si="80"/>
        <v>0</v>
      </c>
      <c r="AI192" s="35" t="str">
        <f>IFERROR(IF(INDEX('[1]PNC 2020'!$A$3:$AA$434,MATCH($A192,'[1]PNC 2020'!$A$7:$A$434,0)+4,MATCH(AI$60,'[1]PNC 2020'!$A$3:$AA$3,0))=0,"",INDEX('[1]PNC 2020'!$A$3:$AA$434,MATCH($A192,'[1]PNC 2020'!$A$7:$A$434,0)+4,MATCH(AI$60,'[1]PNC 2020'!$A$3:$AA$3,0))),"")</f>
        <v/>
      </c>
      <c r="AJ192" s="35" t="str">
        <f>IFERROR(IF(INDEX('[1]PNC 2020'!$A$3:$AA$434,MATCH($A192,'[1]PNC 2020'!$A$7:$A$434,0)+4,MATCH(AJ$60,'[1]PNC 2020'!$A$3:$AA$3,0))=0,"",INDEX('[1]PNC 2020'!$A$3:$AA$434,MATCH($A192,'[1]PNC 2020'!$A$7:$A$434,0)+4,MATCH(AJ$60,'[1]PNC 2020'!$A$3:$AA$3,0))),"")</f>
        <v/>
      </c>
      <c r="AK192" s="35">
        <f t="shared" si="81"/>
        <v>0</v>
      </c>
      <c r="AM192" s="97" t="s">
        <v>2</v>
      </c>
    </row>
    <row r="193" spans="1:39" x14ac:dyDescent="0.25">
      <c r="A193" s="97" t="str">
        <f t="shared" si="82"/>
        <v>MarzoBMI Compañía de Seguros, S. A.</v>
      </c>
      <c r="B193" s="37" t="s">
        <v>87</v>
      </c>
      <c r="C193" s="44">
        <f t="shared" si="69"/>
        <v>0</v>
      </c>
      <c r="D193" s="44">
        <f t="shared" si="70"/>
        <v>0</v>
      </c>
      <c r="E193" s="35" t="str">
        <f>IFERROR(IF(INDEX('[1]PNC 2020'!$A$3:$AA$434,MATCH($A193,'[1]PNC 2020'!$A$7:$A$434,0)+4,MATCH(E$60,'[1]PNC 2020'!$A$3:$AA$3,0))=0,"",INDEX('[1]PNC 2020'!$A$3:$AA$434,MATCH($A193,'[1]PNC 2020'!$A$7:$A$434,0)+4,MATCH(E$60,'[1]PNC 2020'!$A$3:$AA$3,0))),"")</f>
        <v/>
      </c>
      <c r="F193" s="35" t="str">
        <f>IFERROR(IF(INDEX('[1]PNC 2020'!$A$3:$AA$434,MATCH($A193,'[1]PNC 2020'!$A$7:$A$434,0)+4,MATCH(F$60,'[1]PNC 2020'!$A$3:$AA$3,0))=0,"",INDEX('[1]PNC 2020'!$A$3:$AA$434,MATCH($A193,'[1]PNC 2020'!$A$7:$A$434,0)+4,MATCH(F$60,'[1]PNC 2020'!$A$3:$AA$3,0))),"")</f>
        <v/>
      </c>
      <c r="G193" s="35">
        <f t="shared" si="71"/>
        <v>0</v>
      </c>
      <c r="H193" s="35" t="str">
        <f>IFERROR(IF(INDEX('[1]PNC 2020'!$A$3:$AA$434,MATCH($A193,'[1]PNC 2020'!$A$7:$A$434,0)+4,MATCH(H$60,'[1]PNC 2020'!$A$3:$AA$3,0))=0,"",INDEX('[1]PNC 2020'!$A$3:$AA$434,MATCH($A193,'[1]PNC 2020'!$A$7:$A$434,0)+4,MATCH(H$60,'[1]PNC 2020'!$A$3:$AA$3,0))),"")</f>
        <v/>
      </c>
      <c r="I193" s="35" t="str">
        <f>IFERROR(IF(INDEX('[1]PNC 2020'!$A$3:$AA$434,MATCH($A193,'[1]PNC 2020'!$A$7:$A$434,0)+4,MATCH(I$60,'[1]PNC 2020'!$A$3:$AA$3,0))=0,"",INDEX('[1]PNC 2020'!$A$3:$AA$434,MATCH($A193,'[1]PNC 2020'!$A$7:$A$434,0)+4,MATCH(I$60,'[1]PNC 2020'!$A$3:$AA$3,0))),"")</f>
        <v/>
      </c>
      <c r="J193" s="35">
        <f t="shared" si="72"/>
        <v>0</v>
      </c>
      <c r="K193" s="35" t="str">
        <f>IFERROR(IF(INDEX('[1]PNC 2020'!$A$3:$AA$434,MATCH($A193,'[1]PNC 2020'!$A$7:$A$434,0)+4,MATCH(K$60,'[1]PNC 2020'!$A$3:$AA$3,0))=0,"",INDEX('[1]PNC 2020'!$A$3:$AA$434,MATCH($A193,'[1]PNC 2020'!$A$7:$A$434,0)+4,MATCH(K$60,'[1]PNC 2020'!$A$3:$AA$3,0))),"")</f>
        <v/>
      </c>
      <c r="L193" s="35" t="str">
        <f>IFERROR(IF(INDEX('[1]PNC 2020'!$A$3:$AA$434,MATCH($A193,'[1]PNC 2020'!$A$7:$A$434,0)+4,MATCH(L$60,'[1]PNC 2020'!$A$3:$AA$3,0))=0,"",INDEX('[1]PNC 2020'!$A$3:$AA$434,MATCH($A193,'[1]PNC 2020'!$A$7:$A$434,0)+4,MATCH(L$60,'[1]PNC 2020'!$A$3:$AA$3,0))),"")</f>
        <v/>
      </c>
      <c r="M193" s="35">
        <f t="shared" si="73"/>
        <v>0</v>
      </c>
      <c r="N193" s="35" t="str">
        <f>IFERROR(IF(INDEX('[1]PNC 2020'!$A$3:$AA$434,MATCH($A193,'[1]PNC 2020'!$A$7:$A$434,0)+4,MATCH(N$60,'[1]PNC 2020'!$A$3:$AA$3,0))=0,"",INDEX('[1]PNC 2020'!$A$3:$AA$434,MATCH($A193,'[1]PNC 2020'!$A$7:$A$434,0)+4,MATCH(N$60,'[1]PNC 2020'!$A$3:$AA$3,0))),"")</f>
        <v/>
      </c>
      <c r="O193" s="35" t="str">
        <f>IFERROR(IF(INDEX('[1]PNC 2020'!$A$3:$AA$434,MATCH($A193,'[1]PNC 2020'!$A$7:$A$434,0)+4,MATCH(O$60,'[1]PNC 2020'!$A$3:$AA$3,0))=0,"",INDEX('[1]PNC 2020'!$A$3:$AA$434,MATCH($A193,'[1]PNC 2020'!$A$7:$A$434,0)+4,MATCH(O$60,'[1]PNC 2020'!$A$3:$AA$3,0))),"")</f>
        <v/>
      </c>
      <c r="P193" s="35">
        <f t="shared" si="74"/>
        <v>0</v>
      </c>
      <c r="Q193" s="35" t="str">
        <f>IFERROR(IF(INDEX('[1]PNC 2020'!$A$3:$AA$434,MATCH($A193,'[1]PNC 2020'!$A$7:$A$434,0)+4,MATCH(Q$60,'[1]PNC 2020'!$A$3:$AA$3,0))=0,"",INDEX('[1]PNC 2020'!$A$3:$AA$434,MATCH($A193,'[1]PNC 2020'!$A$7:$A$434,0)+4,MATCH(Q$60,'[1]PNC 2020'!$A$3:$AA$3,0))),"")</f>
        <v/>
      </c>
      <c r="R193" s="35" t="str">
        <f>IFERROR(IF(INDEX('[1]PNC 2020'!$A$3:$AA$434,MATCH($A193,'[1]PNC 2020'!$A$7:$A$434,0)+4,MATCH(R$60,'[1]PNC 2020'!$A$3:$AA$3,0))=0,"",INDEX('[1]PNC 2020'!$A$3:$AA$434,MATCH($A193,'[1]PNC 2020'!$A$7:$A$434,0)+4,MATCH(R$60,'[1]PNC 2020'!$A$3:$AA$3,0))),"")</f>
        <v/>
      </c>
      <c r="S193" s="35">
        <f t="shared" si="75"/>
        <v>0</v>
      </c>
      <c r="T193" s="35" t="str">
        <f>IFERROR(IF(INDEX('[1]PNC 2020'!$A$3:$AA$434,MATCH($A193,'[1]PNC 2020'!$A$7:$A$434,0)+4,MATCH(T$60,'[1]PNC 2020'!$A$3:$AA$3,0))=0,"",INDEX('[1]PNC 2020'!$A$3:$AA$434,MATCH($A193,'[1]PNC 2020'!$A$7:$A$434,0)+4,MATCH(T$60,'[1]PNC 2020'!$A$3:$AA$3,0))),"")</f>
        <v/>
      </c>
      <c r="U193" s="35" t="str">
        <f>IFERROR(IF(INDEX('[1]PNC 2020'!$A$3:$AA$434,MATCH($A193,'[1]PNC 2020'!$A$7:$A$434,0)+4,MATCH(U$60,'[1]PNC 2020'!$A$3:$AA$3,0))=0,"",INDEX('[1]PNC 2020'!$A$3:$AA$434,MATCH($A193,'[1]PNC 2020'!$A$7:$A$434,0)+4,MATCH(U$60,'[1]PNC 2020'!$A$3:$AA$3,0))),"")</f>
        <v/>
      </c>
      <c r="V193" s="35">
        <f t="shared" si="76"/>
        <v>0</v>
      </c>
      <c r="W193" s="35" t="str">
        <f>IFERROR(IF(INDEX('[1]PNC 2020'!$A$3:$AA$434,MATCH($A193,'[1]PNC 2020'!$A$7:$A$434,0)+4,MATCH(W$60,'[1]PNC 2020'!$A$3:$AA$3,0))=0,"",INDEX('[1]PNC 2020'!$A$3:$AA$434,MATCH($A193,'[1]PNC 2020'!$A$7:$A$434,0)+4,MATCH(W$60,'[1]PNC 2020'!$A$3:$AA$3,0))),"")</f>
        <v/>
      </c>
      <c r="X193" s="35" t="str">
        <f>IFERROR(IF(INDEX('[1]PNC 2020'!$A$3:$AA$434,MATCH($A193,'[1]PNC 2020'!$A$7:$A$434,0)+4,MATCH(X$60,'[1]PNC 2020'!$A$3:$AA$3,0))=0,"",INDEX('[1]PNC 2020'!$A$3:$AA$434,MATCH($A193,'[1]PNC 2020'!$A$7:$A$434,0)+4,MATCH(X$60,'[1]PNC 2020'!$A$3:$AA$3,0))),"")</f>
        <v/>
      </c>
      <c r="Y193" s="35">
        <f t="shared" si="77"/>
        <v>0</v>
      </c>
      <c r="Z193" s="35" t="str">
        <f>IFERROR(IF(INDEX('[1]PNC 2020'!$A$3:$AA$434,MATCH($A193,'[1]PNC 2020'!$A$7:$A$434,0)+4,MATCH(Z$60,'[1]PNC 2020'!$A$3:$AA$3,0))=0,"",INDEX('[1]PNC 2020'!$A$3:$AA$434,MATCH($A193,'[1]PNC 2020'!$A$7:$A$434,0)+4,MATCH(Z$60,'[1]PNC 2020'!$A$3:$AA$3,0))),"")</f>
        <v/>
      </c>
      <c r="AA193" s="35" t="str">
        <f>IFERROR(IF(INDEX('[1]PNC 2020'!$A$3:$AA$434,MATCH($A193,'[1]PNC 2020'!$A$7:$A$434,0)+4,MATCH(AA$60,'[1]PNC 2020'!$A$3:$AA$3,0))=0,"",INDEX('[1]PNC 2020'!$A$3:$AA$434,MATCH($A193,'[1]PNC 2020'!$A$7:$A$434,0)+4,MATCH(AA$60,'[1]PNC 2020'!$A$3:$AA$3,0))),"")</f>
        <v/>
      </c>
      <c r="AB193" s="35">
        <f t="shared" si="78"/>
        <v>0</v>
      </c>
      <c r="AC193" s="35" t="str">
        <f>IFERROR(IF(INDEX('[1]PNC 2020'!$A$3:$AA$434,MATCH($A193,'[1]PNC 2020'!$A$7:$A$434,0)+4,MATCH(AC$60,'[1]PNC 2020'!$A$3:$AA$3,0))=0,"",INDEX('[1]PNC 2020'!$A$3:$AA$434,MATCH($A193,'[1]PNC 2020'!$A$7:$A$434,0)+4,MATCH(AC$60,'[1]PNC 2020'!$A$3:$AA$3,0))),"")</f>
        <v/>
      </c>
      <c r="AD193" s="35" t="str">
        <f>IFERROR(IF(INDEX('[1]PNC 2020'!$A$3:$AA$434,MATCH($A193,'[1]PNC 2020'!$A$7:$A$434,0)+4,MATCH(AD$60,'[1]PNC 2020'!$A$3:$AA$3,0))=0,"",INDEX('[1]PNC 2020'!$A$3:$AA$434,MATCH($A193,'[1]PNC 2020'!$A$7:$A$434,0)+4,MATCH(AD$60,'[1]PNC 2020'!$A$3:$AA$3,0))),"")</f>
        <v/>
      </c>
      <c r="AE193" s="35">
        <f t="shared" si="79"/>
        <v>0</v>
      </c>
      <c r="AF193" s="35" t="str">
        <f>IFERROR(IF(INDEX('[1]PNC 2020'!$A$3:$AA$434,MATCH($A193,'[1]PNC 2020'!$A$7:$A$434,0)+4,MATCH(AF$60,'[1]PNC 2020'!$A$3:$AA$3,0))=0,"",INDEX('[1]PNC 2020'!$A$3:$AA$434,MATCH($A193,'[1]PNC 2020'!$A$7:$A$434,0)+4,MATCH(AF$60,'[1]PNC 2020'!$A$3:$AA$3,0))),"")</f>
        <v/>
      </c>
      <c r="AG193" s="35" t="str">
        <f>IFERROR(IF(INDEX('[1]PNC 2020'!$A$3:$AA$434,MATCH($A193,'[1]PNC 2020'!$A$7:$A$434,0)+4,MATCH(AG$60,'[1]PNC 2020'!$A$3:$AA$3,0))=0,"",INDEX('[1]PNC 2020'!$A$3:$AA$434,MATCH($A193,'[1]PNC 2020'!$A$7:$A$434,0)+4,MATCH(AG$60,'[1]PNC 2020'!$A$3:$AA$3,0))),"")</f>
        <v/>
      </c>
      <c r="AH193" s="35">
        <f t="shared" si="80"/>
        <v>0</v>
      </c>
      <c r="AI193" s="35" t="str">
        <f>IFERROR(IF(INDEX('[1]PNC 2020'!$A$3:$AA$434,MATCH($A193,'[1]PNC 2020'!$A$7:$A$434,0)+4,MATCH(AI$60,'[1]PNC 2020'!$A$3:$AA$3,0))=0,"",INDEX('[1]PNC 2020'!$A$3:$AA$434,MATCH($A193,'[1]PNC 2020'!$A$7:$A$434,0)+4,MATCH(AI$60,'[1]PNC 2020'!$A$3:$AA$3,0))),"")</f>
        <v/>
      </c>
      <c r="AJ193" s="35" t="str">
        <f>IFERROR(IF(INDEX('[1]PNC 2020'!$A$3:$AA$434,MATCH($A193,'[1]PNC 2020'!$A$7:$A$434,0)+4,MATCH(AJ$60,'[1]PNC 2020'!$A$3:$AA$3,0))=0,"",INDEX('[1]PNC 2020'!$A$3:$AA$434,MATCH($A193,'[1]PNC 2020'!$A$7:$A$434,0)+4,MATCH(AJ$60,'[1]PNC 2020'!$A$3:$AA$3,0))),"")</f>
        <v/>
      </c>
      <c r="AK193" s="35">
        <f t="shared" si="81"/>
        <v>0</v>
      </c>
      <c r="AM193" s="97" t="s">
        <v>2</v>
      </c>
    </row>
    <row r="194" spans="1:39" x14ac:dyDescent="0.25">
      <c r="A194" s="97" t="str">
        <f t="shared" si="82"/>
        <v>MarzoBupa Dominicana, S. A.</v>
      </c>
      <c r="B194" s="37" t="s">
        <v>123</v>
      </c>
      <c r="C194" s="44">
        <f t="shared" si="69"/>
        <v>0</v>
      </c>
      <c r="D194" s="44">
        <f t="shared" si="70"/>
        <v>0</v>
      </c>
      <c r="E194" s="35" t="str">
        <f>IFERROR(IF(INDEX('[1]PNC 2020'!$A$3:$AA$434,MATCH($A194,'[1]PNC 2020'!$A$7:$A$434,0)+4,MATCH(E$60,'[1]PNC 2020'!$A$3:$AA$3,0))=0,"",INDEX('[1]PNC 2020'!$A$3:$AA$434,MATCH($A194,'[1]PNC 2020'!$A$7:$A$434,0)+4,MATCH(E$60,'[1]PNC 2020'!$A$3:$AA$3,0))),"")</f>
        <v/>
      </c>
      <c r="F194" s="35" t="str">
        <f>IFERROR(IF(INDEX('[1]PNC 2020'!$A$3:$AA$434,MATCH($A194,'[1]PNC 2020'!$A$7:$A$434,0)+4,MATCH(F$60,'[1]PNC 2020'!$A$3:$AA$3,0))=0,"",INDEX('[1]PNC 2020'!$A$3:$AA$434,MATCH($A194,'[1]PNC 2020'!$A$7:$A$434,0)+4,MATCH(F$60,'[1]PNC 2020'!$A$3:$AA$3,0))),"")</f>
        <v/>
      </c>
      <c r="G194" s="35">
        <f t="shared" si="71"/>
        <v>0</v>
      </c>
      <c r="H194" s="35" t="str">
        <f>IFERROR(IF(INDEX('[1]PNC 2020'!$A$3:$AA$434,MATCH($A194,'[1]PNC 2020'!$A$7:$A$434,0)+4,MATCH(H$60,'[1]PNC 2020'!$A$3:$AA$3,0))=0,"",INDEX('[1]PNC 2020'!$A$3:$AA$434,MATCH($A194,'[1]PNC 2020'!$A$7:$A$434,0)+4,MATCH(H$60,'[1]PNC 2020'!$A$3:$AA$3,0))),"")</f>
        <v/>
      </c>
      <c r="I194" s="35" t="str">
        <f>IFERROR(IF(INDEX('[1]PNC 2020'!$A$3:$AA$434,MATCH($A194,'[1]PNC 2020'!$A$7:$A$434,0)+4,MATCH(I$60,'[1]PNC 2020'!$A$3:$AA$3,0))=0,"",INDEX('[1]PNC 2020'!$A$3:$AA$434,MATCH($A194,'[1]PNC 2020'!$A$7:$A$434,0)+4,MATCH(I$60,'[1]PNC 2020'!$A$3:$AA$3,0))),"")</f>
        <v/>
      </c>
      <c r="J194" s="35">
        <f t="shared" si="72"/>
        <v>0</v>
      </c>
      <c r="K194" s="35" t="str">
        <f>IFERROR(IF(INDEX('[1]PNC 2020'!$A$3:$AA$434,MATCH($A194,'[1]PNC 2020'!$A$7:$A$434,0)+4,MATCH(K$60,'[1]PNC 2020'!$A$3:$AA$3,0))=0,"",INDEX('[1]PNC 2020'!$A$3:$AA$434,MATCH($A194,'[1]PNC 2020'!$A$7:$A$434,0)+4,MATCH(K$60,'[1]PNC 2020'!$A$3:$AA$3,0))),"")</f>
        <v/>
      </c>
      <c r="L194" s="35" t="str">
        <f>IFERROR(IF(INDEX('[1]PNC 2020'!$A$3:$AA$434,MATCH($A194,'[1]PNC 2020'!$A$7:$A$434,0)+4,MATCH(L$60,'[1]PNC 2020'!$A$3:$AA$3,0))=0,"",INDEX('[1]PNC 2020'!$A$3:$AA$434,MATCH($A194,'[1]PNC 2020'!$A$7:$A$434,0)+4,MATCH(L$60,'[1]PNC 2020'!$A$3:$AA$3,0))),"")</f>
        <v/>
      </c>
      <c r="M194" s="35">
        <f t="shared" si="73"/>
        <v>0</v>
      </c>
      <c r="N194" s="35" t="str">
        <f>IFERROR(IF(INDEX('[1]PNC 2020'!$A$3:$AA$434,MATCH($A194,'[1]PNC 2020'!$A$7:$A$434,0)+4,MATCH(N$60,'[1]PNC 2020'!$A$3:$AA$3,0))=0,"",INDEX('[1]PNC 2020'!$A$3:$AA$434,MATCH($A194,'[1]PNC 2020'!$A$7:$A$434,0)+4,MATCH(N$60,'[1]PNC 2020'!$A$3:$AA$3,0))),"")</f>
        <v/>
      </c>
      <c r="O194" s="35" t="str">
        <f>IFERROR(IF(INDEX('[1]PNC 2020'!$A$3:$AA$434,MATCH($A194,'[1]PNC 2020'!$A$7:$A$434,0)+4,MATCH(O$60,'[1]PNC 2020'!$A$3:$AA$3,0))=0,"",INDEX('[1]PNC 2020'!$A$3:$AA$434,MATCH($A194,'[1]PNC 2020'!$A$7:$A$434,0)+4,MATCH(O$60,'[1]PNC 2020'!$A$3:$AA$3,0))),"")</f>
        <v/>
      </c>
      <c r="P194" s="35">
        <f t="shared" si="74"/>
        <v>0</v>
      </c>
      <c r="Q194" s="35" t="str">
        <f>IFERROR(IF(INDEX('[1]PNC 2020'!$A$3:$AA$434,MATCH($A194,'[1]PNC 2020'!$A$7:$A$434,0)+4,MATCH(Q$60,'[1]PNC 2020'!$A$3:$AA$3,0))=0,"",INDEX('[1]PNC 2020'!$A$3:$AA$434,MATCH($A194,'[1]PNC 2020'!$A$7:$A$434,0)+4,MATCH(Q$60,'[1]PNC 2020'!$A$3:$AA$3,0))),"")</f>
        <v/>
      </c>
      <c r="R194" s="35" t="str">
        <f>IFERROR(IF(INDEX('[1]PNC 2020'!$A$3:$AA$434,MATCH($A194,'[1]PNC 2020'!$A$7:$A$434,0)+4,MATCH(R$60,'[1]PNC 2020'!$A$3:$AA$3,0))=0,"",INDEX('[1]PNC 2020'!$A$3:$AA$434,MATCH($A194,'[1]PNC 2020'!$A$7:$A$434,0)+4,MATCH(R$60,'[1]PNC 2020'!$A$3:$AA$3,0))),"")</f>
        <v/>
      </c>
      <c r="S194" s="35">
        <f t="shared" si="75"/>
        <v>0</v>
      </c>
      <c r="T194" s="35" t="str">
        <f>IFERROR(IF(INDEX('[1]PNC 2020'!$A$3:$AA$434,MATCH($A194,'[1]PNC 2020'!$A$7:$A$434,0)+4,MATCH(T$60,'[1]PNC 2020'!$A$3:$AA$3,0))=0,"",INDEX('[1]PNC 2020'!$A$3:$AA$434,MATCH($A194,'[1]PNC 2020'!$A$7:$A$434,0)+4,MATCH(T$60,'[1]PNC 2020'!$A$3:$AA$3,0))),"")</f>
        <v/>
      </c>
      <c r="U194" s="35" t="str">
        <f>IFERROR(IF(INDEX('[1]PNC 2020'!$A$3:$AA$434,MATCH($A194,'[1]PNC 2020'!$A$7:$A$434,0)+4,MATCH(U$60,'[1]PNC 2020'!$A$3:$AA$3,0))=0,"",INDEX('[1]PNC 2020'!$A$3:$AA$434,MATCH($A194,'[1]PNC 2020'!$A$7:$A$434,0)+4,MATCH(U$60,'[1]PNC 2020'!$A$3:$AA$3,0))),"")</f>
        <v/>
      </c>
      <c r="V194" s="35">
        <f t="shared" si="76"/>
        <v>0</v>
      </c>
      <c r="W194" s="35" t="str">
        <f>IFERROR(IF(INDEX('[1]PNC 2020'!$A$3:$AA$434,MATCH($A194,'[1]PNC 2020'!$A$7:$A$434,0)+4,MATCH(W$60,'[1]PNC 2020'!$A$3:$AA$3,0))=0,"",INDEX('[1]PNC 2020'!$A$3:$AA$434,MATCH($A194,'[1]PNC 2020'!$A$7:$A$434,0)+4,MATCH(W$60,'[1]PNC 2020'!$A$3:$AA$3,0))),"")</f>
        <v/>
      </c>
      <c r="X194" s="35" t="str">
        <f>IFERROR(IF(INDEX('[1]PNC 2020'!$A$3:$AA$434,MATCH($A194,'[1]PNC 2020'!$A$7:$A$434,0)+4,MATCH(X$60,'[1]PNC 2020'!$A$3:$AA$3,0))=0,"",INDEX('[1]PNC 2020'!$A$3:$AA$434,MATCH($A194,'[1]PNC 2020'!$A$7:$A$434,0)+4,MATCH(X$60,'[1]PNC 2020'!$A$3:$AA$3,0))),"")</f>
        <v/>
      </c>
      <c r="Y194" s="35">
        <f t="shared" si="77"/>
        <v>0</v>
      </c>
      <c r="Z194" s="35" t="str">
        <f>IFERROR(IF(INDEX('[1]PNC 2020'!$A$3:$AA$434,MATCH($A194,'[1]PNC 2020'!$A$7:$A$434,0)+4,MATCH(Z$60,'[1]PNC 2020'!$A$3:$AA$3,0))=0,"",INDEX('[1]PNC 2020'!$A$3:$AA$434,MATCH($A194,'[1]PNC 2020'!$A$7:$A$434,0)+4,MATCH(Z$60,'[1]PNC 2020'!$A$3:$AA$3,0))),"")</f>
        <v/>
      </c>
      <c r="AA194" s="35" t="str">
        <f>IFERROR(IF(INDEX('[1]PNC 2020'!$A$3:$AA$434,MATCH($A194,'[1]PNC 2020'!$A$7:$A$434,0)+4,MATCH(AA$60,'[1]PNC 2020'!$A$3:$AA$3,0))=0,"",INDEX('[1]PNC 2020'!$A$3:$AA$434,MATCH($A194,'[1]PNC 2020'!$A$7:$A$434,0)+4,MATCH(AA$60,'[1]PNC 2020'!$A$3:$AA$3,0))),"")</f>
        <v/>
      </c>
      <c r="AB194" s="35">
        <f t="shared" si="78"/>
        <v>0</v>
      </c>
      <c r="AC194" s="35" t="str">
        <f>IFERROR(IF(INDEX('[1]PNC 2020'!$A$3:$AA$434,MATCH($A194,'[1]PNC 2020'!$A$7:$A$434,0)+4,MATCH(AC$60,'[1]PNC 2020'!$A$3:$AA$3,0))=0,"",INDEX('[1]PNC 2020'!$A$3:$AA$434,MATCH($A194,'[1]PNC 2020'!$A$7:$A$434,0)+4,MATCH(AC$60,'[1]PNC 2020'!$A$3:$AA$3,0))),"")</f>
        <v/>
      </c>
      <c r="AD194" s="35" t="str">
        <f>IFERROR(IF(INDEX('[1]PNC 2020'!$A$3:$AA$434,MATCH($A194,'[1]PNC 2020'!$A$7:$A$434,0)+4,MATCH(AD$60,'[1]PNC 2020'!$A$3:$AA$3,0))=0,"",INDEX('[1]PNC 2020'!$A$3:$AA$434,MATCH($A194,'[1]PNC 2020'!$A$7:$A$434,0)+4,MATCH(AD$60,'[1]PNC 2020'!$A$3:$AA$3,0))),"")</f>
        <v/>
      </c>
      <c r="AE194" s="35">
        <f t="shared" si="79"/>
        <v>0</v>
      </c>
      <c r="AF194" s="35" t="str">
        <f>IFERROR(IF(INDEX('[1]PNC 2020'!$A$3:$AA$434,MATCH($A194,'[1]PNC 2020'!$A$7:$A$434,0)+4,MATCH(AF$60,'[1]PNC 2020'!$A$3:$AA$3,0))=0,"",INDEX('[1]PNC 2020'!$A$3:$AA$434,MATCH($A194,'[1]PNC 2020'!$A$7:$A$434,0)+4,MATCH(AF$60,'[1]PNC 2020'!$A$3:$AA$3,0))),"")</f>
        <v/>
      </c>
      <c r="AG194" s="35" t="str">
        <f>IFERROR(IF(INDEX('[1]PNC 2020'!$A$3:$AA$434,MATCH($A194,'[1]PNC 2020'!$A$7:$A$434,0)+4,MATCH(AG$60,'[1]PNC 2020'!$A$3:$AA$3,0))=0,"",INDEX('[1]PNC 2020'!$A$3:$AA$434,MATCH($A194,'[1]PNC 2020'!$A$7:$A$434,0)+4,MATCH(AG$60,'[1]PNC 2020'!$A$3:$AA$3,0))),"")</f>
        <v/>
      </c>
      <c r="AH194" s="35">
        <f t="shared" si="80"/>
        <v>0</v>
      </c>
      <c r="AI194" s="35" t="str">
        <f>IFERROR(IF(INDEX('[1]PNC 2020'!$A$3:$AA$434,MATCH($A194,'[1]PNC 2020'!$A$7:$A$434,0)+4,MATCH(AI$60,'[1]PNC 2020'!$A$3:$AA$3,0))=0,"",INDEX('[1]PNC 2020'!$A$3:$AA$434,MATCH($A194,'[1]PNC 2020'!$A$7:$A$434,0)+4,MATCH(AI$60,'[1]PNC 2020'!$A$3:$AA$3,0))),"")</f>
        <v/>
      </c>
      <c r="AJ194" s="35" t="str">
        <f>IFERROR(IF(INDEX('[1]PNC 2020'!$A$3:$AA$434,MATCH($A194,'[1]PNC 2020'!$A$7:$A$434,0)+4,MATCH(AJ$60,'[1]PNC 2020'!$A$3:$AA$3,0))=0,"",INDEX('[1]PNC 2020'!$A$3:$AA$434,MATCH($A194,'[1]PNC 2020'!$A$7:$A$434,0)+4,MATCH(AJ$60,'[1]PNC 2020'!$A$3:$AA$3,0))),"")</f>
        <v/>
      </c>
      <c r="AK194" s="35">
        <f t="shared" si="81"/>
        <v>0</v>
      </c>
      <c r="AM194" s="97" t="s">
        <v>2</v>
      </c>
    </row>
    <row r="195" spans="1:39" x14ac:dyDescent="0.25">
      <c r="A195" s="97" t="str">
        <f t="shared" si="82"/>
        <v>MarzoSeguros APS, S.R.L.</v>
      </c>
      <c r="B195" s="37" t="s">
        <v>124</v>
      </c>
      <c r="C195" s="44">
        <f t="shared" si="69"/>
        <v>0</v>
      </c>
      <c r="D195" s="44">
        <f t="shared" si="70"/>
        <v>0</v>
      </c>
      <c r="E195" s="35" t="str">
        <f>IFERROR(IF(INDEX('[1]PNC 2020'!$A$3:$AA$434,MATCH($A195,'[1]PNC 2020'!$A$7:$A$434,0)+4,MATCH(E$60,'[1]PNC 2020'!$A$3:$AA$3,0))=0,"",INDEX('[1]PNC 2020'!$A$3:$AA$434,MATCH($A195,'[1]PNC 2020'!$A$7:$A$434,0)+4,MATCH(E$60,'[1]PNC 2020'!$A$3:$AA$3,0))),"")</f>
        <v/>
      </c>
      <c r="F195" s="35" t="str">
        <f>IFERROR(IF(INDEX('[1]PNC 2020'!$A$3:$AA$434,MATCH($A195,'[1]PNC 2020'!$A$7:$A$434,0)+4,MATCH(F$60,'[1]PNC 2020'!$A$3:$AA$3,0))=0,"",INDEX('[1]PNC 2020'!$A$3:$AA$434,MATCH($A195,'[1]PNC 2020'!$A$7:$A$434,0)+4,MATCH(F$60,'[1]PNC 2020'!$A$3:$AA$3,0))),"")</f>
        <v/>
      </c>
      <c r="G195" s="35">
        <f t="shared" si="71"/>
        <v>0</v>
      </c>
      <c r="H195" s="35" t="str">
        <f>IFERROR(IF(INDEX('[1]PNC 2020'!$A$3:$AA$434,MATCH($A195,'[1]PNC 2020'!$A$7:$A$434,0)+4,MATCH(H$60,'[1]PNC 2020'!$A$3:$AA$3,0))=0,"",INDEX('[1]PNC 2020'!$A$3:$AA$434,MATCH($A195,'[1]PNC 2020'!$A$7:$A$434,0)+4,MATCH(H$60,'[1]PNC 2020'!$A$3:$AA$3,0))),"")</f>
        <v/>
      </c>
      <c r="I195" s="35" t="str">
        <f>IFERROR(IF(INDEX('[1]PNC 2020'!$A$3:$AA$434,MATCH($A195,'[1]PNC 2020'!$A$7:$A$434,0)+4,MATCH(I$60,'[1]PNC 2020'!$A$3:$AA$3,0))=0,"",INDEX('[1]PNC 2020'!$A$3:$AA$434,MATCH($A195,'[1]PNC 2020'!$A$7:$A$434,0)+4,MATCH(I$60,'[1]PNC 2020'!$A$3:$AA$3,0))),"")</f>
        <v/>
      </c>
      <c r="J195" s="35">
        <f t="shared" si="72"/>
        <v>0</v>
      </c>
      <c r="K195" s="35" t="str">
        <f>IFERROR(IF(INDEX('[1]PNC 2020'!$A$3:$AA$434,MATCH($A195,'[1]PNC 2020'!$A$7:$A$434,0)+4,MATCH(K$60,'[1]PNC 2020'!$A$3:$AA$3,0))=0,"",INDEX('[1]PNC 2020'!$A$3:$AA$434,MATCH($A195,'[1]PNC 2020'!$A$7:$A$434,0)+4,MATCH(K$60,'[1]PNC 2020'!$A$3:$AA$3,0))),"")</f>
        <v/>
      </c>
      <c r="L195" s="35" t="str">
        <f>IFERROR(IF(INDEX('[1]PNC 2020'!$A$3:$AA$434,MATCH($A195,'[1]PNC 2020'!$A$7:$A$434,0)+4,MATCH(L$60,'[1]PNC 2020'!$A$3:$AA$3,0))=0,"",INDEX('[1]PNC 2020'!$A$3:$AA$434,MATCH($A195,'[1]PNC 2020'!$A$7:$A$434,0)+4,MATCH(L$60,'[1]PNC 2020'!$A$3:$AA$3,0))),"")</f>
        <v/>
      </c>
      <c r="M195" s="35">
        <f t="shared" si="73"/>
        <v>0</v>
      </c>
      <c r="N195" s="35" t="str">
        <f>IFERROR(IF(INDEX('[1]PNC 2020'!$A$3:$AA$434,MATCH($A195,'[1]PNC 2020'!$A$7:$A$434,0)+4,MATCH(N$60,'[1]PNC 2020'!$A$3:$AA$3,0))=0,"",INDEX('[1]PNC 2020'!$A$3:$AA$434,MATCH($A195,'[1]PNC 2020'!$A$7:$A$434,0)+4,MATCH(N$60,'[1]PNC 2020'!$A$3:$AA$3,0))),"")</f>
        <v/>
      </c>
      <c r="O195" s="35" t="str">
        <f>IFERROR(IF(INDEX('[1]PNC 2020'!$A$3:$AA$434,MATCH($A195,'[1]PNC 2020'!$A$7:$A$434,0)+4,MATCH(O$60,'[1]PNC 2020'!$A$3:$AA$3,0))=0,"",INDEX('[1]PNC 2020'!$A$3:$AA$434,MATCH($A195,'[1]PNC 2020'!$A$7:$A$434,0)+4,MATCH(O$60,'[1]PNC 2020'!$A$3:$AA$3,0))),"")</f>
        <v/>
      </c>
      <c r="P195" s="35">
        <f t="shared" si="74"/>
        <v>0</v>
      </c>
      <c r="Q195" s="35" t="str">
        <f>IFERROR(IF(INDEX('[1]PNC 2020'!$A$3:$AA$434,MATCH($A195,'[1]PNC 2020'!$A$7:$A$434,0)+4,MATCH(Q$60,'[1]PNC 2020'!$A$3:$AA$3,0))=0,"",INDEX('[1]PNC 2020'!$A$3:$AA$434,MATCH($A195,'[1]PNC 2020'!$A$7:$A$434,0)+4,MATCH(Q$60,'[1]PNC 2020'!$A$3:$AA$3,0))),"")</f>
        <v/>
      </c>
      <c r="R195" s="35" t="str">
        <f>IFERROR(IF(INDEX('[1]PNC 2020'!$A$3:$AA$434,MATCH($A195,'[1]PNC 2020'!$A$7:$A$434,0)+4,MATCH(R$60,'[1]PNC 2020'!$A$3:$AA$3,0))=0,"",INDEX('[1]PNC 2020'!$A$3:$AA$434,MATCH($A195,'[1]PNC 2020'!$A$7:$A$434,0)+4,MATCH(R$60,'[1]PNC 2020'!$A$3:$AA$3,0))),"")</f>
        <v/>
      </c>
      <c r="S195" s="35">
        <f t="shared" si="75"/>
        <v>0</v>
      </c>
      <c r="T195" s="35" t="str">
        <f>IFERROR(IF(INDEX('[1]PNC 2020'!$A$3:$AA$434,MATCH($A195,'[1]PNC 2020'!$A$7:$A$434,0)+4,MATCH(T$60,'[1]PNC 2020'!$A$3:$AA$3,0))=0,"",INDEX('[1]PNC 2020'!$A$3:$AA$434,MATCH($A195,'[1]PNC 2020'!$A$7:$A$434,0)+4,MATCH(T$60,'[1]PNC 2020'!$A$3:$AA$3,0))),"")</f>
        <v/>
      </c>
      <c r="U195" s="35" t="str">
        <f>IFERROR(IF(INDEX('[1]PNC 2020'!$A$3:$AA$434,MATCH($A195,'[1]PNC 2020'!$A$7:$A$434,0)+4,MATCH(U$60,'[1]PNC 2020'!$A$3:$AA$3,0))=0,"",INDEX('[1]PNC 2020'!$A$3:$AA$434,MATCH($A195,'[1]PNC 2020'!$A$7:$A$434,0)+4,MATCH(U$60,'[1]PNC 2020'!$A$3:$AA$3,0))),"")</f>
        <v/>
      </c>
      <c r="V195" s="35">
        <f t="shared" si="76"/>
        <v>0</v>
      </c>
      <c r="W195" s="35" t="str">
        <f>IFERROR(IF(INDEX('[1]PNC 2020'!$A$3:$AA$434,MATCH($A195,'[1]PNC 2020'!$A$7:$A$434,0)+4,MATCH(W$60,'[1]PNC 2020'!$A$3:$AA$3,0))=0,"",INDEX('[1]PNC 2020'!$A$3:$AA$434,MATCH($A195,'[1]PNC 2020'!$A$7:$A$434,0)+4,MATCH(W$60,'[1]PNC 2020'!$A$3:$AA$3,0))),"")</f>
        <v/>
      </c>
      <c r="X195" s="35" t="str">
        <f>IFERROR(IF(INDEX('[1]PNC 2020'!$A$3:$AA$434,MATCH($A195,'[1]PNC 2020'!$A$7:$A$434,0)+4,MATCH(X$60,'[1]PNC 2020'!$A$3:$AA$3,0))=0,"",INDEX('[1]PNC 2020'!$A$3:$AA$434,MATCH($A195,'[1]PNC 2020'!$A$7:$A$434,0)+4,MATCH(X$60,'[1]PNC 2020'!$A$3:$AA$3,0))),"")</f>
        <v/>
      </c>
      <c r="Y195" s="35">
        <f t="shared" si="77"/>
        <v>0</v>
      </c>
      <c r="Z195" s="35" t="str">
        <f>IFERROR(IF(INDEX('[1]PNC 2020'!$A$3:$AA$434,MATCH($A195,'[1]PNC 2020'!$A$7:$A$434,0)+4,MATCH(Z$60,'[1]PNC 2020'!$A$3:$AA$3,0))=0,"",INDEX('[1]PNC 2020'!$A$3:$AA$434,MATCH($A195,'[1]PNC 2020'!$A$7:$A$434,0)+4,MATCH(Z$60,'[1]PNC 2020'!$A$3:$AA$3,0))),"")</f>
        <v/>
      </c>
      <c r="AA195" s="35" t="str">
        <f>IFERROR(IF(INDEX('[1]PNC 2020'!$A$3:$AA$434,MATCH($A195,'[1]PNC 2020'!$A$7:$A$434,0)+4,MATCH(AA$60,'[1]PNC 2020'!$A$3:$AA$3,0))=0,"",INDEX('[1]PNC 2020'!$A$3:$AA$434,MATCH($A195,'[1]PNC 2020'!$A$7:$A$434,0)+4,MATCH(AA$60,'[1]PNC 2020'!$A$3:$AA$3,0))),"")</f>
        <v/>
      </c>
      <c r="AB195" s="35">
        <f t="shared" si="78"/>
        <v>0</v>
      </c>
      <c r="AC195" s="35" t="str">
        <f>IFERROR(IF(INDEX('[1]PNC 2020'!$A$3:$AA$434,MATCH($A195,'[1]PNC 2020'!$A$7:$A$434,0)+4,MATCH(AC$60,'[1]PNC 2020'!$A$3:$AA$3,0))=0,"",INDEX('[1]PNC 2020'!$A$3:$AA$434,MATCH($A195,'[1]PNC 2020'!$A$7:$A$434,0)+4,MATCH(AC$60,'[1]PNC 2020'!$A$3:$AA$3,0))),"")</f>
        <v/>
      </c>
      <c r="AD195" s="35" t="str">
        <f>IFERROR(IF(INDEX('[1]PNC 2020'!$A$3:$AA$434,MATCH($A195,'[1]PNC 2020'!$A$7:$A$434,0)+4,MATCH(AD$60,'[1]PNC 2020'!$A$3:$AA$3,0))=0,"",INDEX('[1]PNC 2020'!$A$3:$AA$434,MATCH($A195,'[1]PNC 2020'!$A$7:$A$434,0)+4,MATCH(AD$60,'[1]PNC 2020'!$A$3:$AA$3,0))),"")</f>
        <v/>
      </c>
      <c r="AE195" s="35">
        <f t="shared" si="79"/>
        <v>0</v>
      </c>
      <c r="AF195" s="35" t="str">
        <f>IFERROR(IF(INDEX('[1]PNC 2020'!$A$3:$AA$434,MATCH($A195,'[1]PNC 2020'!$A$7:$A$434,0)+4,MATCH(AF$60,'[1]PNC 2020'!$A$3:$AA$3,0))=0,"",INDEX('[1]PNC 2020'!$A$3:$AA$434,MATCH($A195,'[1]PNC 2020'!$A$7:$A$434,0)+4,MATCH(AF$60,'[1]PNC 2020'!$A$3:$AA$3,0))),"")</f>
        <v/>
      </c>
      <c r="AG195" s="35" t="str">
        <f>IFERROR(IF(INDEX('[1]PNC 2020'!$A$3:$AA$434,MATCH($A195,'[1]PNC 2020'!$A$7:$A$434,0)+4,MATCH(AG$60,'[1]PNC 2020'!$A$3:$AA$3,0))=0,"",INDEX('[1]PNC 2020'!$A$3:$AA$434,MATCH($A195,'[1]PNC 2020'!$A$7:$A$434,0)+4,MATCH(AG$60,'[1]PNC 2020'!$A$3:$AA$3,0))),"")</f>
        <v/>
      </c>
      <c r="AH195" s="35">
        <f t="shared" si="80"/>
        <v>0</v>
      </c>
      <c r="AI195" s="35" t="str">
        <f>IFERROR(IF(INDEX('[1]PNC 2020'!$A$3:$AA$434,MATCH($A195,'[1]PNC 2020'!$A$7:$A$434,0)+4,MATCH(AI$60,'[1]PNC 2020'!$A$3:$AA$3,0))=0,"",INDEX('[1]PNC 2020'!$A$3:$AA$434,MATCH($A195,'[1]PNC 2020'!$A$7:$A$434,0)+4,MATCH(AI$60,'[1]PNC 2020'!$A$3:$AA$3,0))),"")</f>
        <v/>
      </c>
      <c r="AJ195" s="35" t="str">
        <f>IFERROR(IF(INDEX('[1]PNC 2020'!$A$3:$AA$434,MATCH($A195,'[1]PNC 2020'!$A$7:$A$434,0)+4,MATCH(AJ$60,'[1]PNC 2020'!$A$3:$AA$3,0))=0,"",INDEX('[1]PNC 2020'!$A$3:$AA$434,MATCH($A195,'[1]PNC 2020'!$A$7:$A$434,0)+4,MATCH(AJ$60,'[1]PNC 2020'!$A$3:$AA$3,0))),"")</f>
        <v/>
      </c>
      <c r="AK195" s="35">
        <f t="shared" si="81"/>
        <v>0</v>
      </c>
      <c r="AM195" s="97" t="s">
        <v>2</v>
      </c>
    </row>
    <row r="196" spans="1:39" x14ac:dyDescent="0.25">
      <c r="A196" s="97" t="str">
        <f t="shared" si="82"/>
        <v>MarzoMultiseguros Su, S.A.</v>
      </c>
      <c r="B196" s="37" t="s">
        <v>125</v>
      </c>
      <c r="C196" s="44">
        <f t="shared" si="69"/>
        <v>0</v>
      </c>
      <c r="D196" s="44">
        <f t="shared" si="70"/>
        <v>0</v>
      </c>
      <c r="E196" s="35" t="str">
        <f>IFERROR(IF(INDEX('[1]PNC 2020'!$A$3:$AA$434,MATCH($A196,'[1]PNC 2020'!$A$7:$A$434,0)+4,MATCH(E$60,'[1]PNC 2020'!$A$3:$AA$3,0))=0,"",INDEX('[1]PNC 2020'!$A$3:$AA$434,MATCH($A196,'[1]PNC 2020'!$A$7:$A$434,0)+4,MATCH(E$60,'[1]PNC 2020'!$A$3:$AA$3,0))),"")</f>
        <v/>
      </c>
      <c r="F196" s="35" t="str">
        <f>IFERROR(IF(INDEX('[1]PNC 2020'!$A$3:$AA$434,MATCH($A196,'[1]PNC 2020'!$A$7:$A$434,0)+4,MATCH(F$60,'[1]PNC 2020'!$A$3:$AA$3,0))=0,"",INDEX('[1]PNC 2020'!$A$3:$AA$434,MATCH($A196,'[1]PNC 2020'!$A$7:$A$434,0)+4,MATCH(F$60,'[1]PNC 2020'!$A$3:$AA$3,0))),"")</f>
        <v/>
      </c>
      <c r="G196" s="35">
        <f t="shared" si="71"/>
        <v>0</v>
      </c>
      <c r="H196" s="35" t="str">
        <f>IFERROR(IF(INDEX('[1]PNC 2020'!$A$3:$AA$434,MATCH($A196,'[1]PNC 2020'!$A$7:$A$434,0)+4,MATCH(H$60,'[1]PNC 2020'!$A$3:$AA$3,0))=0,"",INDEX('[1]PNC 2020'!$A$3:$AA$434,MATCH($A196,'[1]PNC 2020'!$A$7:$A$434,0)+4,MATCH(H$60,'[1]PNC 2020'!$A$3:$AA$3,0))),"")</f>
        <v/>
      </c>
      <c r="I196" s="35" t="str">
        <f>IFERROR(IF(INDEX('[1]PNC 2020'!$A$3:$AA$434,MATCH($A196,'[1]PNC 2020'!$A$7:$A$434,0)+4,MATCH(I$60,'[1]PNC 2020'!$A$3:$AA$3,0))=0,"",INDEX('[1]PNC 2020'!$A$3:$AA$434,MATCH($A196,'[1]PNC 2020'!$A$7:$A$434,0)+4,MATCH(I$60,'[1]PNC 2020'!$A$3:$AA$3,0))),"")</f>
        <v/>
      </c>
      <c r="J196" s="35">
        <f t="shared" si="72"/>
        <v>0</v>
      </c>
      <c r="K196" s="35" t="str">
        <f>IFERROR(IF(INDEX('[1]PNC 2020'!$A$3:$AA$434,MATCH($A196,'[1]PNC 2020'!$A$7:$A$434,0)+4,MATCH(K$60,'[1]PNC 2020'!$A$3:$AA$3,0))=0,"",INDEX('[1]PNC 2020'!$A$3:$AA$434,MATCH($A196,'[1]PNC 2020'!$A$7:$A$434,0)+4,MATCH(K$60,'[1]PNC 2020'!$A$3:$AA$3,0))),"")</f>
        <v/>
      </c>
      <c r="L196" s="35" t="str">
        <f>IFERROR(IF(INDEX('[1]PNC 2020'!$A$3:$AA$434,MATCH($A196,'[1]PNC 2020'!$A$7:$A$434,0)+4,MATCH(L$60,'[1]PNC 2020'!$A$3:$AA$3,0))=0,"",INDEX('[1]PNC 2020'!$A$3:$AA$434,MATCH($A196,'[1]PNC 2020'!$A$7:$A$434,0)+4,MATCH(L$60,'[1]PNC 2020'!$A$3:$AA$3,0))),"")</f>
        <v/>
      </c>
      <c r="M196" s="35">
        <f t="shared" si="73"/>
        <v>0</v>
      </c>
      <c r="N196" s="35" t="str">
        <f>IFERROR(IF(INDEX('[1]PNC 2020'!$A$3:$AA$434,MATCH($A196,'[1]PNC 2020'!$A$7:$A$434,0)+4,MATCH(N$60,'[1]PNC 2020'!$A$3:$AA$3,0))=0,"",INDEX('[1]PNC 2020'!$A$3:$AA$434,MATCH($A196,'[1]PNC 2020'!$A$7:$A$434,0)+4,MATCH(N$60,'[1]PNC 2020'!$A$3:$AA$3,0))),"")</f>
        <v/>
      </c>
      <c r="O196" s="35" t="str">
        <f>IFERROR(IF(INDEX('[1]PNC 2020'!$A$3:$AA$434,MATCH($A196,'[1]PNC 2020'!$A$7:$A$434,0)+4,MATCH(O$60,'[1]PNC 2020'!$A$3:$AA$3,0))=0,"",INDEX('[1]PNC 2020'!$A$3:$AA$434,MATCH($A196,'[1]PNC 2020'!$A$7:$A$434,0)+4,MATCH(O$60,'[1]PNC 2020'!$A$3:$AA$3,0))),"")</f>
        <v/>
      </c>
      <c r="P196" s="35">
        <f t="shared" si="74"/>
        <v>0</v>
      </c>
      <c r="Q196" s="35" t="str">
        <f>IFERROR(IF(INDEX('[1]PNC 2020'!$A$3:$AA$434,MATCH($A196,'[1]PNC 2020'!$A$7:$A$434,0)+4,MATCH(Q$60,'[1]PNC 2020'!$A$3:$AA$3,0))=0,"",INDEX('[1]PNC 2020'!$A$3:$AA$434,MATCH($A196,'[1]PNC 2020'!$A$7:$A$434,0)+4,MATCH(Q$60,'[1]PNC 2020'!$A$3:$AA$3,0))),"")</f>
        <v/>
      </c>
      <c r="R196" s="35" t="str">
        <f>IFERROR(IF(INDEX('[1]PNC 2020'!$A$3:$AA$434,MATCH($A196,'[1]PNC 2020'!$A$7:$A$434,0)+4,MATCH(R$60,'[1]PNC 2020'!$A$3:$AA$3,0))=0,"",INDEX('[1]PNC 2020'!$A$3:$AA$434,MATCH($A196,'[1]PNC 2020'!$A$7:$A$434,0)+4,MATCH(R$60,'[1]PNC 2020'!$A$3:$AA$3,0))),"")</f>
        <v/>
      </c>
      <c r="S196" s="35">
        <f t="shared" si="75"/>
        <v>0</v>
      </c>
      <c r="T196" s="35" t="str">
        <f>IFERROR(IF(INDEX('[1]PNC 2020'!$A$3:$AA$434,MATCH($A196,'[1]PNC 2020'!$A$7:$A$434,0)+4,MATCH(T$60,'[1]PNC 2020'!$A$3:$AA$3,0))=0,"",INDEX('[1]PNC 2020'!$A$3:$AA$434,MATCH($A196,'[1]PNC 2020'!$A$7:$A$434,0)+4,MATCH(T$60,'[1]PNC 2020'!$A$3:$AA$3,0))),"")</f>
        <v/>
      </c>
      <c r="U196" s="35" t="str">
        <f>IFERROR(IF(INDEX('[1]PNC 2020'!$A$3:$AA$434,MATCH($A196,'[1]PNC 2020'!$A$7:$A$434,0)+4,MATCH(U$60,'[1]PNC 2020'!$A$3:$AA$3,0))=0,"",INDEX('[1]PNC 2020'!$A$3:$AA$434,MATCH($A196,'[1]PNC 2020'!$A$7:$A$434,0)+4,MATCH(U$60,'[1]PNC 2020'!$A$3:$AA$3,0))),"")</f>
        <v/>
      </c>
      <c r="V196" s="35">
        <f t="shared" si="76"/>
        <v>0</v>
      </c>
      <c r="W196" s="35" t="str">
        <f>IFERROR(IF(INDEX('[1]PNC 2020'!$A$3:$AA$434,MATCH($A196,'[1]PNC 2020'!$A$7:$A$434,0)+4,MATCH(W$60,'[1]PNC 2020'!$A$3:$AA$3,0))=0,"",INDEX('[1]PNC 2020'!$A$3:$AA$434,MATCH($A196,'[1]PNC 2020'!$A$7:$A$434,0)+4,MATCH(W$60,'[1]PNC 2020'!$A$3:$AA$3,0))),"")</f>
        <v/>
      </c>
      <c r="X196" s="35" t="str">
        <f>IFERROR(IF(INDEX('[1]PNC 2020'!$A$3:$AA$434,MATCH($A196,'[1]PNC 2020'!$A$7:$A$434,0)+4,MATCH(X$60,'[1]PNC 2020'!$A$3:$AA$3,0))=0,"",INDEX('[1]PNC 2020'!$A$3:$AA$434,MATCH($A196,'[1]PNC 2020'!$A$7:$A$434,0)+4,MATCH(X$60,'[1]PNC 2020'!$A$3:$AA$3,0))),"")</f>
        <v/>
      </c>
      <c r="Y196" s="35">
        <f t="shared" si="77"/>
        <v>0</v>
      </c>
      <c r="Z196" s="35" t="str">
        <f>IFERROR(IF(INDEX('[1]PNC 2020'!$A$3:$AA$434,MATCH($A196,'[1]PNC 2020'!$A$7:$A$434,0)+4,MATCH(Z$60,'[1]PNC 2020'!$A$3:$AA$3,0))=0,"",INDEX('[1]PNC 2020'!$A$3:$AA$434,MATCH($A196,'[1]PNC 2020'!$A$7:$A$434,0)+4,MATCH(Z$60,'[1]PNC 2020'!$A$3:$AA$3,0))),"")</f>
        <v/>
      </c>
      <c r="AA196" s="35" t="str">
        <f>IFERROR(IF(INDEX('[1]PNC 2020'!$A$3:$AA$434,MATCH($A196,'[1]PNC 2020'!$A$7:$A$434,0)+4,MATCH(AA$60,'[1]PNC 2020'!$A$3:$AA$3,0))=0,"",INDEX('[1]PNC 2020'!$A$3:$AA$434,MATCH($A196,'[1]PNC 2020'!$A$7:$A$434,0)+4,MATCH(AA$60,'[1]PNC 2020'!$A$3:$AA$3,0))),"")</f>
        <v/>
      </c>
      <c r="AB196" s="35">
        <f t="shared" si="78"/>
        <v>0</v>
      </c>
      <c r="AC196" s="35" t="str">
        <f>IFERROR(IF(INDEX('[1]PNC 2020'!$A$3:$AA$434,MATCH($A196,'[1]PNC 2020'!$A$7:$A$434,0)+4,MATCH(AC$60,'[1]PNC 2020'!$A$3:$AA$3,0))=0,"",INDEX('[1]PNC 2020'!$A$3:$AA$434,MATCH($A196,'[1]PNC 2020'!$A$7:$A$434,0)+4,MATCH(AC$60,'[1]PNC 2020'!$A$3:$AA$3,0))),"")</f>
        <v/>
      </c>
      <c r="AD196" s="35" t="str">
        <f>IFERROR(IF(INDEX('[1]PNC 2020'!$A$3:$AA$434,MATCH($A196,'[1]PNC 2020'!$A$7:$A$434,0)+4,MATCH(AD$60,'[1]PNC 2020'!$A$3:$AA$3,0))=0,"",INDEX('[1]PNC 2020'!$A$3:$AA$434,MATCH($A196,'[1]PNC 2020'!$A$7:$A$434,0)+4,MATCH(AD$60,'[1]PNC 2020'!$A$3:$AA$3,0))),"")</f>
        <v/>
      </c>
      <c r="AE196" s="35">
        <f t="shared" si="79"/>
        <v>0</v>
      </c>
      <c r="AF196" s="35" t="str">
        <f>IFERROR(IF(INDEX('[1]PNC 2020'!$A$3:$AA$434,MATCH($A196,'[1]PNC 2020'!$A$7:$A$434,0)+4,MATCH(AF$60,'[1]PNC 2020'!$A$3:$AA$3,0))=0,"",INDEX('[1]PNC 2020'!$A$3:$AA$434,MATCH($A196,'[1]PNC 2020'!$A$7:$A$434,0)+4,MATCH(AF$60,'[1]PNC 2020'!$A$3:$AA$3,0))),"")</f>
        <v/>
      </c>
      <c r="AG196" s="35" t="str">
        <f>IFERROR(IF(INDEX('[1]PNC 2020'!$A$3:$AA$434,MATCH($A196,'[1]PNC 2020'!$A$7:$A$434,0)+4,MATCH(AG$60,'[1]PNC 2020'!$A$3:$AA$3,0))=0,"",INDEX('[1]PNC 2020'!$A$3:$AA$434,MATCH($A196,'[1]PNC 2020'!$A$7:$A$434,0)+4,MATCH(AG$60,'[1]PNC 2020'!$A$3:$AA$3,0))),"")</f>
        <v/>
      </c>
      <c r="AH196" s="35">
        <f t="shared" si="80"/>
        <v>0</v>
      </c>
      <c r="AI196" s="35" t="str">
        <f>IFERROR(IF(INDEX('[1]PNC 2020'!$A$3:$AA$434,MATCH($A196,'[1]PNC 2020'!$A$7:$A$434,0)+4,MATCH(AI$60,'[1]PNC 2020'!$A$3:$AA$3,0))=0,"",INDEX('[1]PNC 2020'!$A$3:$AA$434,MATCH($A196,'[1]PNC 2020'!$A$7:$A$434,0)+4,MATCH(AI$60,'[1]PNC 2020'!$A$3:$AA$3,0))),"")</f>
        <v/>
      </c>
      <c r="AJ196" s="35" t="str">
        <f>IFERROR(IF(INDEX('[1]PNC 2020'!$A$3:$AA$434,MATCH($A196,'[1]PNC 2020'!$A$7:$A$434,0)+4,MATCH(AJ$60,'[1]PNC 2020'!$A$3:$AA$3,0))=0,"",INDEX('[1]PNC 2020'!$A$3:$AA$434,MATCH($A196,'[1]PNC 2020'!$A$7:$A$434,0)+4,MATCH(AJ$60,'[1]PNC 2020'!$A$3:$AA$3,0))),"")</f>
        <v/>
      </c>
      <c r="AK196" s="35">
        <f t="shared" si="81"/>
        <v>0</v>
      </c>
      <c r="AM196" s="97" t="s">
        <v>2</v>
      </c>
    </row>
    <row r="197" spans="1:39" x14ac:dyDescent="0.25">
      <c r="A197" s="97" t="str">
        <f t="shared" si="82"/>
        <v>MarzoSeguros Ademi, S.A.</v>
      </c>
      <c r="B197" s="37" t="s">
        <v>126</v>
      </c>
      <c r="C197" s="44">
        <f t="shared" si="69"/>
        <v>0</v>
      </c>
      <c r="D197" s="44">
        <f t="shared" si="70"/>
        <v>0</v>
      </c>
      <c r="E197" s="35" t="str">
        <f>IFERROR(IF(INDEX('[1]PNC 2020'!$A$3:$AA$434,MATCH($A197,'[1]PNC 2020'!$A$7:$A$434,0)+4,MATCH(E$60,'[1]PNC 2020'!$A$3:$AA$3,0))=0,"",INDEX('[1]PNC 2020'!$A$3:$AA$434,MATCH($A197,'[1]PNC 2020'!$A$7:$A$434,0)+4,MATCH(E$60,'[1]PNC 2020'!$A$3:$AA$3,0))),"")</f>
        <v/>
      </c>
      <c r="F197" s="35" t="str">
        <f>IFERROR(IF(INDEX('[1]PNC 2020'!$A$3:$AA$434,MATCH($A197,'[1]PNC 2020'!$A$7:$A$434,0)+4,MATCH(F$60,'[1]PNC 2020'!$A$3:$AA$3,0))=0,"",INDEX('[1]PNC 2020'!$A$3:$AA$434,MATCH($A197,'[1]PNC 2020'!$A$7:$A$434,0)+4,MATCH(F$60,'[1]PNC 2020'!$A$3:$AA$3,0))),"")</f>
        <v/>
      </c>
      <c r="G197" s="35">
        <f t="shared" si="71"/>
        <v>0</v>
      </c>
      <c r="H197" s="35" t="str">
        <f>IFERROR(IF(INDEX('[1]PNC 2020'!$A$3:$AA$434,MATCH($A197,'[1]PNC 2020'!$A$7:$A$434,0)+4,MATCH(H$60,'[1]PNC 2020'!$A$3:$AA$3,0))=0,"",INDEX('[1]PNC 2020'!$A$3:$AA$434,MATCH($A197,'[1]PNC 2020'!$A$7:$A$434,0)+4,MATCH(H$60,'[1]PNC 2020'!$A$3:$AA$3,0))),"")</f>
        <v/>
      </c>
      <c r="I197" s="35" t="str">
        <f>IFERROR(IF(INDEX('[1]PNC 2020'!$A$3:$AA$434,MATCH($A197,'[1]PNC 2020'!$A$7:$A$434,0)+4,MATCH(I$60,'[1]PNC 2020'!$A$3:$AA$3,0))=0,"",INDEX('[1]PNC 2020'!$A$3:$AA$434,MATCH($A197,'[1]PNC 2020'!$A$7:$A$434,0)+4,MATCH(I$60,'[1]PNC 2020'!$A$3:$AA$3,0))),"")</f>
        <v/>
      </c>
      <c r="J197" s="35">
        <f t="shared" si="72"/>
        <v>0</v>
      </c>
      <c r="K197" s="35" t="str">
        <f>IFERROR(IF(INDEX('[1]PNC 2020'!$A$3:$AA$434,MATCH($A197,'[1]PNC 2020'!$A$7:$A$434,0)+4,MATCH(K$60,'[1]PNC 2020'!$A$3:$AA$3,0))=0,"",INDEX('[1]PNC 2020'!$A$3:$AA$434,MATCH($A197,'[1]PNC 2020'!$A$7:$A$434,0)+4,MATCH(K$60,'[1]PNC 2020'!$A$3:$AA$3,0))),"")</f>
        <v/>
      </c>
      <c r="L197" s="35" t="str">
        <f>IFERROR(IF(INDEX('[1]PNC 2020'!$A$3:$AA$434,MATCH($A197,'[1]PNC 2020'!$A$7:$A$434,0)+4,MATCH(L$60,'[1]PNC 2020'!$A$3:$AA$3,0))=0,"",INDEX('[1]PNC 2020'!$A$3:$AA$434,MATCH($A197,'[1]PNC 2020'!$A$7:$A$434,0)+4,MATCH(L$60,'[1]PNC 2020'!$A$3:$AA$3,0))),"")</f>
        <v/>
      </c>
      <c r="M197" s="35">
        <f t="shared" si="73"/>
        <v>0</v>
      </c>
      <c r="N197" s="35" t="str">
        <f>IFERROR(IF(INDEX('[1]PNC 2020'!$A$3:$AA$434,MATCH($A197,'[1]PNC 2020'!$A$7:$A$434,0)+4,MATCH(N$60,'[1]PNC 2020'!$A$3:$AA$3,0))=0,"",INDEX('[1]PNC 2020'!$A$3:$AA$434,MATCH($A197,'[1]PNC 2020'!$A$7:$A$434,0)+4,MATCH(N$60,'[1]PNC 2020'!$A$3:$AA$3,0))),"")</f>
        <v/>
      </c>
      <c r="O197" s="35" t="str">
        <f>IFERROR(IF(INDEX('[1]PNC 2020'!$A$3:$AA$434,MATCH($A197,'[1]PNC 2020'!$A$7:$A$434,0)+4,MATCH(O$60,'[1]PNC 2020'!$A$3:$AA$3,0))=0,"",INDEX('[1]PNC 2020'!$A$3:$AA$434,MATCH($A197,'[1]PNC 2020'!$A$7:$A$434,0)+4,MATCH(O$60,'[1]PNC 2020'!$A$3:$AA$3,0))),"")</f>
        <v/>
      </c>
      <c r="P197" s="35">
        <f t="shared" si="74"/>
        <v>0</v>
      </c>
      <c r="Q197" s="35" t="str">
        <f>IFERROR(IF(INDEX('[1]PNC 2020'!$A$3:$AA$434,MATCH($A197,'[1]PNC 2020'!$A$7:$A$434,0)+4,MATCH(Q$60,'[1]PNC 2020'!$A$3:$AA$3,0))=0,"",INDEX('[1]PNC 2020'!$A$3:$AA$434,MATCH($A197,'[1]PNC 2020'!$A$7:$A$434,0)+4,MATCH(Q$60,'[1]PNC 2020'!$A$3:$AA$3,0))),"")</f>
        <v/>
      </c>
      <c r="R197" s="35" t="str">
        <f>IFERROR(IF(INDEX('[1]PNC 2020'!$A$3:$AA$434,MATCH($A197,'[1]PNC 2020'!$A$7:$A$434,0)+4,MATCH(R$60,'[1]PNC 2020'!$A$3:$AA$3,0))=0,"",INDEX('[1]PNC 2020'!$A$3:$AA$434,MATCH($A197,'[1]PNC 2020'!$A$7:$A$434,0)+4,MATCH(R$60,'[1]PNC 2020'!$A$3:$AA$3,0))),"")</f>
        <v/>
      </c>
      <c r="S197" s="35">
        <f t="shared" si="75"/>
        <v>0</v>
      </c>
      <c r="T197" s="35" t="str">
        <f>IFERROR(IF(INDEX('[1]PNC 2020'!$A$3:$AA$434,MATCH($A197,'[1]PNC 2020'!$A$7:$A$434,0)+4,MATCH(T$60,'[1]PNC 2020'!$A$3:$AA$3,0))=0,"",INDEX('[1]PNC 2020'!$A$3:$AA$434,MATCH($A197,'[1]PNC 2020'!$A$7:$A$434,0)+4,MATCH(T$60,'[1]PNC 2020'!$A$3:$AA$3,0))),"")</f>
        <v/>
      </c>
      <c r="U197" s="35" t="str">
        <f>IFERROR(IF(INDEX('[1]PNC 2020'!$A$3:$AA$434,MATCH($A197,'[1]PNC 2020'!$A$7:$A$434,0)+4,MATCH(U$60,'[1]PNC 2020'!$A$3:$AA$3,0))=0,"",INDEX('[1]PNC 2020'!$A$3:$AA$434,MATCH($A197,'[1]PNC 2020'!$A$7:$A$434,0)+4,MATCH(U$60,'[1]PNC 2020'!$A$3:$AA$3,0))),"")</f>
        <v/>
      </c>
      <c r="V197" s="35">
        <f t="shared" si="76"/>
        <v>0</v>
      </c>
      <c r="W197" s="35" t="str">
        <f>IFERROR(IF(INDEX('[1]PNC 2020'!$A$3:$AA$434,MATCH($A197,'[1]PNC 2020'!$A$7:$A$434,0)+4,MATCH(W$60,'[1]PNC 2020'!$A$3:$AA$3,0))=0,"",INDEX('[1]PNC 2020'!$A$3:$AA$434,MATCH($A197,'[1]PNC 2020'!$A$7:$A$434,0)+4,MATCH(W$60,'[1]PNC 2020'!$A$3:$AA$3,0))),"")</f>
        <v/>
      </c>
      <c r="X197" s="35" t="str">
        <f>IFERROR(IF(INDEX('[1]PNC 2020'!$A$3:$AA$434,MATCH($A197,'[1]PNC 2020'!$A$7:$A$434,0)+4,MATCH(X$60,'[1]PNC 2020'!$A$3:$AA$3,0))=0,"",INDEX('[1]PNC 2020'!$A$3:$AA$434,MATCH($A197,'[1]PNC 2020'!$A$7:$A$434,0)+4,MATCH(X$60,'[1]PNC 2020'!$A$3:$AA$3,0))),"")</f>
        <v/>
      </c>
      <c r="Y197" s="35">
        <f t="shared" si="77"/>
        <v>0</v>
      </c>
      <c r="Z197" s="35" t="str">
        <f>IFERROR(IF(INDEX('[1]PNC 2020'!$A$3:$AA$434,MATCH($A197,'[1]PNC 2020'!$A$7:$A$434,0)+4,MATCH(Z$60,'[1]PNC 2020'!$A$3:$AA$3,0))=0,"",INDEX('[1]PNC 2020'!$A$3:$AA$434,MATCH($A197,'[1]PNC 2020'!$A$7:$A$434,0)+4,MATCH(Z$60,'[1]PNC 2020'!$A$3:$AA$3,0))),"")</f>
        <v/>
      </c>
      <c r="AA197" s="35" t="str">
        <f>IFERROR(IF(INDEX('[1]PNC 2020'!$A$3:$AA$434,MATCH($A197,'[1]PNC 2020'!$A$7:$A$434,0)+4,MATCH(AA$60,'[1]PNC 2020'!$A$3:$AA$3,0))=0,"",INDEX('[1]PNC 2020'!$A$3:$AA$434,MATCH($A197,'[1]PNC 2020'!$A$7:$A$434,0)+4,MATCH(AA$60,'[1]PNC 2020'!$A$3:$AA$3,0))),"")</f>
        <v/>
      </c>
      <c r="AB197" s="35">
        <f t="shared" si="78"/>
        <v>0</v>
      </c>
      <c r="AC197" s="35" t="str">
        <f>IFERROR(IF(INDEX('[1]PNC 2020'!$A$3:$AA$434,MATCH($A197,'[1]PNC 2020'!$A$7:$A$434,0)+4,MATCH(AC$60,'[1]PNC 2020'!$A$3:$AA$3,0))=0,"",INDEX('[1]PNC 2020'!$A$3:$AA$434,MATCH($A197,'[1]PNC 2020'!$A$7:$A$434,0)+4,MATCH(AC$60,'[1]PNC 2020'!$A$3:$AA$3,0))),"")</f>
        <v/>
      </c>
      <c r="AD197" s="35" t="str">
        <f>IFERROR(IF(INDEX('[1]PNC 2020'!$A$3:$AA$434,MATCH($A197,'[1]PNC 2020'!$A$7:$A$434,0)+4,MATCH(AD$60,'[1]PNC 2020'!$A$3:$AA$3,0))=0,"",INDEX('[1]PNC 2020'!$A$3:$AA$434,MATCH($A197,'[1]PNC 2020'!$A$7:$A$434,0)+4,MATCH(AD$60,'[1]PNC 2020'!$A$3:$AA$3,0))),"")</f>
        <v/>
      </c>
      <c r="AE197" s="35">
        <f t="shared" si="79"/>
        <v>0</v>
      </c>
      <c r="AF197" s="35" t="str">
        <f>IFERROR(IF(INDEX('[1]PNC 2020'!$A$3:$AA$434,MATCH($A197,'[1]PNC 2020'!$A$7:$A$434,0)+4,MATCH(AF$60,'[1]PNC 2020'!$A$3:$AA$3,0))=0,"",INDEX('[1]PNC 2020'!$A$3:$AA$434,MATCH($A197,'[1]PNC 2020'!$A$7:$A$434,0)+4,MATCH(AF$60,'[1]PNC 2020'!$A$3:$AA$3,0))),"")</f>
        <v/>
      </c>
      <c r="AG197" s="35" t="str">
        <f>IFERROR(IF(INDEX('[1]PNC 2020'!$A$3:$AA$434,MATCH($A197,'[1]PNC 2020'!$A$7:$A$434,0)+4,MATCH(AG$60,'[1]PNC 2020'!$A$3:$AA$3,0))=0,"",INDEX('[1]PNC 2020'!$A$3:$AA$434,MATCH($A197,'[1]PNC 2020'!$A$7:$A$434,0)+4,MATCH(AG$60,'[1]PNC 2020'!$A$3:$AA$3,0))),"")</f>
        <v/>
      </c>
      <c r="AH197" s="35">
        <f t="shared" si="80"/>
        <v>0</v>
      </c>
      <c r="AI197" s="35" t="str">
        <f>IFERROR(IF(INDEX('[1]PNC 2020'!$A$3:$AA$434,MATCH($A197,'[1]PNC 2020'!$A$7:$A$434,0)+4,MATCH(AI$60,'[1]PNC 2020'!$A$3:$AA$3,0))=0,"",INDEX('[1]PNC 2020'!$A$3:$AA$434,MATCH($A197,'[1]PNC 2020'!$A$7:$A$434,0)+4,MATCH(AI$60,'[1]PNC 2020'!$A$3:$AA$3,0))),"")</f>
        <v/>
      </c>
      <c r="AJ197" s="35" t="str">
        <f>IFERROR(IF(INDEX('[1]PNC 2020'!$A$3:$AA$434,MATCH($A197,'[1]PNC 2020'!$A$7:$A$434,0)+4,MATCH(AJ$60,'[1]PNC 2020'!$A$3:$AA$3,0))=0,"",INDEX('[1]PNC 2020'!$A$3:$AA$434,MATCH($A197,'[1]PNC 2020'!$A$7:$A$434,0)+4,MATCH(AJ$60,'[1]PNC 2020'!$A$3:$AA$3,0))),"")</f>
        <v/>
      </c>
      <c r="AK197" s="35">
        <f t="shared" si="81"/>
        <v>0</v>
      </c>
      <c r="AM197" s="97" t="s">
        <v>2</v>
      </c>
    </row>
    <row r="198" spans="1:39" x14ac:dyDescent="0.25">
      <c r="A198" s="97" t="str">
        <f t="shared" si="82"/>
        <v>MarzoFuturo Seguros</v>
      </c>
      <c r="B198" s="37" t="s">
        <v>109</v>
      </c>
      <c r="C198" s="44">
        <f t="shared" si="69"/>
        <v>0</v>
      </c>
      <c r="D198" s="44">
        <f t="shared" si="70"/>
        <v>0</v>
      </c>
      <c r="E198" s="35" t="str">
        <f>IFERROR(IF(INDEX('[1]PNC 2020'!$A$3:$AA$434,MATCH($A198,'[1]PNC 2020'!$A$7:$A$434,0)+4,MATCH(E$60,'[1]PNC 2020'!$A$3:$AA$3,0))=0,"",INDEX('[1]PNC 2020'!$A$3:$AA$434,MATCH($A198,'[1]PNC 2020'!$A$7:$A$434,0)+4,MATCH(E$60,'[1]PNC 2020'!$A$3:$AA$3,0))),"")</f>
        <v/>
      </c>
      <c r="F198" s="35" t="str">
        <f>IFERROR(IF(INDEX('[1]PNC 2020'!$A$3:$AA$434,MATCH($A198,'[1]PNC 2020'!$A$7:$A$434,0)+4,MATCH(F$60,'[1]PNC 2020'!$A$3:$AA$3,0))=0,"",INDEX('[1]PNC 2020'!$A$3:$AA$434,MATCH($A198,'[1]PNC 2020'!$A$7:$A$434,0)+4,MATCH(F$60,'[1]PNC 2020'!$A$3:$AA$3,0))),"")</f>
        <v/>
      </c>
      <c r="G198" s="35">
        <f t="shared" si="71"/>
        <v>0</v>
      </c>
      <c r="H198" s="35" t="str">
        <f>IFERROR(IF(INDEX('[1]PNC 2020'!$A$3:$AA$434,MATCH($A198,'[1]PNC 2020'!$A$7:$A$434,0)+4,MATCH(H$60,'[1]PNC 2020'!$A$3:$AA$3,0))=0,"",INDEX('[1]PNC 2020'!$A$3:$AA$434,MATCH($A198,'[1]PNC 2020'!$A$7:$A$434,0)+4,MATCH(H$60,'[1]PNC 2020'!$A$3:$AA$3,0))),"")</f>
        <v/>
      </c>
      <c r="I198" s="35" t="str">
        <f>IFERROR(IF(INDEX('[1]PNC 2020'!$A$3:$AA$434,MATCH($A198,'[1]PNC 2020'!$A$7:$A$434,0)+4,MATCH(I$60,'[1]PNC 2020'!$A$3:$AA$3,0))=0,"",INDEX('[1]PNC 2020'!$A$3:$AA$434,MATCH($A198,'[1]PNC 2020'!$A$7:$A$434,0)+4,MATCH(I$60,'[1]PNC 2020'!$A$3:$AA$3,0))),"")</f>
        <v/>
      </c>
      <c r="J198" s="35">
        <f t="shared" si="72"/>
        <v>0</v>
      </c>
      <c r="K198" s="35" t="str">
        <f>IFERROR(IF(INDEX('[1]PNC 2020'!$A$3:$AA$434,MATCH($A198,'[1]PNC 2020'!$A$7:$A$434,0)+4,MATCH(K$60,'[1]PNC 2020'!$A$3:$AA$3,0))=0,"",INDEX('[1]PNC 2020'!$A$3:$AA$434,MATCH($A198,'[1]PNC 2020'!$A$7:$A$434,0)+4,MATCH(K$60,'[1]PNC 2020'!$A$3:$AA$3,0))),"")</f>
        <v/>
      </c>
      <c r="L198" s="35" t="str">
        <f>IFERROR(IF(INDEX('[1]PNC 2020'!$A$3:$AA$434,MATCH($A198,'[1]PNC 2020'!$A$7:$A$434,0)+4,MATCH(L$60,'[1]PNC 2020'!$A$3:$AA$3,0))=0,"",INDEX('[1]PNC 2020'!$A$3:$AA$434,MATCH($A198,'[1]PNC 2020'!$A$7:$A$434,0)+4,MATCH(L$60,'[1]PNC 2020'!$A$3:$AA$3,0))),"")</f>
        <v/>
      </c>
      <c r="M198" s="35">
        <f t="shared" si="73"/>
        <v>0</v>
      </c>
      <c r="N198" s="35" t="str">
        <f>IFERROR(IF(INDEX('[1]PNC 2020'!$A$3:$AA$434,MATCH($A198,'[1]PNC 2020'!$A$7:$A$434,0)+4,MATCH(N$60,'[1]PNC 2020'!$A$3:$AA$3,0))=0,"",INDEX('[1]PNC 2020'!$A$3:$AA$434,MATCH($A198,'[1]PNC 2020'!$A$7:$A$434,0)+4,MATCH(N$60,'[1]PNC 2020'!$A$3:$AA$3,0))),"")</f>
        <v/>
      </c>
      <c r="O198" s="35" t="str">
        <f>IFERROR(IF(INDEX('[1]PNC 2020'!$A$3:$AA$434,MATCH($A198,'[1]PNC 2020'!$A$7:$A$434,0)+4,MATCH(O$60,'[1]PNC 2020'!$A$3:$AA$3,0))=0,"",INDEX('[1]PNC 2020'!$A$3:$AA$434,MATCH($A198,'[1]PNC 2020'!$A$7:$A$434,0)+4,MATCH(O$60,'[1]PNC 2020'!$A$3:$AA$3,0))),"")</f>
        <v/>
      </c>
      <c r="P198" s="35">
        <f t="shared" si="74"/>
        <v>0</v>
      </c>
      <c r="Q198" s="35" t="str">
        <f>IFERROR(IF(INDEX('[1]PNC 2020'!$A$3:$AA$434,MATCH($A198,'[1]PNC 2020'!$A$7:$A$434,0)+4,MATCH(Q$60,'[1]PNC 2020'!$A$3:$AA$3,0))=0,"",INDEX('[1]PNC 2020'!$A$3:$AA$434,MATCH($A198,'[1]PNC 2020'!$A$7:$A$434,0)+4,MATCH(Q$60,'[1]PNC 2020'!$A$3:$AA$3,0))),"")</f>
        <v/>
      </c>
      <c r="R198" s="35" t="str">
        <f>IFERROR(IF(INDEX('[1]PNC 2020'!$A$3:$AA$434,MATCH($A198,'[1]PNC 2020'!$A$7:$A$434,0)+4,MATCH(R$60,'[1]PNC 2020'!$A$3:$AA$3,0))=0,"",INDEX('[1]PNC 2020'!$A$3:$AA$434,MATCH($A198,'[1]PNC 2020'!$A$7:$A$434,0)+4,MATCH(R$60,'[1]PNC 2020'!$A$3:$AA$3,0))),"")</f>
        <v/>
      </c>
      <c r="S198" s="35">
        <f t="shared" si="75"/>
        <v>0</v>
      </c>
      <c r="T198" s="35" t="str">
        <f>IFERROR(IF(INDEX('[1]PNC 2020'!$A$3:$AA$434,MATCH($A198,'[1]PNC 2020'!$A$7:$A$434,0)+4,MATCH(T$60,'[1]PNC 2020'!$A$3:$AA$3,0))=0,"",INDEX('[1]PNC 2020'!$A$3:$AA$434,MATCH($A198,'[1]PNC 2020'!$A$7:$A$434,0)+4,MATCH(T$60,'[1]PNC 2020'!$A$3:$AA$3,0))),"")</f>
        <v/>
      </c>
      <c r="U198" s="35" t="str">
        <f>IFERROR(IF(INDEX('[1]PNC 2020'!$A$3:$AA$434,MATCH($A198,'[1]PNC 2020'!$A$7:$A$434,0)+4,MATCH(U$60,'[1]PNC 2020'!$A$3:$AA$3,0))=0,"",INDEX('[1]PNC 2020'!$A$3:$AA$434,MATCH($A198,'[1]PNC 2020'!$A$7:$A$434,0)+4,MATCH(U$60,'[1]PNC 2020'!$A$3:$AA$3,0))),"")</f>
        <v/>
      </c>
      <c r="V198" s="35">
        <f t="shared" si="76"/>
        <v>0</v>
      </c>
      <c r="W198" s="35" t="str">
        <f>IFERROR(IF(INDEX('[1]PNC 2020'!$A$3:$AA$434,MATCH($A198,'[1]PNC 2020'!$A$7:$A$434,0)+4,MATCH(W$60,'[1]PNC 2020'!$A$3:$AA$3,0))=0,"",INDEX('[1]PNC 2020'!$A$3:$AA$434,MATCH($A198,'[1]PNC 2020'!$A$7:$A$434,0)+4,MATCH(W$60,'[1]PNC 2020'!$A$3:$AA$3,0))),"")</f>
        <v/>
      </c>
      <c r="X198" s="35" t="str">
        <f>IFERROR(IF(INDEX('[1]PNC 2020'!$A$3:$AA$434,MATCH($A198,'[1]PNC 2020'!$A$7:$A$434,0)+4,MATCH(X$60,'[1]PNC 2020'!$A$3:$AA$3,0))=0,"",INDEX('[1]PNC 2020'!$A$3:$AA$434,MATCH($A198,'[1]PNC 2020'!$A$7:$A$434,0)+4,MATCH(X$60,'[1]PNC 2020'!$A$3:$AA$3,0))),"")</f>
        <v/>
      </c>
      <c r="Y198" s="35">
        <f t="shared" si="77"/>
        <v>0</v>
      </c>
      <c r="Z198" s="35" t="str">
        <f>IFERROR(IF(INDEX('[1]PNC 2020'!$A$3:$AA$434,MATCH($A198,'[1]PNC 2020'!$A$7:$A$434,0)+4,MATCH(Z$60,'[1]PNC 2020'!$A$3:$AA$3,0))=0,"",INDEX('[1]PNC 2020'!$A$3:$AA$434,MATCH($A198,'[1]PNC 2020'!$A$7:$A$434,0)+4,MATCH(Z$60,'[1]PNC 2020'!$A$3:$AA$3,0))),"")</f>
        <v/>
      </c>
      <c r="AA198" s="35" t="str">
        <f>IFERROR(IF(INDEX('[1]PNC 2020'!$A$3:$AA$434,MATCH($A198,'[1]PNC 2020'!$A$7:$A$434,0)+4,MATCH(AA$60,'[1]PNC 2020'!$A$3:$AA$3,0))=0,"",INDEX('[1]PNC 2020'!$A$3:$AA$434,MATCH($A198,'[1]PNC 2020'!$A$7:$A$434,0)+4,MATCH(AA$60,'[1]PNC 2020'!$A$3:$AA$3,0))),"")</f>
        <v/>
      </c>
      <c r="AB198" s="35">
        <f t="shared" si="78"/>
        <v>0</v>
      </c>
      <c r="AC198" s="35" t="str">
        <f>IFERROR(IF(INDEX('[1]PNC 2020'!$A$3:$AA$434,MATCH($A198,'[1]PNC 2020'!$A$7:$A$434,0)+4,MATCH(AC$60,'[1]PNC 2020'!$A$3:$AA$3,0))=0,"",INDEX('[1]PNC 2020'!$A$3:$AA$434,MATCH($A198,'[1]PNC 2020'!$A$7:$A$434,0)+4,MATCH(AC$60,'[1]PNC 2020'!$A$3:$AA$3,0))),"")</f>
        <v/>
      </c>
      <c r="AD198" s="35" t="str">
        <f>IFERROR(IF(INDEX('[1]PNC 2020'!$A$3:$AA$434,MATCH($A198,'[1]PNC 2020'!$A$7:$A$434,0)+4,MATCH(AD$60,'[1]PNC 2020'!$A$3:$AA$3,0))=0,"",INDEX('[1]PNC 2020'!$A$3:$AA$434,MATCH($A198,'[1]PNC 2020'!$A$7:$A$434,0)+4,MATCH(AD$60,'[1]PNC 2020'!$A$3:$AA$3,0))),"")</f>
        <v/>
      </c>
      <c r="AE198" s="35">
        <f t="shared" si="79"/>
        <v>0</v>
      </c>
      <c r="AF198" s="35" t="str">
        <f>IFERROR(IF(INDEX('[1]PNC 2020'!$A$3:$AA$434,MATCH($A198,'[1]PNC 2020'!$A$7:$A$434,0)+4,MATCH(AF$60,'[1]PNC 2020'!$A$3:$AA$3,0))=0,"",INDEX('[1]PNC 2020'!$A$3:$AA$434,MATCH($A198,'[1]PNC 2020'!$A$7:$A$434,0)+4,MATCH(AF$60,'[1]PNC 2020'!$A$3:$AA$3,0))),"")</f>
        <v/>
      </c>
      <c r="AG198" s="35" t="str">
        <f>IFERROR(IF(INDEX('[1]PNC 2020'!$A$3:$AA$434,MATCH($A198,'[1]PNC 2020'!$A$7:$A$434,0)+4,MATCH(AG$60,'[1]PNC 2020'!$A$3:$AA$3,0))=0,"",INDEX('[1]PNC 2020'!$A$3:$AA$434,MATCH($A198,'[1]PNC 2020'!$A$7:$A$434,0)+4,MATCH(AG$60,'[1]PNC 2020'!$A$3:$AA$3,0))),"")</f>
        <v/>
      </c>
      <c r="AH198" s="35">
        <f t="shared" si="80"/>
        <v>0</v>
      </c>
      <c r="AI198" s="35" t="str">
        <f>IFERROR(IF(INDEX('[1]PNC 2020'!$A$3:$AA$434,MATCH($A198,'[1]PNC 2020'!$A$7:$A$434,0)+4,MATCH(AI$60,'[1]PNC 2020'!$A$3:$AA$3,0))=0,"",INDEX('[1]PNC 2020'!$A$3:$AA$434,MATCH($A198,'[1]PNC 2020'!$A$7:$A$434,0)+4,MATCH(AI$60,'[1]PNC 2020'!$A$3:$AA$3,0))),"")</f>
        <v/>
      </c>
      <c r="AJ198" s="35" t="str">
        <f>IFERROR(IF(INDEX('[1]PNC 2020'!$A$3:$AA$434,MATCH($A198,'[1]PNC 2020'!$A$7:$A$434,0)+4,MATCH(AJ$60,'[1]PNC 2020'!$A$3:$AA$3,0))=0,"",INDEX('[1]PNC 2020'!$A$3:$AA$434,MATCH($A198,'[1]PNC 2020'!$A$7:$A$434,0)+4,MATCH(AJ$60,'[1]PNC 2020'!$A$3:$AA$3,0))),"")</f>
        <v/>
      </c>
      <c r="AK198" s="35">
        <f t="shared" si="81"/>
        <v>0</v>
      </c>
      <c r="AM198" s="97" t="s">
        <v>2</v>
      </c>
    </row>
    <row r="199" spans="1:39" x14ac:dyDescent="0.25">
      <c r="A199" s="97" t="str">
        <f t="shared" si="82"/>
        <v>MarzoConfederación del Canadá Dominicana, S. A.</v>
      </c>
      <c r="B199" s="37" t="s">
        <v>127</v>
      </c>
      <c r="C199" s="44">
        <f t="shared" si="69"/>
        <v>0</v>
      </c>
      <c r="D199" s="44">
        <f t="shared" si="70"/>
        <v>0</v>
      </c>
      <c r="E199" s="35" t="str">
        <f>IFERROR(IF(INDEX('[1]PNC 2020'!$A$3:$AA$434,MATCH($A199,'[1]PNC 2020'!$A$7:$A$434,0)+4,MATCH(E$60,'[1]PNC 2020'!$A$3:$AA$3,0))=0,"",INDEX('[1]PNC 2020'!$A$3:$AA$434,MATCH($A199,'[1]PNC 2020'!$A$7:$A$434,0)+4,MATCH(E$60,'[1]PNC 2020'!$A$3:$AA$3,0))),"")</f>
        <v/>
      </c>
      <c r="F199" s="35" t="str">
        <f>IFERROR(IF(INDEX('[1]PNC 2020'!$A$3:$AA$434,MATCH($A199,'[1]PNC 2020'!$A$7:$A$434,0)+4,MATCH(F$60,'[1]PNC 2020'!$A$3:$AA$3,0))=0,"",INDEX('[1]PNC 2020'!$A$3:$AA$434,MATCH($A199,'[1]PNC 2020'!$A$7:$A$434,0)+4,MATCH(F$60,'[1]PNC 2020'!$A$3:$AA$3,0))),"")</f>
        <v/>
      </c>
      <c r="G199" s="35">
        <f t="shared" si="71"/>
        <v>0</v>
      </c>
      <c r="H199" s="35" t="str">
        <f>IFERROR(IF(INDEX('[1]PNC 2020'!$A$3:$AA$434,MATCH($A199,'[1]PNC 2020'!$A$7:$A$434,0)+4,MATCH(H$60,'[1]PNC 2020'!$A$3:$AA$3,0))=0,"",INDEX('[1]PNC 2020'!$A$3:$AA$434,MATCH($A199,'[1]PNC 2020'!$A$7:$A$434,0)+4,MATCH(H$60,'[1]PNC 2020'!$A$3:$AA$3,0))),"")</f>
        <v/>
      </c>
      <c r="I199" s="35" t="str">
        <f>IFERROR(IF(INDEX('[1]PNC 2020'!$A$3:$AA$434,MATCH($A199,'[1]PNC 2020'!$A$7:$A$434,0)+4,MATCH(I$60,'[1]PNC 2020'!$A$3:$AA$3,0))=0,"",INDEX('[1]PNC 2020'!$A$3:$AA$434,MATCH($A199,'[1]PNC 2020'!$A$7:$A$434,0)+4,MATCH(I$60,'[1]PNC 2020'!$A$3:$AA$3,0))),"")</f>
        <v/>
      </c>
      <c r="J199" s="35">
        <f t="shared" si="72"/>
        <v>0</v>
      </c>
      <c r="K199" s="35" t="str">
        <f>IFERROR(IF(INDEX('[1]PNC 2020'!$A$3:$AA$434,MATCH($A199,'[1]PNC 2020'!$A$7:$A$434,0)+4,MATCH(K$60,'[1]PNC 2020'!$A$3:$AA$3,0))=0,"",INDEX('[1]PNC 2020'!$A$3:$AA$434,MATCH($A199,'[1]PNC 2020'!$A$7:$A$434,0)+4,MATCH(K$60,'[1]PNC 2020'!$A$3:$AA$3,0))),"")</f>
        <v/>
      </c>
      <c r="L199" s="35" t="str">
        <f>IFERROR(IF(INDEX('[1]PNC 2020'!$A$3:$AA$434,MATCH($A199,'[1]PNC 2020'!$A$7:$A$434,0)+4,MATCH(L$60,'[1]PNC 2020'!$A$3:$AA$3,0))=0,"",INDEX('[1]PNC 2020'!$A$3:$AA$434,MATCH($A199,'[1]PNC 2020'!$A$7:$A$434,0)+4,MATCH(L$60,'[1]PNC 2020'!$A$3:$AA$3,0))),"")</f>
        <v/>
      </c>
      <c r="M199" s="35">
        <f t="shared" si="73"/>
        <v>0</v>
      </c>
      <c r="N199" s="35" t="str">
        <f>IFERROR(IF(INDEX('[1]PNC 2020'!$A$3:$AA$434,MATCH($A199,'[1]PNC 2020'!$A$7:$A$434,0)+4,MATCH(N$60,'[1]PNC 2020'!$A$3:$AA$3,0))=0,"",INDEX('[1]PNC 2020'!$A$3:$AA$434,MATCH($A199,'[1]PNC 2020'!$A$7:$A$434,0)+4,MATCH(N$60,'[1]PNC 2020'!$A$3:$AA$3,0))),"")</f>
        <v/>
      </c>
      <c r="O199" s="35" t="str">
        <f>IFERROR(IF(INDEX('[1]PNC 2020'!$A$3:$AA$434,MATCH($A199,'[1]PNC 2020'!$A$7:$A$434,0)+4,MATCH(O$60,'[1]PNC 2020'!$A$3:$AA$3,0))=0,"",INDEX('[1]PNC 2020'!$A$3:$AA$434,MATCH($A199,'[1]PNC 2020'!$A$7:$A$434,0)+4,MATCH(O$60,'[1]PNC 2020'!$A$3:$AA$3,0))),"")</f>
        <v/>
      </c>
      <c r="P199" s="35">
        <f t="shared" si="74"/>
        <v>0</v>
      </c>
      <c r="Q199" s="35" t="str">
        <f>IFERROR(IF(INDEX('[1]PNC 2020'!$A$3:$AA$434,MATCH($A199,'[1]PNC 2020'!$A$7:$A$434,0)+4,MATCH(Q$60,'[1]PNC 2020'!$A$3:$AA$3,0))=0,"",INDEX('[1]PNC 2020'!$A$3:$AA$434,MATCH($A199,'[1]PNC 2020'!$A$7:$A$434,0)+4,MATCH(Q$60,'[1]PNC 2020'!$A$3:$AA$3,0))),"")</f>
        <v/>
      </c>
      <c r="R199" s="35" t="str">
        <f>IFERROR(IF(INDEX('[1]PNC 2020'!$A$3:$AA$434,MATCH($A199,'[1]PNC 2020'!$A$7:$A$434,0)+4,MATCH(R$60,'[1]PNC 2020'!$A$3:$AA$3,0))=0,"",INDEX('[1]PNC 2020'!$A$3:$AA$434,MATCH($A199,'[1]PNC 2020'!$A$7:$A$434,0)+4,MATCH(R$60,'[1]PNC 2020'!$A$3:$AA$3,0))),"")</f>
        <v/>
      </c>
      <c r="S199" s="35">
        <f t="shared" si="75"/>
        <v>0</v>
      </c>
      <c r="T199" s="35" t="str">
        <f>IFERROR(IF(INDEX('[1]PNC 2020'!$A$3:$AA$434,MATCH($A199,'[1]PNC 2020'!$A$7:$A$434,0)+4,MATCH(T$60,'[1]PNC 2020'!$A$3:$AA$3,0))=0,"",INDEX('[1]PNC 2020'!$A$3:$AA$434,MATCH($A199,'[1]PNC 2020'!$A$7:$A$434,0)+4,MATCH(T$60,'[1]PNC 2020'!$A$3:$AA$3,0))),"")</f>
        <v/>
      </c>
      <c r="U199" s="35" t="str">
        <f>IFERROR(IF(INDEX('[1]PNC 2020'!$A$3:$AA$434,MATCH($A199,'[1]PNC 2020'!$A$7:$A$434,0)+4,MATCH(U$60,'[1]PNC 2020'!$A$3:$AA$3,0))=0,"",INDEX('[1]PNC 2020'!$A$3:$AA$434,MATCH($A199,'[1]PNC 2020'!$A$7:$A$434,0)+4,MATCH(U$60,'[1]PNC 2020'!$A$3:$AA$3,0))),"")</f>
        <v/>
      </c>
      <c r="V199" s="35">
        <f t="shared" si="76"/>
        <v>0</v>
      </c>
      <c r="W199" s="35" t="str">
        <f>IFERROR(IF(INDEX('[1]PNC 2020'!$A$3:$AA$434,MATCH($A199,'[1]PNC 2020'!$A$7:$A$434,0)+4,MATCH(W$60,'[1]PNC 2020'!$A$3:$AA$3,0))=0,"",INDEX('[1]PNC 2020'!$A$3:$AA$434,MATCH($A199,'[1]PNC 2020'!$A$7:$A$434,0)+4,MATCH(W$60,'[1]PNC 2020'!$A$3:$AA$3,0))),"")</f>
        <v/>
      </c>
      <c r="X199" s="35" t="str">
        <f>IFERROR(IF(INDEX('[1]PNC 2020'!$A$3:$AA$434,MATCH($A199,'[1]PNC 2020'!$A$7:$A$434,0)+4,MATCH(X$60,'[1]PNC 2020'!$A$3:$AA$3,0))=0,"",INDEX('[1]PNC 2020'!$A$3:$AA$434,MATCH($A199,'[1]PNC 2020'!$A$7:$A$434,0)+4,MATCH(X$60,'[1]PNC 2020'!$A$3:$AA$3,0))),"")</f>
        <v/>
      </c>
      <c r="Y199" s="35">
        <f t="shared" si="77"/>
        <v>0</v>
      </c>
      <c r="Z199" s="35" t="str">
        <f>IFERROR(IF(INDEX('[1]PNC 2020'!$A$3:$AA$434,MATCH($A199,'[1]PNC 2020'!$A$7:$A$434,0)+4,MATCH(Z$60,'[1]PNC 2020'!$A$3:$AA$3,0))=0,"",INDEX('[1]PNC 2020'!$A$3:$AA$434,MATCH($A199,'[1]PNC 2020'!$A$7:$A$434,0)+4,MATCH(Z$60,'[1]PNC 2020'!$A$3:$AA$3,0))),"")</f>
        <v/>
      </c>
      <c r="AA199" s="35" t="str">
        <f>IFERROR(IF(INDEX('[1]PNC 2020'!$A$3:$AA$434,MATCH($A199,'[1]PNC 2020'!$A$7:$A$434,0)+4,MATCH(AA$60,'[1]PNC 2020'!$A$3:$AA$3,0))=0,"",INDEX('[1]PNC 2020'!$A$3:$AA$434,MATCH($A199,'[1]PNC 2020'!$A$7:$A$434,0)+4,MATCH(AA$60,'[1]PNC 2020'!$A$3:$AA$3,0))),"")</f>
        <v/>
      </c>
      <c r="AB199" s="35">
        <f t="shared" si="78"/>
        <v>0</v>
      </c>
      <c r="AC199" s="35" t="str">
        <f>IFERROR(IF(INDEX('[1]PNC 2020'!$A$3:$AA$434,MATCH($A199,'[1]PNC 2020'!$A$7:$A$434,0)+4,MATCH(AC$60,'[1]PNC 2020'!$A$3:$AA$3,0))=0,"",INDEX('[1]PNC 2020'!$A$3:$AA$434,MATCH($A199,'[1]PNC 2020'!$A$7:$A$434,0)+4,MATCH(AC$60,'[1]PNC 2020'!$A$3:$AA$3,0))),"")</f>
        <v/>
      </c>
      <c r="AD199" s="35" t="str">
        <f>IFERROR(IF(INDEX('[1]PNC 2020'!$A$3:$AA$434,MATCH($A199,'[1]PNC 2020'!$A$7:$A$434,0)+4,MATCH(AD$60,'[1]PNC 2020'!$A$3:$AA$3,0))=0,"",INDEX('[1]PNC 2020'!$A$3:$AA$434,MATCH($A199,'[1]PNC 2020'!$A$7:$A$434,0)+4,MATCH(AD$60,'[1]PNC 2020'!$A$3:$AA$3,0))),"")</f>
        <v/>
      </c>
      <c r="AE199" s="35">
        <f t="shared" si="79"/>
        <v>0</v>
      </c>
      <c r="AF199" s="35" t="str">
        <f>IFERROR(IF(INDEX('[1]PNC 2020'!$A$3:$AA$434,MATCH($A199,'[1]PNC 2020'!$A$7:$A$434,0)+4,MATCH(AF$60,'[1]PNC 2020'!$A$3:$AA$3,0))=0,"",INDEX('[1]PNC 2020'!$A$3:$AA$434,MATCH($A199,'[1]PNC 2020'!$A$7:$A$434,0)+4,MATCH(AF$60,'[1]PNC 2020'!$A$3:$AA$3,0))),"")</f>
        <v/>
      </c>
      <c r="AG199" s="35" t="str">
        <f>IFERROR(IF(INDEX('[1]PNC 2020'!$A$3:$AA$434,MATCH($A199,'[1]PNC 2020'!$A$7:$A$434,0)+4,MATCH(AG$60,'[1]PNC 2020'!$A$3:$AA$3,0))=0,"",INDEX('[1]PNC 2020'!$A$3:$AA$434,MATCH($A199,'[1]PNC 2020'!$A$7:$A$434,0)+4,MATCH(AG$60,'[1]PNC 2020'!$A$3:$AA$3,0))),"")</f>
        <v/>
      </c>
      <c r="AH199" s="35">
        <f t="shared" si="80"/>
        <v>0</v>
      </c>
      <c r="AI199" s="35" t="str">
        <f>IFERROR(IF(INDEX('[1]PNC 2020'!$A$3:$AA$434,MATCH($A199,'[1]PNC 2020'!$A$7:$A$434,0)+4,MATCH(AI$60,'[1]PNC 2020'!$A$3:$AA$3,0))=0,"",INDEX('[1]PNC 2020'!$A$3:$AA$434,MATCH($A199,'[1]PNC 2020'!$A$7:$A$434,0)+4,MATCH(AI$60,'[1]PNC 2020'!$A$3:$AA$3,0))),"")</f>
        <v/>
      </c>
      <c r="AJ199" s="35" t="str">
        <f>IFERROR(IF(INDEX('[1]PNC 2020'!$A$3:$AA$434,MATCH($A199,'[1]PNC 2020'!$A$7:$A$434,0)+4,MATCH(AJ$60,'[1]PNC 2020'!$A$3:$AA$3,0))=0,"",INDEX('[1]PNC 2020'!$A$3:$AA$434,MATCH($A199,'[1]PNC 2020'!$A$7:$A$434,0)+4,MATCH(AJ$60,'[1]PNC 2020'!$A$3:$AA$3,0))),"")</f>
        <v/>
      </c>
      <c r="AK199" s="35">
        <f t="shared" si="81"/>
        <v>0</v>
      </c>
      <c r="AM199" s="97" t="s">
        <v>2</v>
      </c>
    </row>
    <row r="200" spans="1:39" x14ac:dyDescent="0.25">
      <c r="A200" s="97" t="str">
        <f t="shared" si="82"/>
        <v>MarzoAutoseguro, S. A.</v>
      </c>
      <c r="B200" s="37" t="s">
        <v>79</v>
      </c>
      <c r="C200" s="44">
        <f t="shared" si="69"/>
        <v>0</v>
      </c>
      <c r="D200" s="44">
        <f t="shared" si="70"/>
        <v>0</v>
      </c>
      <c r="E200" s="35" t="str">
        <f>IFERROR(IF(INDEX('[1]PNC 2020'!$A$3:$AA$434,MATCH($A200,'[1]PNC 2020'!$A$7:$A$434,0)+4,MATCH(E$60,'[1]PNC 2020'!$A$3:$AA$3,0))=0,"",INDEX('[1]PNC 2020'!$A$3:$AA$434,MATCH($A200,'[1]PNC 2020'!$A$7:$A$434,0)+4,MATCH(E$60,'[1]PNC 2020'!$A$3:$AA$3,0))),"")</f>
        <v/>
      </c>
      <c r="F200" s="35" t="str">
        <f>IFERROR(IF(INDEX('[1]PNC 2020'!$A$3:$AA$434,MATCH($A200,'[1]PNC 2020'!$A$7:$A$434,0)+4,MATCH(F$60,'[1]PNC 2020'!$A$3:$AA$3,0))=0,"",INDEX('[1]PNC 2020'!$A$3:$AA$434,MATCH($A200,'[1]PNC 2020'!$A$7:$A$434,0)+4,MATCH(F$60,'[1]PNC 2020'!$A$3:$AA$3,0))),"")</f>
        <v/>
      </c>
      <c r="G200" s="35">
        <f t="shared" si="71"/>
        <v>0</v>
      </c>
      <c r="H200" s="35" t="str">
        <f>IFERROR(IF(INDEX('[1]PNC 2020'!$A$3:$AA$434,MATCH($A200,'[1]PNC 2020'!$A$7:$A$434,0)+4,MATCH(H$60,'[1]PNC 2020'!$A$3:$AA$3,0))=0,"",INDEX('[1]PNC 2020'!$A$3:$AA$434,MATCH($A200,'[1]PNC 2020'!$A$7:$A$434,0)+4,MATCH(H$60,'[1]PNC 2020'!$A$3:$AA$3,0))),"")</f>
        <v/>
      </c>
      <c r="I200" s="35" t="str">
        <f>IFERROR(IF(INDEX('[1]PNC 2020'!$A$3:$AA$434,MATCH($A200,'[1]PNC 2020'!$A$7:$A$434,0)+4,MATCH(I$60,'[1]PNC 2020'!$A$3:$AA$3,0))=0,"",INDEX('[1]PNC 2020'!$A$3:$AA$434,MATCH($A200,'[1]PNC 2020'!$A$7:$A$434,0)+4,MATCH(I$60,'[1]PNC 2020'!$A$3:$AA$3,0))),"")</f>
        <v/>
      </c>
      <c r="J200" s="35">
        <f t="shared" si="72"/>
        <v>0</v>
      </c>
      <c r="K200" s="35" t="str">
        <f>IFERROR(IF(INDEX('[1]PNC 2020'!$A$3:$AA$434,MATCH($A200,'[1]PNC 2020'!$A$7:$A$434,0)+4,MATCH(K$60,'[1]PNC 2020'!$A$3:$AA$3,0))=0,"",INDEX('[1]PNC 2020'!$A$3:$AA$434,MATCH($A200,'[1]PNC 2020'!$A$7:$A$434,0)+4,MATCH(K$60,'[1]PNC 2020'!$A$3:$AA$3,0))),"")</f>
        <v/>
      </c>
      <c r="L200" s="35" t="str">
        <f>IFERROR(IF(INDEX('[1]PNC 2020'!$A$3:$AA$434,MATCH($A200,'[1]PNC 2020'!$A$7:$A$434,0)+4,MATCH(L$60,'[1]PNC 2020'!$A$3:$AA$3,0))=0,"",INDEX('[1]PNC 2020'!$A$3:$AA$434,MATCH($A200,'[1]PNC 2020'!$A$7:$A$434,0)+4,MATCH(L$60,'[1]PNC 2020'!$A$3:$AA$3,0))),"")</f>
        <v/>
      </c>
      <c r="M200" s="35">
        <f t="shared" si="73"/>
        <v>0</v>
      </c>
      <c r="N200" s="35" t="str">
        <f>IFERROR(IF(INDEX('[1]PNC 2020'!$A$3:$AA$434,MATCH($A200,'[1]PNC 2020'!$A$7:$A$434,0)+4,MATCH(N$60,'[1]PNC 2020'!$A$3:$AA$3,0))=0,"",INDEX('[1]PNC 2020'!$A$3:$AA$434,MATCH($A200,'[1]PNC 2020'!$A$7:$A$434,0)+4,MATCH(N$60,'[1]PNC 2020'!$A$3:$AA$3,0))),"")</f>
        <v/>
      </c>
      <c r="O200" s="35" t="str">
        <f>IFERROR(IF(INDEX('[1]PNC 2020'!$A$3:$AA$434,MATCH($A200,'[1]PNC 2020'!$A$7:$A$434,0)+4,MATCH(O$60,'[1]PNC 2020'!$A$3:$AA$3,0))=0,"",INDEX('[1]PNC 2020'!$A$3:$AA$434,MATCH($A200,'[1]PNC 2020'!$A$7:$A$434,0)+4,MATCH(O$60,'[1]PNC 2020'!$A$3:$AA$3,0))),"")</f>
        <v/>
      </c>
      <c r="P200" s="35">
        <f t="shared" si="74"/>
        <v>0</v>
      </c>
      <c r="Q200" s="35" t="str">
        <f>IFERROR(IF(INDEX('[1]PNC 2020'!$A$3:$AA$434,MATCH($A200,'[1]PNC 2020'!$A$7:$A$434,0)+4,MATCH(Q$60,'[1]PNC 2020'!$A$3:$AA$3,0))=0,"",INDEX('[1]PNC 2020'!$A$3:$AA$434,MATCH($A200,'[1]PNC 2020'!$A$7:$A$434,0)+4,MATCH(Q$60,'[1]PNC 2020'!$A$3:$AA$3,0))),"")</f>
        <v/>
      </c>
      <c r="R200" s="35" t="str">
        <f>IFERROR(IF(INDEX('[1]PNC 2020'!$A$3:$AA$434,MATCH($A200,'[1]PNC 2020'!$A$7:$A$434,0)+4,MATCH(R$60,'[1]PNC 2020'!$A$3:$AA$3,0))=0,"",INDEX('[1]PNC 2020'!$A$3:$AA$434,MATCH($A200,'[1]PNC 2020'!$A$7:$A$434,0)+4,MATCH(R$60,'[1]PNC 2020'!$A$3:$AA$3,0))),"")</f>
        <v/>
      </c>
      <c r="S200" s="35">
        <f t="shared" si="75"/>
        <v>0</v>
      </c>
      <c r="T200" s="35" t="str">
        <f>IFERROR(IF(INDEX('[1]PNC 2020'!$A$3:$AA$434,MATCH($A200,'[1]PNC 2020'!$A$7:$A$434,0)+4,MATCH(T$60,'[1]PNC 2020'!$A$3:$AA$3,0))=0,"",INDEX('[1]PNC 2020'!$A$3:$AA$434,MATCH($A200,'[1]PNC 2020'!$A$7:$A$434,0)+4,MATCH(T$60,'[1]PNC 2020'!$A$3:$AA$3,0))),"")</f>
        <v/>
      </c>
      <c r="U200" s="35" t="str">
        <f>IFERROR(IF(INDEX('[1]PNC 2020'!$A$3:$AA$434,MATCH($A200,'[1]PNC 2020'!$A$7:$A$434,0)+4,MATCH(U$60,'[1]PNC 2020'!$A$3:$AA$3,0))=0,"",INDEX('[1]PNC 2020'!$A$3:$AA$434,MATCH($A200,'[1]PNC 2020'!$A$7:$A$434,0)+4,MATCH(U$60,'[1]PNC 2020'!$A$3:$AA$3,0))),"")</f>
        <v/>
      </c>
      <c r="V200" s="35">
        <f t="shared" si="76"/>
        <v>0</v>
      </c>
      <c r="W200" s="35" t="str">
        <f>IFERROR(IF(INDEX('[1]PNC 2020'!$A$3:$AA$434,MATCH($A200,'[1]PNC 2020'!$A$7:$A$434,0)+4,MATCH(W$60,'[1]PNC 2020'!$A$3:$AA$3,0))=0,"",INDEX('[1]PNC 2020'!$A$3:$AA$434,MATCH($A200,'[1]PNC 2020'!$A$7:$A$434,0)+4,MATCH(W$60,'[1]PNC 2020'!$A$3:$AA$3,0))),"")</f>
        <v/>
      </c>
      <c r="X200" s="35" t="str">
        <f>IFERROR(IF(INDEX('[1]PNC 2020'!$A$3:$AA$434,MATCH($A200,'[1]PNC 2020'!$A$7:$A$434,0)+4,MATCH(X$60,'[1]PNC 2020'!$A$3:$AA$3,0))=0,"",INDEX('[1]PNC 2020'!$A$3:$AA$434,MATCH($A200,'[1]PNC 2020'!$A$7:$A$434,0)+4,MATCH(X$60,'[1]PNC 2020'!$A$3:$AA$3,0))),"")</f>
        <v/>
      </c>
      <c r="Y200" s="35">
        <f t="shared" si="77"/>
        <v>0</v>
      </c>
      <c r="Z200" s="35" t="str">
        <f>IFERROR(IF(INDEX('[1]PNC 2020'!$A$3:$AA$434,MATCH($A200,'[1]PNC 2020'!$A$7:$A$434,0)+4,MATCH(Z$60,'[1]PNC 2020'!$A$3:$AA$3,0))=0,"",INDEX('[1]PNC 2020'!$A$3:$AA$434,MATCH($A200,'[1]PNC 2020'!$A$7:$A$434,0)+4,MATCH(Z$60,'[1]PNC 2020'!$A$3:$AA$3,0))),"")</f>
        <v/>
      </c>
      <c r="AA200" s="35" t="str">
        <f>IFERROR(IF(INDEX('[1]PNC 2020'!$A$3:$AA$434,MATCH($A200,'[1]PNC 2020'!$A$7:$A$434,0)+4,MATCH(AA$60,'[1]PNC 2020'!$A$3:$AA$3,0))=0,"",INDEX('[1]PNC 2020'!$A$3:$AA$434,MATCH($A200,'[1]PNC 2020'!$A$7:$A$434,0)+4,MATCH(AA$60,'[1]PNC 2020'!$A$3:$AA$3,0))),"")</f>
        <v/>
      </c>
      <c r="AB200" s="35">
        <f t="shared" si="78"/>
        <v>0</v>
      </c>
      <c r="AC200" s="35" t="str">
        <f>IFERROR(IF(INDEX('[1]PNC 2020'!$A$3:$AA$434,MATCH($A200,'[1]PNC 2020'!$A$7:$A$434,0)+4,MATCH(AC$60,'[1]PNC 2020'!$A$3:$AA$3,0))=0,"",INDEX('[1]PNC 2020'!$A$3:$AA$434,MATCH($A200,'[1]PNC 2020'!$A$7:$A$434,0)+4,MATCH(AC$60,'[1]PNC 2020'!$A$3:$AA$3,0))),"")</f>
        <v/>
      </c>
      <c r="AD200" s="35" t="str">
        <f>IFERROR(IF(INDEX('[1]PNC 2020'!$A$3:$AA$434,MATCH($A200,'[1]PNC 2020'!$A$7:$A$434,0)+4,MATCH(AD$60,'[1]PNC 2020'!$A$3:$AA$3,0))=0,"",INDEX('[1]PNC 2020'!$A$3:$AA$434,MATCH($A200,'[1]PNC 2020'!$A$7:$A$434,0)+4,MATCH(AD$60,'[1]PNC 2020'!$A$3:$AA$3,0))),"")</f>
        <v/>
      </c>
      <c r="AE200" s="35">
        <f t="shared" si="79"/>
        <v>0</v>
      </c>
      <c r="AF200" s="35" t="str">
        <f>IFERROR(IF(INDEX('[1]PNC 2020'!$A$3:$AA$434,MATCH($A200,'[1]PNC 2020'!$A$7:$A$434,0)+4,MATCH(AF$60,'[1]PNC 2020'!$A$3:$AA$3,0))=0,"",INDEX('[1]PNC 2020'!$A$3:$AA$434,MATCH($A200,'[1]PNC 2020'!$A$7:$A$434,0)+4,MATCH(AF$60,'[1]PNC 2020'!$A$3:$AA$3,0))),"")</f>
        <v/>
      </c>
      <c r="AG200" s="35" t="str">
        <f>IFERROR(IF(INDEX('[1]PNC 2020'!$A$3:$AA$434,MATCH($A200,'[1]PNC 2020'!$A$7:$A$434,0)+4,MATCH(AG$60,'[1]PNC 2020'!$A$3:$AA$3,0))=0,"",INDEX('[1]PNC 2020'!$A$3:$AA$434,MATCH($A200,'[1]PNC 2020'!$A$7:$A$434,0)+4,MATCH(AG$60,'[1]PNC 2020'!$A$3:$AA$3,0))),"")</f>
        <v/>
      </c>
      <c r="AH200" s="35">
        <f t="shared" si="80"/>
        <v>0</v>
      </c>
      <c r="AI200" s="35" t="str">
        <f>IFERROR(IF(INDEX('[1]PNC 2020'!$A$3:$AA$434,MATCH($A200,'[1]PNC 2020'!$A$7:$A$434,0)+4,MATCH(AI$60,'[1]PNC 2020'!$A$3:$AA$3,0))=0,"",INDEX('[1]PNC 2020'!$A$3:$AA$434,MATCH($A200,'[1]PNC 2020'!$A$7:$A$434,0)+4,MATCH(AI$60,'[1]PNC 2020'!$A$3:$AA$3,0))),"")</f>
        <v/>
      </c>
      <c r="AJ200" s="35" t="str">
        <f>IFERROR(IF(INDEX('[1]PNC 2020'!$A$3:$AA$434,MATCH($A200,'[1]PNC 2020'!$A$7:$A$434,0)+4,MATCH(AJ$60,'[1]PNC 2020'!$A$3:$AA$3,0))=0,"",INDEX('[1]PNC 2020'!$A$3:$AA$434,MATCH($A200,'[1]PNC 2020'!$A$7:$A$434,0)+4,MATCH(AJ$60,'[1]PNC 2020'!$A$3:$AA$3,0))),"")</f>
        <v/>
      </c>
      <c r="AK200" s="35">
        <f t="shared" si="81"/>
        <v>0</v>
      </c>
      <c r="AM200" s="97" t="s">
        <v>2</v>
      </c>
    </row>
    <row r="201" spans="1:39" x14ac:dyDescent="0.25">
      <c r="A201" s="97" t="str">
        <f t="shared" si="82"/>
        <v>MarzoSeguros Yunen, S.A.</v>
      </c>
      <c r="B201" s="37" t="s">
        <v>128</v>
      </c>
      <c r="C201" s="44">
        <f t="shared" si="69"/>
        <v>0</v>
      </c>
      <c r="D201" s="44">
        <f t="shared" si="70"/>
        <v>0</v>
      </c>
      <c r="E201" s="35" t="str">
        <f>IFERROR(IF(INDEX('[1]PNC 2020'!$A$3:$AA$434,MATCH($A201,'[1]PNC 2020'!$A$7:$A$434,0)+4,MATCH(E$60,'[1]PNC 2020'!$A$3:$AA$3,0))=0,"",INDEX('[1]PNC 2020'!$A$3:$AA$434,MATCH($A201,'[1]PNC 2020'!$A$7:$A$434,0)+4,MATCH(E$60,'[1]PNC 2020'!$A$3:$AA$3,0))),"")</f>
        <v/>
      </c>
      <c r="F201" s="35" t="str">
        <f>IFERROR(IF(INDEX('[1]PNC 2020'!$A$3:$AA$434,MATCH($A201,'[1]PNC 2020'!$A$7:$A$434,0)+4,MATCH(F$60,'[1]PNC 2020'!$A$3:$AA$3,0))=0,"",INDEX('[1]PNC 2020'!$A$3:$AA$434,MATCH($A201,'[1]PNC 2020'!$A$7:$A$434,0)+4,MATCH(F$60,'[1]PNC 2020'!$A$3:$AA$3,0))),"")</f>
        <v/>
      </c>
      <c r="G201" s="35">
        <f t="shared" si="71"/>
        <v>0</v>
      </c>
      <c r="H201" s="35" t="str">
        <f>IFERROR(IF(INDEX('[1]PNC 2020'!$A$3:$AA$434,MATCH($A201,'[1]PNC 2020'!$A$7:$A$434,0)+4,MATCH(H$60,'[1]PNC 2020'!$A$3:$AA$3,0))=0,"",INDEX('[1]PNC 2020'!$A$3:$AA$434,MATCH($A201,'[1]PNC 2020'!$A$7:$A$434,0)+4,MATCH(H$60,'[1]PNC 2020'!$A$3:$AA$3,0))),"")</f>
        <v/>
      </c>
      <c r="I201" s="35" t="str">
        <f>IFERROR(IF(INDEX('[1]PNC 2020'!$A$3:$AA$434,MATCH($A201,'[1]PNC 2020'!$A$7:$A$434,0)+4,MATCH(I$60,'[1]PNC 2020'!$A$3:$AA$3,0))=0,"",INDEX('[1]PNC 2020'!$A$3:$AA$434,MATCH($A201,'[1]PNC 2020'!$A$7:$A$434,0)+4,MATCH(I$60,'[1]PNC 2020'!$A$3:$AA$3,0))),"")</f>
        <v/>
      </c>
      <c r="J201" s="35">
        <f t="shared" si="72"/>
        <v>0</v>
      </c>
      <c r="K201" s="35" t="str">
        <f>IFERROR(IF(INDEX('[1]PNC 2020'!$A$3:$AA$434,MATCH($A201,'[1]PNC 2020'!$A$7:$A$434,0)+4,MATCH(K$60,'[1]PNC 2020'!$A$3:$AA$3,0))=0,"",INDEX('[1]PNC 2020'!$A$3:$AA$434,MATCH($A201,'[1]PNC 2020'!$A$7:$A$434,0)+4,MATCH(K$60,'[1]PNC 2020'!$A$3:$AA$3,0))),"")</f>
        <v/>
      </c>
      <c r="L201" s="35" t="str">
        <f>IFERROR(IF(INDEX('[1]PNC 2020'!$A$3:$AA$434,MATCH($A201,'[1]PNC 2020'!$A$7:$A$434,0)+4,MATCH(L$60,'[1]PNC 2020'!$A$3:$AA$3,0))=0,"",INDEX('[1]PNC 2020'!$A$3:$AA$434,MATCH($A201,'[1]PNC 2020'!$A$7:$A$434,0)+4,MATCH(L$60,'[1]PNC 2020'!$A$3:$AA$3,0))),"")</f>
        <v/>
      </c>
      <c r="M201" s="35">
        <f t="shared" si="73"/>
        <v>0</v>
      </c>
      <c r="N201" s="35" t="str">
        <f>IFERROR(IF(INDEX('[1]PNC 2020'!$A$3:$AA$434,MATCH($A201,'[1]PNC 2020'!$A$7:$A$434,0)+4,MATCH(N$60,'[1]PNC 2020'!$A$3:$AA$3,0))=0,"",INDEX('[1]PNC 2020'!$A$3:$AA$434,MATCH($A201,'[1]PNC 2020'!$A$7:$A$434,0)+4,MATCH(N$60,'[1]PNC 2020'!$A$3:$AA$3,0))),"")</f>
        <v/>
      </c>
      <c r="O201" s="35" t="str">
        <f>IFERROR(IF(INDEX('[1]PNC 2020'!$A$3:$AA$434,MATCH($A201,'[1]PNC 2020'!$A$7:$A$434,0)+4,MATCH(O$60,'[1]PNC 2020'!$A$3:$AA$3,0))=0,"",INDEX('[1]PNC 2020'!$A$3:$AA$434,MATCH($A201,'[1]PNC 2020'!$A$7:$A$434,0)+4,MATCH(O$60,'[1]PNC 2020'!$A$3:$AA$3,0))),"")</f>
        <v/>
      </c>
      <c r="P201" s="35">
        <f t="shared" si="74"/>
        <v>0</v>
      </c>
      <c r="Q201" s="35" t="str">
        <f>IFERROR(IF(INDEX('[1]PNC 2020'!$A$3:$AA$434,MATCH($A201,'[1]PNC 2020'!$A$7:$A$434,0)+4,MATCH(Q$60,'[1]PNC 2020'!$A$3:$AA$3,0))=0,"",INDEX('[1]PNC 2020'!$A$3:$AA$434,MATCH($A201,'[1]PNC 2020'!$A$7:$A$434,0)+4,MATCH(Q$60,'[1]PNC 2020'!$A$3:$AA$3,0))),"")</f>
        <v/>
      </c>
      <c r="R201" s="35" t="str">
        <f>IFERROR(IF(INDEX('[1]PNC 2020'!$A$3:$AA$434,MATCH($A201,'[1]PNC 2020'!$A$7:$A$434,0)+4,MATCH(R$60,'[1]PNC 2020'!$A$3:$AA$3,0))=0,"",INDEX('[1]PNC 2020'!$A$3:$AA$434,MATCH($A201,'[1]PNC 2020'!$A$7:$A$434,0)+4,MATCH(R$60,'[1]PNC 2020'!$A$3:$AA$3,0))),"")</f>
        <v/>
      </c>
      <c r="S201" s="35">
        <f t="shared" si="75"/>
        <v>0</v>
      </c>
      <c r="T201" s="35" t="str">
        <f>IFERROR(IF(INDEX('[1]PNC 2020'!$A$3:$AA$434,MATCH($A201,'[1]PNC 2020'!$A$7:$A$434,0)+4,MATCH(T$60,'[1]PNC 2020'!$A$3:$AA$3,0))=0,"",INDEX('[1]PNC 2020'!$A$3:$AA$434,MATCH($A201,'[1]PNC 2020'!$A$7:$A$434,0)+4,MATCH(T$60,'[1]PNC 2020'!$A$3:$AA$3,0))),"")</f>
        <v/>
      </c>
      <c r="U201" s="35" t="str">
        <f>IFERROR(IF(INDEX('[1]PNC 2020'!$A$3:$AA$434,MATCH($A201,'[1]PNC 2020'!$A$7:$A$434,0)+4,MATCH(U$60,'[1]PNC 2020'!$A$3:$AA$3,0))=0,"",INDEX('[1]PNC 2020'!$A$3:$AA$434,MATCH($A201,'[1]PNC 2020'!$A$7:$A$434,0)+4,MATCH(U$60,'[1]PNC 2020'!$A$3:$AA$3,0))),"")</f>
        <v/>
      </c>
      <c r="V201" s="35">
        <f t="shared" si="76"/>
        <v>0</v>
      </c>
      <c r="W201" s="35" t="str">
        <f>IFERROR(IF(INDEX('[1]PNC 2020'!$A$3:$AA$434,MATCH($A201,'[1]PNC 2020'!$A$7:$A$434,0)+4,MATCH(W$60,'[1]PNC 2020'!$A$3:$AA$3,0))=0,"",INDEX('[1]PNC 2020'!$A$3:$AA$434,MATCH($A201,'[1]PNC 2020'!$A$7:$A$434,0)+4,MATCH(W$60,'[1]PNC 2020'!$A$3:$AA$3,0))),"")</f>
        <v/>
      </c>
      <c r="X201" s="35" t="str">
        <f>IFERROR(IF(INDEX('[1]PNC 2020'!$A$3:$AA$434,MATCH($A201,'[1]PNC 2020'!$A$7:$A$434,0)+4,MATCH(X$60,'[1]PNC 2020'!$A$3:$AA$3,0))=0,"",INDEX('[1]PNC 2020'!$A$3:$AA$434,MATCH($A201,'[1]PNC 2020'!$A$7:$A$434,0)+4,MATCH(X$60,'[1]PNC 2020'!$A$3:$AA$3,0))),"")</f>
        <v/>
      </c>
      <c r="Y201" s="35">
        <f t="shared" si="77"/>
        <v>0</v>
      </c>
      <c r="Z201" s="35" t="str">
        <f>IFERROR(IF(INDEX('[1]PNC 2020'!$A$3:$AA$434,MATCH($A201,'[1]PNC 2020'!$A$7:$A$434,0)+4,MATCH(Z$60,'[1]PNC 2020'!$A$3:$AA$3,0))=0,"",INDEX('[1]PNC 2020'!$A$3:$AA$434,MATCH($A201,'[1]PNC 2020'!$A$7:$A$434,0)+4,MATCH(Z$60,'[1]PNC 2020'!$A$3:$AA$3,0))),"")</f>
        <v/>
      </c>
      <c r="AA201" s="35" t="str">
        <f>IFERROR(IF(INDEX('[1]PNC 2020'!$A$3:$AA$434,MATCH($A201,'[1]PNC 2020'!$A$7:$A$434,0)+4,MATCH(AA$60,'[1]PNC 2020'!$A$3:$AA$3,0))=0,"",INDEX('[1]PNC 2020'!$A$3:$AA$434,MATCH($A201,'[1]PNC 2020'!$A$7:$A$434,0)+4,MATCH(AA$60,'[1]PNC 2020'!$A$3:$AA$3,0))),"")</f>
        <v/>
      </c>
      <c r="AB201" s="35">
        <f t="shared" si="78"/>
        <v>0</v>
      </c>
      <c r="AC201" s="35" t="str">
        <f>IFERROR(IF(INDEX('[1]PNC 2020'!$A$3:$AA$434,MATCH($A201,'[1]PNC 2020'!$A$7:$A$434,0)+4,MATCH(AC$60,'[1]PNC 2020'!$A$3:$AA$3,0))=0,"",INDEX('[1]PNC 2020'!$A$3:$AA$434,MATCH($A201,'[1]PNC 2020'!$A$7:$A$434,0)+4,MATCH(AC$60,'[1]PNC 2020'!$A$3:$AA$3,0))),"")</f>
        <v/>
      </c>
      <c r="AD201" s="35" t="str">
        <f>IFERROR(IF(INDEX('[1]PNC 2020'!$A$3:$AA$434,MATCH($A201,'[1]PNC 2020'!$A$7:$A$434,0)+4,MATCH(AD$60,'[1]PNC 2020'!$A$3:$AA$3,0))=0,"",INDEX('[1]PNC 2020'!$A$3:$AA$434,MATCH($A201,'[1]PNC 2020'!$A$7:$A$434,0)+4,MATCH(AD$60,'[1]PNC 2020'!$A$3:$AA$3,0))),"")</f>
        <v/>
      </c>
      <c r="AE201" s="35">
        <f t="shared" si="79"/>
        <v>0</v>
      </c>
      <c r="AF201" s="35" t="str">
        <f>IFERROR(IF(INDEX('[1]PNC 2020'!$A$3:$AA$434,MATCH($A201,'[1]PNC 2020'!$A$7:$A$434,0)+4,MATCH(AF$60,'[1]PNC 2020'!$A$3:$AA$3,0))=0,"",INDEX('[1]PNC 2020'!$A$3:$AA$434,MATCH($A201,'[1]PNC 2020'!$A$7:$A$434,0)+4,MATCH(AF$60,'[1]PNC 2020'!$A$3:$AA$3,0))),"")</f>
        <v/>
      </c>
      <c r="AG201" s="35" t="str">
        <f>IFERROR(IF(INDEX('[1]PNC 2020'!$A$3:$AA$434,MATCH($A201,'[1]PNC 2020'!$A$7:$A$434,0)+4,MATCH(AG$60,'[1]PNC 2020'!$A$3:$AA$3,0))=0,"",INDEX('[1]PNC 2020'!$A$3:$AA$434,MATCH($A201,'[1]PNC 2020'!$A$7:$A$434,0)+4,MATCH(AG$60,'[1]PNC 2020'!$A$3:$AA$3,0))),"")</f>
        <v/>
      </c>
      <c r="AH201" s="35">
        <f t="shared" si="80"/>
        <v>0</v>
      </c>
      <c r="AI201" s="35" t="str">
        <f>IFERROR(IF(INDEX('[1]PNC 2020'!$A$3:$AA$434,MATCH($A201,'[1]PNC 2020'!$A$7:$A$434,0)+4,MATCH(AI$60,'[1]PNC 2020'!$A$3:$AA$3,0))=0,"",INDEX('[1]PNC 2020'!$A$3:$AA$434,MATCH($A201,'[1]PNC 2020'!$A$7:$A$434,0)+4,MATCH(AI$60,'[1]PNC 2020'!$A$3:$AA$3,0))),"")</f>
        <v/>
      </c>
      <c r="AJ201" s="35" t="str">
        <f>IFERROR(IF(INDEX('[1]PNC 2020'!$A$3:$AA$434,MATCH($A201,'[1]PNC 2020'!$A$7:$A$434,0)+4,MATCH(AJ$60,'[1]PNC 2020'!$A$3:$AA$3,0))=0,"",INDEX('[1]PNC 2020'!$A$3:$AA$434,MATCH($A201,'[1]PNC 2020'!$A$7:$A$434,0)+4,MATCH(AJ$60,'[1]PNC 2020'!$A$3:$AA$3,0))),"")</f>
        <v/>
      </c>
      <c r="AK201" s="35">
        <f t="shared" si="81"/>
        <v>0</v>
      </c>
      <c r="AM201" s="97" t="s">
        <v>2</v>
      </c>
    </row>
    <row r="202" spans="1:39" x14ac:dyDescent="0.25">
      <c r="A202" s="97" t="str">
        <f t="shared" si="82"/>
        <v>MarzoHylseg Seguros S.A</v>
      </c>
      <c r="B202" s="37" t="s">
        <v>129</v>
      </c>
      <c r="C202" s="44">
        <f t="shared" si="69"/>
        <v>0</v>
      </c>
      <c r="D202" s="44">
        <f t="shared" si="70"/>
        <v>0</v>
      </c>
      <c r="E202" s="35" t="str">
        <f>IFERROR(IF(INDEX('[1]PNC 2020'!$A$3:$AA$434,MATCH($A202,'[1]PNC 2020'!$A$7:$A$434,0)+4,MATCH(E$60,'[1]PNC 2020'!$A$3:$AA$3,0))=0,"",INDEX('[1]PNC 2020'!$A$3:$AA$434,MATCH($A202,'[1]PNC 2020'!$A$7:$A$434,0)+4,MATCH(E$60,'[1]PNC 2020'!$A$3:$AA$3,0))),"")</f>
        <v/>
      </c>
      <c r="F202" s="35" t="str">
        <f>IFERROR(IF(INDEX('[1]PNC 2020'!$A$3:$AA$434,MATCH($A202,'[1]PNC 2020'!$A$7:$A$434,0)+4,MATCH(F$60,'[1]PNC 2020'!$A$3:$AA$3,0))=0,"",INDEX('[1]PNC 2020'!$A$3:$AA$434,MATCH($A202,'[1]PNC 2020'!$A$7:$A$434,0)+4,MATCH(F$60,'[1]PNC 2020'!$A$3:$AA$3,0))),"")</f>
        <v/>
      </c>
      <c r="G202" s="35">
        <f t="shared" si="71"/>
        <v>0</v>
      </c>
      <c r="H202" s="35" t="str">
        <f>IFERROR(IF(INDEX('[1]PNC 2020'!$A$3:$AA$434,MATCH($A202,'[1]PNC 2020'!$A$7:$A$434,0)+4,MATCH(H$60,'[1]PNC 2020'!$A$3:$AA$3,0))=0,"",INDEX('[1]PNC 2020'!$A$3:$AA$434,MATCH($A202,'[1]PNC 2020'!$A$7:$A$434,0)+4,MATCH(H$60,'[1]PNC 2020'!$A$3:$AA$3,0))),"")</f>
        <v/>
      </c>
      <c r="I202" s="35" t="str">
        <f>IFERROR(IF(INDEX('[1]PNC 2020'!$A$3:$AA$434,MATCH($A202,'[1]PNC 2020'!$A$7:$A$434,0)+4,MATCH(I$60,'[1]PNC 2020'!$A$3:$AA$3,0))=0,"",INDEX('[1]PNC 2020'!$A$3:$AA$434,MATCH($A202,'[1]PNC 2020'!$A$7:$A$434,0)+4,MATCH(I$60,'[1]PNC 2020'!$A$3:$AA$3,0))),"")</f>
        <v/>
      </c>
      <c r="J202" s="35">
        <f t="shared" si="72"/>
        <v>0</v>
      </c>
      <c r="K202" s="35" t="str">
        <f>IFERROR(IF(INDEX('[1]PNC 2020'!$A$3:$AA$434,MATCH($A202,'[1]PNC 2020'!$A$7:$A$434,0)+4,MATCH(K$60,'[1]PNC 2020'!$A$3:$AA$3,0))=0,"",INDEX('[1]PNC 2020'!$A$3:$AA$434,MATCH($A202,'[1]PNC 2020'!$A$7:$A$434,0)+4,MATCH(K$60,'[1]PNC 2020'!$A$3:$AA$3,0))),"")</f>
        <v/>
      </c>
      <c r="L202" s="35" t="str">
        <f>IFERROR(IF(INDEX('[1]PNC 2020'!$A$3:$AA$434,MATCH($A202,'[1]PNC 2020'!$A$7:$A$434,0)+4,MATCH(L$60,'[1]PNC 2020'!$A$3:$AA$3,0))=0,"",INDEX('[1]PNC 2020'!$A$3:$AA$434,MATCH($A202,'[1]PNC 2020'!$A$7:$A$434,0)+4,MATCH(L$60,'[1]PNC 2020'!$A$3:$AA$3,0))),"")</f>
        <v/>
      </c>
      <c r="M202" s="35">
        <f t="shared" si="73"/>
        <v>0</v>
      </c>
      <c r="N202" s="35" t="str">
        <f>IFERROR(IF(INDEX('[1]PNC 2020'!$A$3:$AA$434,MATCH($A202,'[1]PNC 2020'!$A$7:$A$434,0)+4,MATCH(N$60,'[1]PNC 2020'!$A$3:$AA$3,0))=0,"",INDEX('[1]PNC 2020'!$A$3:$AA$434,MATCH($A202,'[1]PNC 2020'!$A$7:$A$434,0)+4,MATCH(N$60,'[1]PNC 2020'!$A$3:$AA$3,0))),"")</f>
        <v/>
      </c>
      <c r="O202" s="35" t="str">
        <f>IFERROR(IF(INDEX('[1]PNC 2020'!$A$3:$AA$434,MATCH($A202,'[1]PNC 2020'!$A$7:$A$434,0)+4,MATCH(O$60,'[1]PNC 2020'!$A$3:$AA$3,0))=0,"",INDEX('[1]PNC 2020'!$A$3:$AA$434,MATCH($A202,'[1]PNC 2020'!$A$7:$A$434,0)+4,MATCH(O$60,'[1]PNC 2020'!$A$3:$AA$3,0))),"")</f>
        <v/>
      </c>
      <c r="P202" s="35">
        <f t="shared" si="74"/>
        <v>0</v>
      </c>
      <c r="Q202" s="35" t="str">
        <f>IFERROR(IF(INDEX('[1]PNC 2020'!$A$3:$AA$434,MATCH($A202,'[1]PNC 2020'!$A$7:$A$434,0)+4,MATCH(Q$60,'[1]PNC 2020'!$A$3:$AA$3,0))=0,"",INDEX('[1]PNC 2020'!$A$3:$AA$434,MATCH($A202,'[1]PNC 2020'!$A$7:$A$434,0)+4,MATCH(Q$60,'[1]PNC 2020'!$A$3:$AA$3,0))),"")</f>
        <v/>
      </c>
      <c r="R202" s="35" t="str">
        <f>IFERROR(IF(INDEX('[1]PNC 2020'!$A$3:$AA$434,MATCH($A202,'[1]PNC 2020'!$A$7:$A$434,0)+4,MATCH(R$60,'[1]PNC 2020'!$A$3:$AA$3,0))=0,"",INDEX('[1]PNC 2020'!$A$3:$AA$434,MATCH($A202,'[1]PNC 2020'!$A$7:$A$434,0)+4,MATCH(R$60,'[1]PNC 2020'!$A$3:$AA$3,0))),"")</f>
        <v/>
      </c>
      <c r="S202" s="35">
        <f t="shared" si="75"/>
        <v>0</v>
      </c>
      <c r="T202" s="35" t="str">
        <f>IFERROR(IF(INDEX('[1]PNC 2020'!$A$3:$AA$434,MATCH($A202,'[1]PNC 2020'!$A$7:$A$434,0)+4,MATCH(T$60,'[1]PNC 2020'!$A$3:$AA$3,0))=0,"",INDEX('[1]PNC 2020'!$A$3:$AA$434,MATCH($A202,'[1]PNC 2020'!$A$7:$A$434,0)+4,MATCH(T$60,'[1]PNC 2020'!$A$3:$AA$3,0))),"")</f>
        <v/>
      </c>
      <c r="U202" s="35" t="str">
        <f>IFERROR(IF(INDEX('[1]PNC 2020'!$A$3:$AA$434,MATCH($A202,'[1]PNC 2020'!$A$7:$A$434,0)+4,MATCH(U$60,'[1]PNC 2020'!$A$3:$AA$3,0))=0,"",INDEX('[1]PNC 2020'!$A$3:$AA$434,MATCH($A202,'[1]PNC 2020'!$A$7:$A$434,0)+4,MATCH(U$60,'[1]PNC 2020'!$A$3:$AA$3,0))),"")</f>
        <v/>
      </c>
      <c r="V202" s="35">
        <f t="shared" si="76"/>
        <v>0</v>
      </c>
      <c r="W202" s="35" t="str">
        <f>IFERROR(IF(INDEX('[1]PNC 2020'!$A$3:$AA$434,MATCH($A202,'[1]PNC 2020'!$A$7:$A$434,0)+4,MATCH(W$60,'[1]PNC 2020'!$A$3:$AA$3,0))=0,"",INDEX('[1]PNC 2020'!$A$3:$AA$434,MATCH($A202,'[1]PNC 2020'!$A$7:$A$434,0)+4,MATCH(W$60,'[1]PNC 2020'!$A$3:$AA$3,0))),"")</f>
        <v/>
      </c>
      <c r="X202" s="35" t="str">
        <f>IFERROR(IF(INDEX('[1]PNC 2020'!$A$3:$AA$434,MATCH($A202,'[1]PNC 2020'!$A$7:$A$434,0)+4,MATCH(X$60,'[1]PNC 2020'!$A$3:$AA$3,0))=0,"",INDEX('[1]PNC 2020'!$A$3:$AA$434,MATCH($A202,'[1]PNC 2020'!$A$7:$A$434,0)+4,MATCH(X$60,'[1]PNC 2020'!$A$3:$AA$3,0))),"")</f>
        <v/>
      </c>
      <c r="Y202" s="35">
        <f t="shared" si="77"/>
        <v>0</v>
      </c>
      <c r="Z202" s="35" t="str">
        <f>IFERROR(IF(INDEX('[1]PNC 2020'!$A$3:$AA$434,MATCH($A202,'[1]PNC 2020'!$A$7:$A$434,0)+4,MATCH(Z$60,'[1]PNC 2020'!$A$3:$AA$3,0))=0,"",INDEX('[1]PNC 2020'!$A$3:$AA$434,MATCH($A202,'[1]PNC 2020'!$A$7:$A$434,0)+4,MATCH(Z$60,'[1]PNC 2020'!$A$3:$AA$3,0))),"")</f>
        <v/>
      </c>
      <c r="AA202" s="35" t="str">
        <f>IFERROR(IF(INDEX('[1]PNC 2020'!$A$3:$AA$434,MATCH($A202,'[1]PNC 2020'!$A$7:$A$434,0)+4,MATCH(AA$60,'[1]PNC 2020'!$A$3:$AA$3,0))=0,"",INDEX('[1]PNC 2020'!$A$3:$AA$434,MATCH($A202,'[1]PNC 2020'!$A$7:$A$434,0)+4,MATCH(AA$60,'[1]PNC 2020'!$A$3:$AA$3,0))),"")</f>
        <v/>
      </c>
      <c r="AB202" s="35">
        <f t="shared" si="78"/>
        <v>0</v>
      </c>
      <c r="AC202" s="35" t="str">
        <f>IFERROR(IF(INDEX('[1]PNC 2020'!$A$3:$AA$434,MATCH($A202,'[1]PNC 2020'!$A$7:$A$434,0)+4,MATCH(AC$60,'[1]PNC 2020'!$A$3:$AA$3,0))=0,"",INDEX('[1]PNC 2020'!$A$3:$AA$434,MATCH($A202,'[1]PNC 2020'!$A$7:$A$434,0)+4,MATCH(AC$60,'[1]PNC 2020'!$A$3:$AA$3,0))),"")</f>
        <v/>
      </c>
      <c r="AD202" s="35" t="str">
        <f>IFERROR(IF(INDEX('[1]PNC 2020'!$A$3:$AA$434,MATCH($A202,'[1]PNC 2020'!$A$7:$A$434,0)+4,MATCH(AD$60,'[1]PNC 2020'!$A$3:$AA$3,0))=0,"",INDEX('[1]PNC 2020'!$A$3:$AA$434,MATCH($A202,'[1]PNC 2020'!$A$7:$A$434,0)+4,MATCH(AD$60,'[1]PNC 2020'!$A$3:$AA$3,0))),"")</f>
        <v/>
      </c>
      <c r="AE202" s="35">
        <f t="shared" si="79"/>
        <v>0</v>
      </c>
      <c r="AF202" s="35" t="str">
        <f>IFERROR(IF(INDEX('[1]PNC 2020'!$A$3:$AA$434,MATCH($A202,'[1]PNC 2020'!$A$7:$A$434,0)+4,MATCH(AF$60,'[1]PNC 2020'!$A$3:$AA$3,0))=0,"",INDEX('[1]PNC 2020'!$A$3:$AA$434,MATCH($A202,'[1]PNC 2020'!$A$7:$A$434,0)+4,MATCH(AF$60,'[1]PNC 2020'!$A$3:$AA$3,0))),"")</f>
        <v/>
      </c>
      <c r="AG202" s="35" t="str">
        <f>IFERROR(IF(INDEX('[1]PNC 2020'!$A$3:$AA$434,MATCH($A202,'[1]PNC 2020'!$A$7:$A$434,0)+4,MATCH(AG$60,'[1]PNC 2020'!$A$3:$AA$3,0))=0,"",INDEX('[1]PNC 2020'!$A$3:$AA$434,MATCH($A202,'[1]PNC 2020'!$A$7:$A$434,0)+4,MATCH(AG$60,'[1]PNC 2020'!$A$3:$AA$3,0))),"")</f>
        <v/>
      </c>
      <c r="AH202" s="35">
        <f t="shared" si="80"/>
        <v>0</v>
      </c>
      <c r="AI202" s="35" t="str">
        <f>IFERROR(IF(INDEX('[1]PNC 2020'!$A$3:$AA$434,MATCH($A202,'[1]PNC 2020'!$A$7:$A$434,0)+4,MATCH(AI$60,'[1]PNC 2020'!$A$3:$AA$3,0))=0,"",INDEX('[1]PNC 2020'!$A$3:$AA$434,MATCH($A202,'[1]PNC 2020'!$A$7:$A$434,0)+4,MATCH(AI$60,'[1]PNC 2020'!$A$3:$AA$3,0))),"")</f>
        <v/>
      </c>
      <c r="AJ202" s="35" t="str">
        <f>IFERROR(IF(INDEX('[1]PNC 2020'!$A$3:$AA$434,MATCH($A202,'[1]PNC 2020'!$A$7:$A$434,0)+4,MATCH(AJ$60,'[1]PNC 2020'!$A$3:$AA$3,0))=0,"",INDEX('[1]PNC 2020'!$A$3:$AA$434,MATCH($A202,'[1]PNC 2020'!$A$7:$A$434,0)+4,MATCH(AJ$60,'[1]PNC 2020'!$A$3:$AA$3,0))),"")</f>
        <v/>
      </c>
      <c r="AK202" s="35">
        <f t="shared" si="81"/>
        <v>0</v>
      </c>
      <c r="AM202" s="97" t="s">
        <v>2</v>
      </c>
    </row>
    <row r="203" spans="1:39" x14ac:dyDescent="0.25">
      <c r="A203" s="97" t="str">
        <f t="shared" si="82"/>
        <v>MarzoMidas Seguros, S.A.</v>
      </c>
      <c r="B203" s="37" t="s">
        <v>130</v>
      </c>
      <c r="C203" s="44">
        <f t="shared" si="69"/>
        <v>0</v>
      </c>
      <c r="D203" s="44">
        <f t="shared" si="70"/>
        <v>0</v>
      </c>
      <c r="E203" s="35" t="str">
        <f>IFERROR(IF(INDEX('[1]PNC 2020'!$A$3:$AA$434,MATCH($A203,'[1]PNC 2020'!$A$7:$A$434,0)+4,MATCH(E$60,'[1]PNC 2020'!$A$3:$AA$3,0))=0,"",INDEX('[1]PNC 2020'!$A$3:$AA$434,MATCH($A203,'[1]PNC 2020'!$A$7:$A$434,0)+4,MATCH(E$60,'[1]PNC 2020'!$A$3:$AA$3,0))),"")</f>
        <v/>
      </c>
      <c r="F203" s="35" t="str">
        <f>IFERROR(IF(INDEX('[1]PNC 2020'!$A$3:$AA$434,MATCH($A203,'[1]PNC 2020'!$A$7:$A$434,0)+4,MATCH(F$60,'[1]PNC 2020'!$A$3:$AA$3,0))=0,"",INDEX('[1]PNC 2020'!$A$3:$AA$434,MATCH($A203,'[1]PNC 2020'!$A$7:$A$434,0)+4,MATCH(F$60,'[1]PNC 2020'!$A$3:$AA$3,0))),"")</f>
        <v/>
      </c>
      <c r="G203" s="35">
        <f t="shared" si="71"/>
        <v>0</v>
      </c>
      <c r="H203" s="35" t="str">
        <f>IFERROR(IF(INDEX('[1]PNC 2020'!$A$3:$AA$434,MATCH($A203,'[1]PNC 2020'!$A$7:$A$434,0)+4,MATCH(H$60,'[1]PNC 2020'!$A$3:$AA$3,0))=0,"",INDEX('[1]PNC 2020'!$A$3:$AA$434,MATCH($A203,'[1]PNC 2020'!$A$7:$A$434,0)+4,MATCH(H$60,'[1]PNC 2020'!$A$3:$AA$3,0))),"")</f>
        <v/>
      </c>
      <c r="I203" s="35" t="str">
        <f>IFERROR(IF(INDEX('[1]PNC 2020'!$A$3:$AA$434,MATCH($A203,'[1]PNC 2020'!$A$7:$A$434,0)+4,MATCH(I$60,'[1]PNC 2020'!$A$3:$AA$3,0))=0,"",INDEX('[1]PNC 2020'!$A$3:$AA$434,MATCH($A203,'[1]PNC 2020'!$A$7:$A$434,0)+4,MATCH(I$60,'[1]PNC 2020'!$A$3:$AA$3,0))),"")</f>
        <v/>
      </c>
      <c r="J203" s="35">
        <f t="shared" si="72"/>
        <v>0</v>
      </c>
      <c r="K203" s="35" t="str">
        <f>IFERROR(IF(INDEX('[1]PNC 2020'!$A$3:$AA$434,MATCH($A203,'[1]PNC 2020'!$A$7:$A$434,0)+4,MATCH(K$60,'[1]PNC 2020'!$A$3:$AA$3,0))=0,"",INDEX('[1]PNC 2020'!$A$3:$AA$434,MATCH($A203,'[1]PNC 2020'!$A$7:$A$434,0)+4,MATCH(K$60,'[1]PNC 2020'!$A$3:$AA$3,0))),"")</f>
        <v/>
      </c>
      <c r="L203" s="35" t="str">
        <f>IFERROR(IF(INDEX('[1]PNC 2020'!$A$3:$AA$434,MATCH($A203,'[1]PNC 2020'!$A$7:$A$434,0)+4,MATCH(L$60,'[1]PNC 2020'!$A$3:$AA$3,0))=0,"",INDEX('[1]PNC 2020'!$A$3:$AA$434,MATCH($A203,'[1]PNC 2020'!$A$7:$A$434,0)+4,MATCH(L$60,'[1]PNC 2020'!$A$3:$AA$3,0))),"")</f>
        <v/>
      </c>
      <c r="M203" s="35">
        <f t="shared" si="73"/>
        <v>0</v>
      </c>
      <c r="N203" s="35" t="str">
        <f>IFERROR(IF(INDEX('[1]PNC 2020'!$A$3:$AA$434,MATCH($A203,'[1]PNC 2020'!$A$7:$A$434,0)+4,MATCH(N$60,'[1]PNC 2020'!$A$3:$AA$3,0))=0,"",INDEX('[1]PNC 2020'!$A$3:$AA$434,MATCH($A203,'[1]PNC 2020'!$A$7:$A$434,0)+4,MATCH(N$60,'[1]PNC 2020'!$A$3:$AA$3,0))),"")</f>
        <v/>
      </c>
      <c r="O203" s="35" t="str">
        <f>IFERROR(IF(INDEX('[1]PNC 2020'!$A$3:$AA$434,MATCH($A203,'[1]PNC 2020'!$A$7:$A$434,0)+4,MATCH(O$60,'[1]PNC 2020'!$A$3:$AA$3,0))=0,"",INDEX('[1]PNC 2020'!$A$3:$AA$434,MATCH($A203,'[1]PNC 2020'!$A$7:$A$434,0)+4,MATCH(O$60,'[1]PNC 2020'!$A$3:$AA$3,0))),"")</f>
        <v/>
      </c>
      <c r="P203" s="35">
        <f t="shared" si="74"/>
        <v>0</v>
      </c>
      <c r="Q203" s="35" t="str">
        <f>IFERROR(IF(INDEX('[1]PNC 2020'!$A$3:$AA$434,MATCH($A203,'[1]PNC 2020'!$A$7:$A$434,0)+4,MATCH(Q$60,'[1]PNC 2020'!$A$3:$AA$3,0))=0,"",INDEX('[1]PNC 2020'!$A$3:$AA$434,MATCH($A203,'[1]PNC 2020'!$A$7:$A$434,0)+4,MATCH(Q$60,'[1]PNC 2020'!$A$3:$AA$3,0))),"")</f>
        <v/>
      </c>
      <c r="R203" s="35" t="str">
        <f>IFERROR(IF(INDEX('[1]PNC 2020'!$A$3:$AA$434,MATCH($A203,'[1]PNC 2020'!$A$7:$A$434,0)+4,MATCH(R$60,'[1]PNC 2020'!$A$3:$AA$3,0))=0,"",INDEX('[1]PNC 2020'!$A$3:$AA$434,MATCH($A203,'[1]PNC 2020'!$A$7:$A$434,0)+4,MATCH(R$60,'[1]PNC 2020'!$A$3:$AA$3,0))),"")</f>
        <v/>
      </c>
      <c r="S203" s="35">
        <f t="shared" si="75"/>
        <v>0</v>
      </c>
      <c r="T203" s="35" t="str">
        <f>IFERROR(IF(INDEX('[1]PNC 2020'!$A$3:$AA$434,MATCH($A203,'[1]PNC 2020'!$A$7:$A$434,0)+4,MATCH(T$60,'[1]PNC 2020'!$A$3:$AA$3,0))=0,"",INDEX('[1]PNC 2020'!$A$3:$AA$434,MATCH($A203,'[1]PNC 2020'!$A$7:$A$434,0)+4,MATCH(T$60,'[1]PNC 2020'!$A$3:$AA$3,0))),"")</f>
        <v/>
      </c>
      <c r="U203" s="35" t="str">
        <f>IFERROR(IF(INDEX('[1]PNC 2020'!$A$3:$AA$434,MATCH($A203,'[1]PNC 2020'!$A$7:$A$434,0)+4,MATCH(U$60,'[1]PNC 2020'!$A$3:$AA$3,0))=0,"",INDEX('[1]PNC 2020'!$A$3:$AA$434,MATCH($A203,'[1]PNC 2020'!$A$7:$A$434,0)+4,MATCH(U$60,'[1]PNC 2020'!$A$3:$AA$3,0))),"")</f>
        <v/>
      </c>
      <c r="V203" s="35">
        <f t="shared" si="76"/>
        <v>0</v>
      </c>
      <c r="W203" s="35" t="str">
        <f>IFERROR(IF(INDEX('[1]PNC 2020'!$A$3:$AA$434,MATCH($A203,'[1]PNC 2020'!$A$7:$A$434,0)+4,MATCH(W$60,'[1]PNC 2020'!$A$3:$AA$3,0))=0,"",INDEX('[1]PNC 2020'!$A$3:$AA$434,MATCH($A203,'[1]PNC 2020'!$A$7:$A$434,0)+4,MATCH(W$60,'[1]PNC 2020'!$A$3:$AA$3,0))),"")</f>
        <v/>
      </c>
      <c r="X203" s="35" t="str">
        <f>IFERROR(IF(INDEX('[1]PNC 2020'!$A$3:$AA$434,MATCH($A203,'[1]PNC 2020'!$A$7:$A$434,0)+4,MATCH(X$60,'[1]PNC 2020'!$A$3:$AA$3,0))=0,"",INDEX('[1]PNC 2020'!$A$3:$AA$434,MATCH($A203,'[1]PNC 2020'!$A$7:$A$434,0)+4,MATCH(X$60,'[1]PNC 2020'!$A$3:$AA$3,0))),"")</f>
        <v/>
      </c>
      <c r="Y203" s="35">
        <f t="shared" si="77"/>
        <v>0</v>
      </c>
      <c r="Z203" s="35" t="str">
        <f>IFERROR(IF(INDEX('[1]PNC 2020'!$A$3:$AA$434,MATCH($A203,'[1]PNC 2020'!$A$7:$A$434,0)+4,MATCH(Z$60,'[1]PNC 2020'!$A$3:$AA$3,0))=0,"",INDEX('[1]PNC 2020'!$A$3:$AA$434,MATCH($A203,'[1]PNC 2020'!$A$7:$A$434,0)+4,MATCH(Z$60,'[1]PNC 2020'!$A$3:$AA$3,0))),"")</f>
        <v/>
      </c>
      <c r="AA203" s="35" t="str">
        <f>IFERROR(IF(INDEX('[1]PNC 2020'!$A$3:$AA$434,MATCH($A203,'[1]PNC 2020'!$A$7:$A$434,0)+4,MATCH(AA$60,'[1]PNC 2020'!$A$3:$AA$3,0))=0,"",INDEX('[1]PNC 2020'!$A$3:$AA$434,MATCH($A203,'[1]PNC 2020'!$A$7:$A$434,0)+4,MATCH(AA$60,'[1]PNC 2020'!$A$3:$AA$3,0))),"")</f>
        <v/>
      </c>
      <c r="AB203" s="35">
        <f t="shared" si="78"/>
        <v>0</v>
      </c>
      <c r="AC203" s="35" t="str">
        <f>IFERROR(IF(INDEX('[1]PNC 2020'!$A$3:$AA$434,MATCH($A203,'[1]PNC 2020'!$A$7:$A$434,0)+4,MATCH(AC$60,'[1]PNC 2020'!$A$3:$AA$3,0))=0,"",INDEX('[1]PNC 2020'!$A$3:$AA$434,MATCH($A203,'[1]PNC 2020'!$A$7:$A$434,0)+4,MATCH(AC$60,'[1]PNC 2020'!$A$3:$AA$3,0))),"")</f>
        <v/>
      </c>
      <c r="AD203" s="35" t="str">
        <f>IFERROR(IF(INDEX('[1]PNC 2020'!$A$3:$AA$434,MATCH($A203,'[1]PNC 2020'!$A$7:$A$434,0)+4,MATCH(AD$60,'[1]PNC 2020'!$A$3:$AA$3,0))=0,"",INDEX('[1]PNC 2020'!$A$3:$AA$434,MATCH($A203,'[1]PNC 2020'!$A$7:$A$434,0)+4,MATCH(AD$60,'[1]PNC 2020'!$A$3:$AA$3,0))),"")</f>
        <v/>
      </c>
      <c r="AE203" s="35">
        <f t="shared" si="79"/>
        <v>0</v>
      </c>
      <c r="AF203" s="35" t="str">
        <f>IFERROR(IF(INDEX('[1]PNC 2020'!$A$3:$AA$434,MATCH($A203,'[1]PNC 2020'!$A$7:$A$434,0)+4,MATCH(AF$60,'[1]PNC 2020'!$A$3:$AA$3,0))=0,"",INDEX('[1]PNC 2020'!$A$3:$AA$434,MATCH($A203,'[1]PNC 2020'!$A$7:$A$434,0)+4,MATCH(AF$60,'[1]PNC 2020'!$A$3:$AA$3,0))),"")</f>
        <v/>
      </c>
      <c r="AG203" s="35" t="str">
        <f>IFERROR(IF(INDEX('[1]PNC 2020'!$A$3:$AA$434,MATCH($A203,'[1]PNC 2020'!$A$7:$A$434,0)+4,MATCH(AG$60,'[1]PNC 2020'!$A$3:$AA$3,0))=0,"",INDEX('[1]PNC 2020'!$A$3:$AA$434,MATCH($A203,'[1]PNC 2020'!$A$7:$A$434,0)+4,MATCH(AG$60,'[1]PNC 2020'!$A$3:$AA$3,0))),"")</f>
        <v/>
      </c>
      <c r="AH203" s="35">
        <f t="shared" si="80"/>
        <v>0</v>
      </c>
      <c r="AI203" s="35" t="str">
        <f>IFERROR(IF(INDEX('[1]PNC 2020'!$A$3:$AA$434,MATCH($A203,'[1]PNC 2020'!$A$7:$A$434,0)+4,MATCH(AI$60,'[1]PNC 2020'!$A$3:$AA$3,0))=0,"",INDEX('[1]PNC 2020'!$A$3:$AA$434,MATCH($A203,'[1]PNC 2020'!$A$7:$A$434,0)+4,MATCH(AI$60,'[1]PNC 2020'!$A$3:$AA$3,0))),"")</f>
        <v/>
      </c>
      <c r="AJ203" s="35" t="str">
        <f>IFERROR(IF(INDEX('[1]PNC 2020'!$A$3:$AA$434,MATCH($A203,'[1]PNC 2020'!$A$7:$A$434,0)+4,MATCH(AJ$60,'[1]PNC 2020'!$A$3:$AA$3,0))=0,"",INDEX('[1]PNC 2020'!$A$3:$AA$434,MATCH($A203,'[1]PNC 2020'!$A$7:$A$434,0)+4,MATCH(AJ$60,'[1]PNC 2020'!$A$3:$AA$3,0))),"")</f>
        <v/>
      </c>
      <c r="AK203" s="35">
        <f t="shared" si="81"/>
        <v>0</v>
      </c>
      <c r="AM203" s="97" t="s">
        <v>2</v>
      </c>
    </row>
    <row r="204" spans="1:39" ht="13.8" thickBot="1" x14ac:dyDescent="0.3">
      <c r="A204" s="97" t="str">
        <f t="shared" si="82"/>
        <v>MarzoUnit, S.A.</v>
      </c>
      <c r="B204" s="37" t="s">
        <v>131</v>
      </c>
      <c r="C204" s="44">
        <f t="shared" si="69"/>
        <v>0</v>
      </c>
      <c r="D204" s="44">
        <f t="shared" si="70"/>
        <v>0</v>
      </c>
      <c r="E204" s="35" t="str">
        <f>IFERROR(IF(INDEX('[1]PNC 2020'!$A$3:$AA$434,MATCH($A204,'[1]PNC 2020'!$A$7:$A$434,0)+4,MATCH(E$60,'[1]PNC 2020'!$A$3:$AA$3,0))=0,"",INDEX('[1]PNC 2020'!$A$3:$AA$434,MATCH($A204,'[1]PNC 2020'!$A$7:$A$434,0)+4,MATCH(E$60,'[1]PNC 2020'!$A$3:$AA$3,0))),"")</f>
        <v/>
      </c>
      <c r="F204" s="35" t="str">
        <f>IFERROR(IF(INDEX('[1]PNC 2020'!$A$3:$AA$434,MATCH($A204,'[1]PNC 2020'!$A$7:$A$434,0)+4,MATCH(F$60,'[1]PNC 2020'!$A$3:$AA$3,0))=0,"",INDEX('[1]PNC 2020'!$A$3:$AA$434,MATCH($A204,'[1]PNC 2020'!$A$7:$A$434,0)+4,MATCH(F$60,'[1]PNC 2020'!$A$3:$AA$3,0))),"")</f>
        <v/>
      </c>
      <c r="G204" s="35">
        <f t="shared" si="71"/>
        <v>0</v>
      </c>
      <c r="H204" s="35" t="str">
        <f>IFERROR(IF(INDEX('[1]PNC 2020'!$A$3:$AA$434,MATCH($A204,'[1]PNC 2020'!$A$7:$A$434,0)+4,MATCH(H$60,'[1]PNC 2020'!$A$3:$AA$3,0))=0,"",INDEX('[1]PNC 2020'!$A$3:$AA$434,MATCH($A204,'[1]PNC 2020'!$A$7:$A$434,0)+4,MATCH(H$60,'[1]PNC 2020'!$A$3:$AA$3,0))),"")</f>
        <v/>
      </c>
      <c r="I204" s="35" t="str">
        <f>IFERROR(IF(INDEX('[1]PNC 2020'!$A$3:$AA$434,MATCH($A204,'[1]PNC 2020'!$A$7:$A$434,0)+4,MATCH(I$60,'[1]PNC 2020'!$A$3:$AA$3,0))=0,"",INDEX('[1]PNC 2020'!$A$3:$AA$434,MATCH($A204,'[1]PNC 2020'!$A$7:$A$434,0)+4,MATCH(I$60,'[1]PNC 2020'!$A$3:$AA$3,0))),"")</f>
        <v/>
      </c>
      <c r="J204" s="35">
        <f t="shared" si="72"/>
        <v>0</v>
      </c>
      <c r="K204" s="35" t="str">
        <f>IFERROR(IF(INDEX('[1]PNC 2020'!$A$3:$AA$434,MATCH($A204,'[1]PNC 2020'!$A$7:$A$434,0)+4,MATCH(K$60,'[1]PNC 2020'!$A$3:$AA$3,0))=0,"",INDEX('[1]PNC 2020'!$A$3:$AA$434,MATCH($A204,'[1]PNC 2020'!$A$7:$A$434,0)+4,MATCH(K$60,'[1]PNC 2020'!$A$3:$AA$3,0))),"")</f>
        <v/>
      </c>
      <c r="L204" s="35" t="str">
        <f>IFERROR(IF(INDEX('[1]PNC 2020'!$A$3:$AA$434,MATCH($A204,'[1]PNC 2020'!$A$7:$A$434,0)+4,MATCH(L$60,'[1]PNC 2020'!$A$3:$AA$3,0))=0,"",INDEX('[1]PNC 2020'!$A$3:$AA$434,MATCH($A204,'[1]PNC 2020'!$A$7:$A$434,0)+4,MATCH(L$60,'[1]PNC 2020'!$A$3:$AA$3,0))),"")</f>
        <v/>
      </c>
      <c r="M204" s="35">
        <f t="shared" si="73"/>
        <v>0</v>
      </c>
      <c r="N204" s="35" t="str">
        <f>IFERROR(IF(INDEX('[1]PNC 2020'!$A$3:$AA$434,MATCH($A204,'[1]PNC 2020'!$A$7:$A$434,0)+4,MATCH(N$60,'[1]PNC 2020'!$A$3:$AA$3,0))=0,"",INDEX('[1]PNC 2020'!$A$3:$AA$434,MATCH($A204,'[1]PNC 2020'!$A$7:$A$434,0)+4,MATCH(N$60,'[1]PNC 2020'!$A$3:$AA$3,0))),"")</f>
        <v/>
      </c>
      <c r="O204" s="35" t="str">
        <f>IFERROR(IF(INDEX('[1]PNC 2020'!$A$3:$AA$434,MATCH($A204,'[1]PNC 2020'!$A$7:$A$434,0)+4,MATCH(O$60,'[1]PNC 2020'!$A$3:$AA$3,0))=0,"",INDEX('[1]PNC 2020'!$A$3:$AA$434,MATCH($A204,'[1]PNC 2020'!$A$7:$A$434,0)+4,MATCH(O$60,'[1]PNC 2020'!$A$3:$AA$3,0))),"")</f>
        <v/>
      </c>
      <c r="P204" s="35">
        <f t="shared" si="74"/>
        <v>0</v>
      </c>
      <c r="Q204" s="35" t="str">
        <f>IFERROR(IF(INDEX('[1]PNC 2020'!$A$3:$AA$434,MATCH($A204,'[1]PNC 2020'!$A$7:$A$434,0)+4,MATCH(Q$60,'[1]PNC 2020'!$A$3:$AA$3,0))=0,"",INDEX('[1]PNC 2020'!$A$3:$AA$434,MATCH($A204,'[1]PNC 2020'!$A$7:$A$434,0)+4,MATCH(Q$60,'[1]PNC 2020'!$A$3:$AA$3,0))),"")</f>
        <v/>
      </c>
      <c r="R204" s="35" t="str">
        <f>IFERROR(IF(INDEX('[1]PNC 2020'!$A$3:$AA$434,MATCH($A204,'[1]PNC 2020'!$A$7:$A$434,0)+4,MATCH(R$60,'[1]PNC 2020'!$A$3:$AA$3,0))=0,"",INDEX('[1]PNC 2020'!$A$3:$AA$434,MATCH($A204,'[1]PNC 2020'!$A$7:$A$434,0)+4,MATCH(R$60,'[1]PNC 2020'!$A$3:$AA$3,0))),"")</f>
        <v/>
      </c>
      <c r="S204" s="35">
        <f t="shared" si="75"/>
        <v>0</v>
      </c>
      <c r="T204" s="35" t="str">
        <f>IFERROR(IF(INDEX('[1]PNC 2020'!$A$3:$AA$434,MATCH($A204,'[1]PNC 2020'!$A$7:$A$434,0)+4,MATCH(T$60,'[1]PNC 2020'!$A$3:$AA$3,0))=0,"",INDEX('[1]PNC 2020'!$A$3:$AA$434,MATCH($A204,'[1]PNC 2020'!$A$7:$A$434,0)+4,MATCH(T$60,'[1]PNC 2020'!$A$3:$AA$3,0))),"")</f>
        <v/>
      </c>
      <c r="U204" s="35" t="str">
        <f>IFERROR(IF(INDEX('[1]PNC 2020'!$A$3:$AA$434,MATCH($A204,'[1]PNC 2020'!$A$7:$A$434,0)+4,MATCH(U$60,'[1]PNC 2020'!$A$3:$AA$3,0))=0,"",INDEX('[1]PNC 2020'!$A$3:$AA$434,MATCH($A204,'[1]PNC 2020'!$A$7:$A$434,0)+4,MATCH(U$60,'[1]PNC 2020'!$A$3:$AA$3,0))),"")</f>
        <v/>
      </c>
      <c r="V204" s="35">
        <f t="shared" si="76"/>
        <v>0</v>
      </c>
      <c r="W204" s="35" t="str">
        <f>IFERROR(IF(INDEX('[1]PNC 2020'!$A$3:$AA$434,MATCH($A204,'[1]PNC 2020'!$A$7:$A$434,0)+4,MATCH(W$60,'[1]PNC 2020'!$A$3:$AA$3,0))=0,"",INDEX('[1]PNC 2020'!$A$3:$AA$434,MATCH($A204,'[1]PNC 2020'!$A$7:$A$434,0)+4,MATCH(W$60,'[1]PNC 2020'!$A$3:$AA$3,0))),"")</f>
        <v/>
      </c>
      <c r="X204" s="35" t="str">
        <f>IFERROR(IF(INDEX('[1]PNC 2020'!$A$3:$AA$434,MATCH($A204,'[1]PNC 2020'!$A$7:$A$434,0)+4,MATCH(X$60,'[1]PNC 2020'!$A$3:$AA$3,0))=0,"",INDEX('[1]PNC 2020'!$A$3:$AA$434,MATCH($A204,'[1]PNC 2020'!$A$7:$A$434,0)+4,MATCH(X$60,'[1]PNC 2020'!$A$3:$AA$3,0))),"")</f>
        <v/>
      </c>
      <c r="Y204" s="35">
        <f t="shared" si="77"/>
        <v>0</v>
      </c>
      <c r="Z204" s="35" t="str">
        <f>IFERROR(IF(INDEX('[1]PNC 2020'!$A$3:$AA$434,MATCH($A204,'[1]PNC 2020'!$A$7:$A$434,0)+4,MATCH(Z$60,'[1]PNC 2020'!$A$3:$AA$3,0))=0,"",INDEX('[1]PNC 2020'!$A$3:$AA$434,MATCH($A204,'[1]PNC 2020'!$A$7:$A$434,0)+4,MATCH(Z$60,'[1]PNC 2020'!$A$3:$AA$3,0))),"")</f>
        <v/>
      </c>
      <c r="AA204" s="35" t="str">
        <f>IFERROR(IF(INDEX('[1]PNC 2020'!$A$3:$AA$434,MATCH($A204,'[1]PNC 2020'!$A$7:$A$434,0)+4,MATCH(AA$60,'[1]PNC 2020'!$A$3:$AA$3,0))=0,"",INDEX('[1]PNC 2020'!$A$3:$AA$434,MATCH($A204,'[1]PNC 2020'!$A$7:$A$434,0)+4,MATCH(AA$60,'[1]PNC 2020'!$A$3:$AA$3,0))),"")</f>
        <v/>
      </c>
      <c r="AB204" s="35">
        <f t="shared" si="78"/>
        <v>0</v>
      </c>
      <c r="AC204" s="35" t="str">
        <f>IFERROR(IF(INDEX('[1]PNC 2020'!$A$3:$AA$434,MATCH($A204,'[1]PNC 2020'!$A$7:$A$434,0)+4,MATCH(AC$60,'[1]PNC 2020'!$A$3:$AA$3,0))=0,"",INDEX('[1]PNC 2020'!$A$3:$AA$434,MATCH($A204,'[1]PNC 2020'!$A$7:$A$434,0)+4,MATCH(AC$60,'[1]PNC 2020'!$A$3:$AA$3,0))),"")</f>
        <v/>
      </c>
      <c r="AD204" s="35" t="str">
        <f>IFERROR(IF(INDEX('[1]PNC 2020'!$A$3:$AA$434,MATCH($A204,'[1]PNC 2020'!$A$7:$A$434,0)+4,MATCH(AD$60,'[1]PNC 2020'!$A$3:$AA$3,0))=0,"",INDEX('[1]PNC 2020'!$A$3:$AA$434,MATCH($A204,'[1]PNC 2020'!$A$7:$A$434,0)+4,MATCH(AD$60,'[1]PNC 2020'!$A$3:$AA$3,0))),"")</f>
        <v/>
      </c>
      <c r="AE204" s="35">
        <f t="shared" si="79"/>
        <v>0</v>
      </c>
      <c r="AF204" s="35" t="str">
        <f>IFERROR(IF(INDEX('[1]PNC 2020'!$A$3:$AA$434,MATCH($A204,'[1]PNC 2020'!$A$7:$A$434,0)+4,MATCH(AF$60,'[1]PNC 2020'!$A$3:$AA$3,0))=0,"",INDEX('[1]PNC 2020'!$A$3:$AA$434,MATCH($A204,'[1]PNC 2020'!$A$7:$A$434,0)+4,MATCH(AF$60,'[1]PNC 2020'!$A$3:$AA$3,0))),"")</f>
        <v/>
      </c>
      <c r="AG204" s="35" t="str">
        <f>IFERROR(IF(INDEX('[1]PNC 2020'!$A$3:$AA$434,MATCH($A204,'[1]PNC 2020'!$A$7:$A$434,0)+4,MATCH(AG$60,'[1]PNC 2020'!$A$3:$AA$3,0))=0,"",INDEX('[1]PNC 2020'!$A$3:$AA$434,MATCH($A204,'[1]PNC 2020'!$A$7:$A$434,0)+4,MATCH(AG$60,'[1]PNC 2020'!$A$3:$AA$3,0))),"")</f>
        <v/>
      </c>
      <c r="AH204" s="35">
        <f t="shared" si="80"/>
        <v>0</v>
      </c>
      <c r="AI204" s="35" t="str">
        <f>IFERROR(IF(INDEX('[1]PNC 2020'!$A$3:$AA$434,MATCH($A204,'[1]PNC 2020'!$A$7:$A$434,0)+4,MATCH(AI$60,'[1]PNC 2020'!$A$3:$AA$3,0))=0,"",INDEX('[1]PNC 2020'!$A$3:$AA$434,MATCH($A204,'[1]PNC 2020'!$A$7:$A$434,0)+4,MATCH(AI$60,'[1]PNC 2020'!$A$3:$AA$3,0))),"")</f>
        <v/>
      </c>
      <c r="AJ204" s="35" t="str">
        <f>IFERROR(IF(INDEX('[1]PNC 2020'!$A$3:$AA$434,MATCH($A204,'[1]PNC 2020'!$A$7:$A$434,0)+4,MATCH(AJ$60,'[1]PNC 2020'!$A$3:$AA$3,0))=0,"",INDEX('[1]PNC 2020'!$A$3:$AA$434,MATCH($A204,'[1]PNC 2020'!$A$7:$A$434,0)+4,MATCH(AJ$60,'[1]PNC 2020'!$A$3:$AA$3,0))),"")</f>
        <v/>
      </c>
      <c r="AK204" s="35">
        <f t="shared" si="81"/>
        <v>0</v>
      </c>
      <c r="AM204" s="97" t="s">
        <v>2</v>
      </c>
    </row>
    <row r="205" spans="1:39" ht="14.4" thickTop="1" thickBot="1" x14ac:dyDescent="0.3">
      <c r="A205" s="97" t="str">
        <f t="shared" si="82"/>
        <v>Total General</v>
      </c>
      <c r="B205" s="39" t="s">
        <v>19</v>
      </c>
      <c r="C205" s="46">
        <f t="shared" ref="C205:AK205" si="83">SUM(C172:C204)</f>
        <v>0</v>
      </c>
      <c r="D205" s="46">
        <f t="shared" si="83"/>
        <v>0</v>
      </c>
      <c r="E205" s="46">
        <f t="shared" si="83"/>
        <v>0</v>
      </c>
      <c r="F205" s="46">
        <f t="shared" si="83"/>
        <v>0</v>
      </c>
      <c r="G205" s="46">
        <f t="shared" si="83"/>
        <v>0</v>
      </c>
      <c r="H205" s="46">
        <f t="shared" si="83"/>
        <v>0</v>
      </c>
      <c r="I205" s="46">
        <f t="shared" si="83"/>
        <v>0</v>
      </c>
      <c r="J205" s="46">
        <f t="shared" si="83"/>
        <v>0</v>
      </c>
      <c r="K205" s="46">
        <f t="shared" si="83"/>
        <v>0</v>
      </c>
      <c r="L205" s="46">
        <f t="shared" si="83"/>
        <v>0</v>
      </c>
      <c r="M205" s="46">
        <f t="shared" si="83"/>
        <v>0</v>
      </c>
      <c r="N205" s="46">
        <f t="shared" si="83"/>
        <v>0</v>
      </c>
      <c r="O205" s="46">
        <f t="shared" si="83"/>
        <v>0</v>
      </c>
      <c r="P205" s="46">
        <f t="shared" si="83"/>
        <v>0</v>
      </c>
      <c r="Q205" s="46">
        <f t="shared" si="83"/>
        <v>0</v>
      </c>
      <c r="R205" s="46">
        <f t="shared" si="83"/>
        <v>0</v>
      </c>
      <c r="S205" s="46">
        <f t="shared" si="83"/>
        <v>0</v>
      </c>
      <c r="T205" s="46">
        <f t="shared" si="83"/>
        <v>0</v>
      </c>
      <c r="U205" s="46">
        <f t="shared" si="83"/>
        <v>0</v>
      </c>
      <c r="V205" s="46">
        <f t="shared" si="83"/>
        <v>0</v>
      </c>
      <c r="W205" s="46">
        <f t="shared" si="83"/>
        <v>0</v>
      </c>
      <c r="X205" s="46">
        <f t="shared" si="83"/>
        <v>0</v>
      </c>
      <c r="Y205" s="46">
        <f t="shared" si="83"/>
        <v>0</v>
      </c>
      <c r="Z205" s="46">
        <f t="shared" si="83"/>
        <v>0</v>
      </c>
      <c r="AA205" s="46">
        <f t="shared" si="83"/>
        <v>0</v>
      </c>
      <c r="AB205" s="46">
        <f t="shared" si="83"/>
        <v>0</v>
      </c>
      <c r="AC205" s="46">
        <f t="shared" si="83"/>
        <v>0</v>
      </c>
      <c r="AD205" s="46">
        <f t="shared" si="83"/>
        <v>0</v>
      </c>
      <c r="AE205" s="46">
        <f t="shared" si="83"/>
        <v>0</v>
      </c>
      <c r="AF205" s="46">
        <f t="shared" si="83"/>
        <v>0</v>
      </c>
      <c r="AG205" s="46">
        <f t="shared" si="83"/>
        <v>0</v>
      </c>
      <c r="AH205" s="46">
        <f t="shared" si="83"/>
        <v>0</v>
      </c>
      <c r="AI205" s="46">
        <f t="shared" si="83"/>
        <v>0</v>
      </c>
      <c r="AJ205" s="46">
        <f t="shared" si="83"/>
        <v>0</v>
      </c>
      <c r="AK205" s="65">
        <f t="shared" si="83"/>
        <v>0</v>
      </c>
    </row>
    <row r="206" spans="1:39" ht="13.8" thickTop="1" x14ac:dyDescent="0.25">
      <c r="A206" s="97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7" t="str">
        <f>AM207&amp;B207</f>
        <v>% de Primas Exoneradas de Impuestos</v>
      </c>
      <c r="B207" s="4" t="s">
        <v>38</v>
      </c>
      <c r="C207" s="145">
        <f>IFERROR(D205/C208*100,0)</f>
        <v>0</v>
      </c>
      <c r="D207" s="145"/>
      <c r="E207" s="145">
        <f>IFERROR(F205/E208*100,0)</f>
        <v>0</v>
      </c>
      <c r="F207" s="145"/>
      <c r="G207" s="28"/>
      <c r="H207" s="145">
        <f>IFERROR(I205/H208*100,0)</f>
        <v>0</v>
      </c>
      <c r="I207" s="145"/>
      <c r="J207" s="28"/>
      <c r="K207" s="145">
        <f>IFERROR(L205/K208*100,0)</f>
        <v>0</v>
      </c>
      <c r="L207" s="145"/>
      <c r="M207" s="28"/>
      <c r="N207" s="145">
        <f>IFERROR(O205/N208*100,0)</f>
        <v>0</v>
      </c>
      <c r="O207" s="145"/>
      <c r="P207" s="28"/>
      <c r="Q207" s="145">
        <f>IFERROR(R205/Q208*100,0)</f>
        <v>0</v>
      </c>
      <c r="R207" s="145"/>
      <c r="S207" s="28"/>
      <c r="T207" s="145">
        <f>IFERROR(U205/T208*100,0)</f>
        <v>0</v>
      </c>
      <c r="U207" s="145"/>
      <c r="V207" s="28"/>
      <c r="W207" s="145">
        <f>IFERROR(X205/W208*100,0)</f>
        <v>0</v>
      </c>
      <c r="X207" s="145"/>
      <c r="Y207" s="28"/>
      <c r="Z207" s="145">
        <f>IFERROR(AA205/Z208*100,0)</f>
        <v>0</v>
      </c>
      <c r="AA207" s="145"/>
      <c r="AB207" s="28"/>
      <c r="AC207" s="145">
        <f>IFERROR(AD205/AC208*100,0)</f>
        <v>0</v>
      </c>
      <c r="AD207" s="145"/>
      <c r="AE207" s="28"/>
      <c r="AF207" s="145">
        <f>IFERROR(AG205/AF208*100,0)</f>
        <v>0</v>
      </c>
      <c r="AG207" s="145"/>
      <c r="AH207" s="28"/>
      <c r="AI207" s="145">
        <f>IFERROR(AJ205/AI208*100,0)</f>
        <v>0</v>
      </c>
      <c r="AJ207" s="145"/>
      <c r="AK207" s="28"/>
    </row>
    <row r="208" spans="1:39" x14ac:dyDescent="0.25">
      <c r="A208" s="97" t="str">
        <f>AM208&amp;B208</f>
        <v>Primas Netas Totales</v>
      </c>
      <c r="B208" s="4" t="s">
        <v>39</v>
      </c>
      <c r="C208" s="143">
        <f>IFERROR(C205+D205,0)</f>
        <v>0</v>
      </c>
      <c r="D208" s="144"/>
      <c r="E208" s="143">
        <f>IFERROR(E205+F205,0)</f>
        <v>0</v>
      </c>
      <c r="F208" s="144"/>
      <c r="G208" s="29"/>
      <c r="H208" s="143">
        <f>IFERROR(H205+I205,0)</f>
        <v>0</v>
      </c>
      <c r="I208" s="144"/>
      <c r="J208" s="29"/>
      <c r="K208" s="143">
        <f>IFERROR(K205+L205,0)</f>
        <v>0</v>
      </c>
      <c r="L208" s="144"/>
      <c r="M208" s="29"/>
      <c r="N208" s="143">
        <f>IFERROR(N205+O205,0)</f>
        <v>0</v>
      </c>
      <c r="O208" s="144"/>
      <c r="P208" s="29"/>
      <c r="Q208" s="143">
        <f>IFERROR(Q205+R205,0)</f>
        <v>0</v>
      </c>
      <c r="R208" s="144"/>
      <c r="S208" s="29"/>
      <c r="T208" s="143">
        <f>IFERROR(T205+U205,0)</f>
        <v>0</v>
      </c>
      <c r="U208" s="144"/>
      <c r="V208" s="29"/>
      <c r="W208" s="143">
        <f>IFERROR(W205+X205,0)</f>
        <v>0</v>
      </c>
      <c r="X208" s="144"/>
      <c r="Y208" s="29"/>
      <c r="Z208" s="143">
        <f>IFERROR(Z205+AA205,0)</f>
        <v>0</v>
      </c>
      <c r="AA208" s="144"/>
      <c r="AB208" s="29"/>
      <c r="AC208" s="143">
        <f>IFERROR(AC205+AD205,0)</f>
        <v>0</v>
      </c>
      <c r="AD208" s="144"/>
      <c r="AE208" s="29"/>
      <c r="AF208" s="143">
        <f>IFERROR(AF205+AG205,0)</f>
        <v>0</v>
      </c>
      <c r="AG208" s="144"/>
      <c r="AH208" s="29"/>
      <c r="AI208" s="143">
        <f>IFERROR(AI205+AJ205,0)</f>
        <v>0</v>
      </c>
      <c r="AJ208" s="144"/>
      <c r="AK208" s="29"/>
    </row>
    <row r="209" spans="1:37" x14ac:dyDescent="0.25">
      <c r="A209" s="97" t="str">
        <f>AM209&amp;B209</f>
        <v>% Por Ramos Primas Netas Cobradas</v>
      </c>
      <c r="B209" s="4" t="s">
        <v>40</v>
      </c>
      <c r="C209" s="145">
        <f>SUM(E209:AJ209,0)</f>
        <v>0</v>
      </c>
      <c r="D209" s="144"/>
      <c r="E209" s="145">
        <f>IFERROR(E208/C208*100,0)</f>
        <v>0</v>
      </c>
      <c r="F209" s="145"/>
      <c r="G209" s="28"/>
      <c r="H209" s="145">
        <f>IFERROR(H208/C208*100,0)</f>
        <v>0</v>
      </c>
      <c r="I209" s="145"/>
      <c r="J209" s="28"/>
      <c r="K209" s="145">
        <f>IFERROR(K208/C208*100,0)</f>
        <v>0</v>
      </c>
      <c r="L209" s="145"/>
      <c r="M209" s="28"/>
      <c r="N209" s="145">
        <f>IFERROR(N208/C208*100,0)</f>
        <v>0</v>
      </c>
      <c r="O209" s="145"/>
      <c r="P209" s="28"/>
      <c r="Q209" s="145">
        <f>IFERROR(Q208/C208*100,0)</f>
        <v>0</v>
      </c>
      <c r="R209" s="145"/>
      <c r="S209" s="28"/>
      <c r="T209" s="145">
        <f>IFERROR(T208/C208*100,0)</f>
        <v>0</v>
      </c>
      <c r="U209" s="145"/>
      <c r="V209" s="28"/>
      <c r="W209" s="145">
        <f>IFERROR(W208/C208*100,0)</f>
        <v>0</v>
      </c>
      <c r="X209" s="145"/>
      <c r="Y209" s="28"/>
      <c r="Z209" s="145">
        <f>IFERROR(Z208/C208*100,0)</f>
        <v>0</v>
      </c>
      <c r="AA209" s="145"/>
      <c r="AB209" s="28"/>
      <c r="AC209" s="145">
        <f>IFERROR(AC208/C208*100,0)</f>
        <v>0</v>
      </c>
      <c r="AD209" s="145"/>
      <c r="AE209" s="28"/>
      <c r="AF209" s="145">
        <f>IFERROR(AF208/C208*100,0)</f>
        <v>0</v>
      </c>
      <c r="AG209" s="145"/>
      <c r="AH209" s="28"/>
      <c r="AI209" s="145">
        <f>IFERROR(AI208/C208*100,0)</f>
        <v>0</v>
      </c>
      <c r="AJ209" s="145"/>
      <c r="AK209" s="28"/>
    </row>
    <row r="210" spans="1:37" x14ac:dyDescent="0.25">
      <c r="A210" s="97" t="str">
        <f t="shared" si="82"/>
        <v>Fuente: Superintendencia de Seguros, Dirección de Estudios del Sector Seguros.</v>
      </c>
      <c r="B210" s="52" t="s">
        <v>173</v>
      </c>
    </row>
    <row r="211" spans="1:37" x14ac:dyDescent="0.25">
      <c r="A211" s="97" t="str">
        <f t="shared" si="82"/>
        <v/>
      </c>
      <c r="K211" s="31"/>
    </row>
    <row r="212" spans="1:37" x14ac:dyDescent="0.25">
      <c r="A212" s="97" t="str">
        <f t="shared" si="82"/>
        <v/>
      </c>
      <c r="K212" s="31"/>
    </row>
    <row r="213" spans="1:37" x14ac:dyDescent="0.25">
      <c r="A213" s="97" t="str">
        <f t="shared" si="82"/>
        <v/>
      </c>
      <c r="K213" s="31"/>
    </row>
    <row r="214" spans="1:37" x14ac:dyDescent="0.25">
      <c r="A214" s="97" t="str">
        <f t="shared" si="82"/>
        <v/>
      </c>
      <c r="K214" s="31"/>
    </row>
    <row r="215" spans="1:37" x14ac:dyDescent="0.25">
      <c r="A215" s="97" t="str">
        <f t="shared" si="82"/>
        <v/>
      </c>
      <c r="K215" s="31"/>
    </row>
    <row r="216" spans="1:37" x14ac:dyDescent="0.25">
      <c r="A216" s="97" t="str">
        <f t="shared" si="82"/>
        <v/>
      </c>
      <c r="K216" s="31"/>
    </row>
    <row r="217" spans="1:37" x14ac:dyDescent="0.25">
      <c r="A217" s="97" t="str">
        <f t="shared" si="82"/>
        <v/>
      </c>
      <c r="K217" s="31"/>
    </row>
    <row r="218" spans="1:37" ht="20.25" customHeight="1" x14ac:dyDescent="0.4">
      <c r="A218" s="97" t="str">
        <f t="shared" si="82"/>
        <v>Superintendencia de Seguros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25">
      <c r="A219" s="97" t="str">
        <f t="shared" si="82"/>
        <v>Primas Netas Cobradas por Compañías, Según Ramos</v>
      </c>
      <c r="B219" s="134" t="s">
        <v>56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25">
      <c r="A220" s="97" t="str">
        <f t="shared" si="82"/>
        <v>Abril, 2023</v>
      </c>
      <c r="B220" s="136" t="s">
        <v>151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2.75" customHeight="1" x14ac:dyDescent="0.25">
      <c r="A221" s="97" t="str">
        <f t="shared" si="82"/>
        <v>(Valores en RD$)</v>
      </c>
      <c r="B221" s="134" t="s">
        <v>91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7" x14ac:dyDescent="0.25">
      <c r="A222" s="97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7" t="str">
        <f t="shared" si="82"/>
        <v/>
      </c>
    </row>
    <row r="224" spans="1:37" ht="14.4" thickTop="1" thickBot="1" x14ac:dyDescent="0.3">
      <c r="A224" s="97" t="str">
        <f t="shared" si="82"/>
        <v>Compañías</v>
      </c>
      <c r="B224" s="137" t="s">
        <v>33</v>
      </c>
      <c r="C224" s="142" t="s">
        <v>0</v>
      </c>
      <c r="D224" s="142"/>
      <c r="E224" s="142" t="s">
        <v>12</v>
      </c>
      <c r="F224" s="142"/>
      <c r="G224" s="67"/>
      <c r="H224" s="142" t="s">
        <v>13</v>
      </c>
      <c r="I224" s="142"/>
      <c r="J224" s="67"/>
      <c r="K224" s="142" t="s">
        <v>14</v>
      </c>
      <c r="L224" s="142"/>
      <c r="M224" s="67"/>
      <c r="N224" s="142" t="s">
        <v>15</v>
      </c>
      <c r="O224" s="142"/>
      <c r="P224" s="67"/>
      <c r="Q224" s="142" t="s">
        <v>27</v>
      </c>
      <c r="R224" s="142"/>
      <c r="S224" s="67"/>
      <c r="T224" s="142" t="s">
        <v>35</v>
      </c>
      <c r="U224" s="142"/>
      <c r="V224" s="67"/>
      <c r="W224" s="142" t="s">
        <v>16</v>
      </c>
      <c r="X224" s="142"/>
      <c r="Y224" s="67"/>
      <c r="Z224" s="142" t="s">
        <v>67</v>
      </c>
      <c r="AA224" s="142"/>
      <c r="AB224" s="67"/>
      <c r="AC224" s="142" t="s">
        <v>34</v>
      </c>
      <c r="AD224" s="142"/>
      <c r="AE224" s="67"/>
      <c r="AF224" s="142" t="s">
        <v>17</v>
      </c>
      <c r="AG224" s="142"/>
      <c r="AH224" s="67"/>
      <c r="AI224" s="142" t="s">
        <v>18</v>
      </c>
      <c r="AJ224" s="142"/>
      <c r="AK224" s="49"/>
    </row>
    <row r="225" spans="1:39" ht="14.4" thickTop="1" thickBot="1" x14ac:dyDescent="0.3">
      <c r="A225" s="97" t="str">
        <f t="shared" si="82"/>
        <v/>
      </c>
      <c r="B225" s="146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7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0</v>
      </c>
      <c r="D226" s="44">
        <f t="shared" ref="D226:D258" si="85">SUMIF($E$62:$AJ$62,$D$62,$E226:$AJ226)</f>
        <v>0</v>
      </c>
      <c r="E226" s="35" t="str">
        <f>IFERROR(IF(INDEX('[1]PNC 2020'!$A$3:$AA$434,MATCH($A226,'[1]PNC 2020'!$A$7:$A$434,0)+4,MATCH(E$60,'[1]PNC 2020'!$A$3:$AA$3,0))=0,"",INDEX('[1]PNC 2020'!$A$3:$AA$434,MATCH($A226,'[1]PNC 2020'!$A$7:$A$434,0)+4,MATCH(E$60,'[1]PNC 2020'!$A$3:$AA$3,0))),"")</f>
        <v/>
      </c>
      <c r="F226" s="35" t="str">
        <f>IFERROR(IF(INDEX('[1]PNC 2020'!$A$3:$AA$434,MATCH($A226,'[1]PNC 2020'!$A$7:$A$434,0)+4,MATCH(F$60,'[1]PNC 2020'!$A$3:$AA$3,0))=0,"",INDEX('[1]PNC 2020'!$A$3:$AA$434,MATCH($A226,'[1]PNC 2020'!$A$7:$A$434,0)+4,MATCH(F$60,'[1]PNC 2020'!$A$3:$AA$3,0))),"")</f>
        <v/>
      </c>
      <c r="G226" s="35">
        <f>SUBTOTAL(109,E226:F226)</f>
        <v>0</v>
      </c>
      <c r="H226" s="35" t="str">
        <f>IFERROR(IF(INDEX('[1]PNC 2020'!$A$3:$AA$434,MATCH($A226,'[1]PNC 2020'!$A$7:$A$434,0)+4,MATCH(H$60,'[1]PNC 2020'!$A$3:$AA$3,0))=0,"",INDEX('[1]PNC 2020'!$A$3:$AA$434,MATCH($A226,'[1]PNC 2020'!$A$7:$A$434,0)+4,MATCH(H$60,'[1]PNC 2020'!$A$3:$AA$3,0))),"")</f>
        <v/>
      </c>
      <c r="I226" s="35" t="str">
        <f>IFERROR(IF(INDEX('[1]PNC 2020'!$A$3:$AA$434,MATCH($A226,'[1]PNC 2020'!$A$7:$A$434,0)+4,MATCH(I$60,'[1]PNC 2020'!$A$3:$AA$3,0))=0,"",INDEX('[1]PNC 2020'!$A$3:$AA$434,MATCH($A226,'[1]PNC 2020'!$A$7:$A$434,0)+4,MATCH(I$60,'[1]PNC 2020'!$A$3:$AA$3,0))),"")</f>
        <v/>
      </c>
      <c r="J226" s="35">
        <f>SUBTOTAL(109,H226:I226)</f>
        <v>0</v>
      </c>
      <c r="K226" s="35" t="str">
        <f>IFERROR(IF(INDEX('[1]PNC 2020'!$A$3:$AA$434,MATCH($A226,'[1]PNC 2020'!$A$7:$A$434,0)+4,MATCH(K$60,'[1]PNC 2020'!$A$3:$AA$3,0))=0,"",INDEX('[1]PNC 2020'!$A$3:$AA$434,MATCH($A226,'[1]PNC 2020'!$A$7:$A$434,0)+4,MATCH(K$60,'[1]PNC 2020'!$A$3:$AA$3,0))),"")</f>
        <v/>
      </c>
      <c r="L226" s="35" t="str">
        <f>IFERROR(IF(INDEX('[1]PNC 2020'!$A$3:$AA$434,MATCH($A226,'[1]PNC 2020'!$A$7:$A$434,0)+4,MATCH(L$60,'[1]PNC 2020'!$A$3:$AA$3,0))=0,"",INDEX('[1]PNC 2020'!$A$3:$AA$434,MATCH($A226,'[1]PNC 2020'!$A$7:$A$434,0)+4,MATCH(L$60,'[1]PNC 2020'!$A$3:$AA$3,0))),"")</f>
        <v/>
      </c>
      <c r="M226" s="35">
        <f>SUBTOTAL(109,K226:L226)</f>
        <v>0</v>
      </c>
      <c r="N226" s="35" t="str">
        <f>IFERROR(IF(INDEX('[1]PNC 2020'!$A$3:$AA$434,MATCH($A226,'[1]PNC 2020'!$A$7:$A$434,0)+4,MATCH(N$60,'[1]PNC 2020'!$A$3:$AA$3,0))=0,"",INDEX('[1]PNC 2020'!$A$3:$AA$434,MATCH($A226,'[1]PNC 2020'!$A$7:$A$434,0)+4,MATCH(N$60,'[1]PNC 2020'!$A$3:$AA$3,0))),"")</f>
        <v/>
      </c>
      <c r="O226" s="35" t="str">
        <f>IFERROR(IF(INDEX('[1]PNC 2020'!$A$3:$AA$434,MATCH($A226,'[1]PNC 2020'!$A$7:$A$434,0)+4,MATCH(O$60,'[1]PNC 2020'!$A$3:$AA$3,0))=0,"",INDEX('[1]PNC 2020'!$A$3:$AA$434,MATCH($A226,'[1]PNC 2020'!$A$7:$A$434,0)+4,MATCH(O$60,'[1]PNC 2020'!$A$3:$AA$3,0))),"")</f>
        <v/>
      </c>
      <c r="P226" s="35">
        <f>SUBTOTAL(109,N226:O226)</f>
        <v>0</v>
      </c>
      <c r="Q226" s="35" t="str">
        <f>IFERROR(IF(INDEX('[1]PNC 2020'!$A$3:$AA$434,MATCH($A226,'[1]PNC 2020'!$A$7:$A$434,0)+4,MATCH(Q$60,'[1]PNC 2020'!$A$3:$AA$3,0))=0,"",INDEX('[1]PNC 2020'!$A$3:$AA$434,MATCH($A226,'[1]PNC 2020'!$A$7:$A$434,0)+4,MATCH(Q$60,'[1]PNC 2020'!$A$3:$AA$3,0))),"")</f>
        <v/>
      </c>
      <c r="R226" s="35" t="str">
        <f>IFERROR(IF(INDEX('[1]PNC 2020'!$A$3:$AA$434,MATCH($A226,'[1]PNC 2020'!$A$7:$A$434,0)+4,MATCH(R$60,'[1]PNC 2020'!$A$3:$AA$3,0))=0,"",INDEX('[1]PNC 2020'!$A$3:$AA$434,MATCH($A226,'[1]PNC 2020'!$A$7:$A$434,0)+4,MATCH(R$60,'[1]PNC 2020'!$A$3:$AA$3,0))),"")</f>
        <v/>
      </c>
      <c r="S226" s="35">
        <f>SUBTOTAL(109,Q226:R226)</f>
        <v>0</v>
      </c>
      <c r="T226" s="35" t="str">
        <f>IFERROR(IF(INDEX('[1]PNC 2020'!$A$3:$AA$434,MATCH($A226,'[1]PNC 2020'!$A$7:$A$434,0)+4,MATCH(T$60,'[1]PNC 2020'!$A$3:$AA$3,0))=0,"",INDEX('[1]PNC 2020'!$A$3:$AA$434,MATCH($A226,'[1]PNC 2020'!$A$7:$A$434,0)+4,MATCH(T$60,'[1]PNC 2020'!$A$3:$AA$3,0))),"")</f>
        <v/>
      </c>
      <c r="U226" s="35" t="str">
        <f>IFERROR(IF(INDEX('[1]PNC 2020'!$A$3:$AA$434,MATCH($A226,'[1]PNC 2020'!$A$7:$A$434,0)+4,MATCH(U$60,'[1]PNC 2020'!$A$3:$AA$3,0))=0,"",INDEX('[1]PNC 2020'!$A$3:$AA$434,MATCH($A226,'[1]PNC 2020'!$A$7:$A$434,0)+4,MATCH(U$60,'[1]PNC 2020'!$A$3:$AA$3,0))),"")</f>
        <v/>
      </c>
      <c r="V226" s="35">
        <f>SUBTOTAL(109,T226:U226)</f>
        <v>0</v>
      </c>
      <c r="W226" s="35" t="str">
        <f>IFERROR(IF(INDEX('[1]PNC 2020'!$A$3:$AA$434,MATCH($A226,'[1]PNC 2020'!$A$7:$A$434,0)+4,MATCH(W$60,'[1]PNC 2020'!$A$3:$AA$3,0))=0,"",INDEX('[1]PNC 2020'!$A$3:$AA$434,MATCH($A226,'[1]PNC 2020'!$A$7:$A$434,0)+4,MATCH(W$60,'[1]PNC 2020'!$A$3:$AA$3,0))),"")</f>
        <v/>
      </c>
      <c r="X226" s="35" t="str">
        <f>IFERROR(IF(INDEX('[1]PNC 2020'!$A$3:$AA$434,MATCH($A226,'[1]PNC 2020'!$A$7:$A$434,0)+4,MATCH(X$60,'[1]PNC 2020'!$A$3:$AA$3,0))=0,"",INDEX('[1]PNC 2020'!$A$3:$AA$434,MATCH($A226,'[1]PNC 2020'!$A$7:$A$434,0)+4,MATCH(X$60,'[1]PNC 2020'!$A$3:$AA$3,0))),"")</f>
        <v/>
      </c>
      <c r="Y226" s="35">
        <f>SUBTOTAL(109,W226:X226)</f>
        <v>0</v>
      </c>
      <c r="Z226" s="35" t="str">
        <f>IFERROR(IF(INDEX('[1]PNC 2020'!$A$3:$AA$434,MATCH($A226,'[1]PNC 2020'!$A$7:$A$434,0)+4,MATCH(Z$60,'[1]PNC 2020'!$A$3:$AA$3,0))=0,"",INDEX('[1]PNC 2020'!$A$3:$AA$434,MATCH($A226,'[1]PNC 2020'!$A$7:$A$434,0)+4,MATCH(Z$60,'[1]PNC 2020'!$A$3:$AA$3,0))),"")</f>
        <v/>
      </c>
      <c r="AA226" s="35" t="str">
        <f>IFERROR(IF(INDEX('[1]PNC 2020'!$A$3:$AA$434,MATCH($A226,'[1]PNC 2020'!$A$7:$A$434,0)+4,MATCH(AA$60,'[1]PNC 2020'!$A$3:$AA$3,0))=0,"",INDEX('[1]PNC 2020'!$A$3:$AA$434,MATCH($A226,'[1]PNC 2020'!$A$7:$A$434,0)+4,MATCH(AA$60,'[1]PNC 2020'!$A$3:$AA$3,0))),"")</f>
        <v/>
      </c>
      <c r="AB226" s="35">
        <f>SUBTOTAL(109,Z226:AA226)</f>
        <v>0</v>
      </c>
      <c r="AC226" s="35" t="str">
        <f>IFERROR(IF(INDEX('[1]PNC 2020'!$A$3:$AA$434,MATCH($A226,'[1]PNC 2020'!$A$7:$A$434,0)+4,MATCH(AC$60,'[1]PNC 2020'!$A$3:$AA$3,0))=0,"",INDEX('[1]PNC 2020'!$A$3:$AA$434,MATCH($A226,'[1]PNC 2020'!$A$7:$A$434,0)+4,MATCH(AC$60,'[1]PNC 2020'!$A$3:$AA$3,0))),"")</f>
        <v/>
      </c>
      <c r="AD226" s="35" t="str">
        <f>IFERROR(IF(INDEX('[1]PNC 2020'!$A$3:$AA$434,MATCH($A226,'[1]PNC 2020'!$A$7:$A$434,0)+4,MATCH(AD$60,'[1]PNC 2020'!$A$3:$AA$3,0))=0,"",INDEX('[1]PNC 2020'!$A$3:$AA$434,MATCH($A226,'[1]PNC 2020'!$A$7:$A$434,0)+4,MATCH(AD$60,'[1]PNC 2020'!$A$3:$AA$3,0))),"")</f>
        <v/>
      </c>
      <c r="AE226" s="35">
        <f>SUBTOTAL(109,AC226:AD226)</f>
        <v>0</v>
      </c>
      <c r="AF226" s="35" t="str">
        <f>IFERROR(IF(INDEX('[1]PNC 2020'!$A$3:$AA$434,MATCH($A226,'[1]PNC 2020'!$A$7:$A$434,0)+4,MATCH(AF$60,'[1]PNC 2020'!$A$3:$AA$3,0))=0,"",INDEX('[1]PNC 2020'!$A$3:$AA$434,MATCH($A226,'[1]PNC 2020'!$A$7:$A$434,0)+4,MATCH(AF$60,'[1]PNC 2020'!$A$3:$AA$3,0))),"")</f>
        <v/>
      </c>
      <c r="AG226" s="35" t="str">
        <f>IFERROR(IF(INDEX('[1]PNC 2020'!$A$3:$AA$434,MATCH($A226,'[1]PNC 2020'!$A$7:$A$434,0)+4,MATCH(AG$60,'[1]PNC 2020'!$A$3:$AA$3,0))=0,"",INDEX('[1]PNC 2020'!$A$3:$AA$434,MATCH($A226,'[1]PNC 2020'!$A$7:$A$434,0)+4,MATCH(AG$60,'[1]PNC 2020'!$A$3:$AA$3,0))),"")</f>
        <v/>
      </c>
      <c r="AH226" s="35">
        <f>SUBTOTAL(109,AF226:AG226)</f>
        <v>0</v>
      </c>
      <c r="AI226" s="35" t="str">
        <f>IFERROR(IF(INDEX('[1]PNC 2020'!$A$3:$AA$434,MATCH($A226,'[1]PNC 2020'!$A$7:$A$434,0)+4,MATCH(AI$60,'[1]PNC 2020'!$A$3:$AA$3,0))=0,"",INDEX('[1]PNC 2020'!$A$3:$AA$434,MATCH($A226,'[1]PNC 2020'!$A$7:$A$434,0)+4,MATCH(AI$60,'[1]PNC 2020'!$A$3:$AA$3,0))),"")</f>
        <v/>
      </c>
      <c r="AJ226" s="35" t="str">
        <f>IFERROR(IF(INDEX('[1]PNC 2020'!$A$3:$AA$434,MATCH($A226,'[1]PNC 2020'!$A$7:$A$434,0)+4,MATCH(AJ$60,'[1]PNC 2020'!$A$3:$AA$3,0))=0,"",INDEX('[1]PNC 2020'!$A$3:$AA$434,MATCH($A226,'[1]PNC 2020'!$A$7:$A$434,0)+4,MATCH(AJ$60,'[1]PNC 2020'!$A$3:$AA$3,0))),"")</f>
        <v/>
      </c>
      <c r="AK226" s="35">
        <f>SUBTOTAL(109,AI226:AJ226)</f>
        <v>0</v>
      </c>
      <c r="AM226" s="97" t="s">
        <v>3</v>
      </c>
    </row>
    <row r="227" spans="1:39" x14ac:dyDescent="0.25">
      <c r="A227" s="97" t="str">
        <f t="shared" si="82"/>
        <v>AbrilHumano Seguros, S. A.</v>
      </c>
      <c r="B227" s="37" t="s">
        <v>92</v>
      </c>
      <c r="C227" s="44">
        <f t="shared" si="84"/>
        <v>0</v>
      </c>
      <c r="D227" s="44">
        <f t="shared" si="85"/>
        <v>0</v>
      </c>
      <c r="E227" s="35" t="str">
        <f>IFERROR(IF(INDEX('[1]PNC 2020'!$A$3:$AA$434,MATCH($A227,'[1]PNC 2020'!$A$7:$A$434,0)+4,MATCH(E$60,'[1]PNC 2020'!$A$3:$AA$3,0))=0,"",INDEX('[1]PNC 2020'!$A$3:$AA$434,MATCH($A227,'[1]PNC 2020'!$A$7:$A$434,0)+4,MATCH(E$60,'[1]PNC 2020'!$A$3:$AA$3,0))),"")</f>
        <v/>
      </c>
      <c r="F227" s="35" t="str">
        <f>IFERROR(IF(INDEX('[1]PNC 2020'!$A$3:$AA$434,MATCH($A227,'[1]PNC 2020'!$A$7:$A$434,0)+4,MATCH(F$60,'[1]PNC 2020'!$A$3:$AA$3,0))=0,"",INDEX('[1]PNC 2020'!$A$3:$AA$434,MATCH($A227,'[1]PNC 2020'!$A$7:$A$434,0)+4,MATCH(F$60,'[1]PNC 2020'!$A$3:$AA$3,0))),"")</f>
        <v/>
      </c>
      <c r="G227" s="35">
        <f t="shared" ref="G227:G258" si="86">SUBTOTAL(109,E227:F227)</f>
        <v>0</v>
      </c>
      <c r="H227" s="35" t="str">
        <f>IFERROR(IF(INDEX('[1]PNC 2020'!$A$3:$AA$434,MATCH($A227,'[1]PNC 2020'!$A$7:$A$434,0)+4,MATCH(H$60,'[1]PNC 2020'!$A$3:$AA$3,0))=0,"",INDEX('[1]PNC 2020'!$A$3:$AA$434,MATCH($A227,'[1]PNC 2020'!$A$7:$A$434,0)+4,MATCH(H$60,'[1]PNC 2020'!$A$3:$AA$3,0))),"")</f>
        <v/>
      </c>
      <c r="I227" s="35" t="str">
        <f>IFERROR(IF(INDEX('[1]PNC 2020'!$A$3:$AA$434,MATCH($A227,'[1]PNC 2020'!$A$7:$A$434,0)+4,MATCH(I$60,'[1]PNC 2020'!$A$3:$AA$3,0))=0,"",INDEX('[1]PNC 2020'!$A$3:$AA$434,MATCH($A227,'[1]PNC 2020'!$A$7:$A$434,0)+4,MATCH(I$60,'[1]PNC 2020'!$A$3:$AA$3,0))),"")</f>
        <v/>
      </c>
      <c r="J227" s="35">
        <f t="shared" ref="J227:J258" si="87">SUBTOTAL(109,H227:I227)</f>
        <v>0</v>
      </c>
      <c r="K227" s="35" t="str">
        <f>IFERROR(IF(INDEX('[1]PNC 2020'!$A$3:$AA$434,MATCH($A227,'[1]PNC 2020'!$A$7:$A$434,0)+4,MATCH(K$60,'[1]PNC 2020'!$A$3:$AA$3,0))=0,"",INDEX('[1]PNC 2020'!$A$3:$AA$434,MATCH($A227,'[1]PNC 2020'!$A$7:$A$434,0)+4,MATCH(K$60,'[1]PNC 2020'!$A$3:$AA$3,0))),"")</f>
        <v/>
      </c>
      <c r="L227" s="35" t="str">
        <f>IFERROR(IF(INDEX('[1]PNC 2020'!$A$3:$AA$434,MATCH($A227,'[1]PNC 2020'!$A$7:$A$434,0)+4,MATCH(L$60,'[1]PNC 2020'!$A$3:$AA$3,0))=0,"",INDEX('[1]PNC 2020'!$A$3:$AA$434,MATCH($A227,'[1]PNC 2020'!$A$7:$A$434,0)+4,MATCH(L$60,'[1]PNC 2020'!$A$3:$AA$3,0))),"")</f>
        <v/>
      </c>
      <c r="M227" s="35">
        <f t="shared" ref="M227:M258" si="88">SUBTOTAL(109,K227:L227)</f>
        <v>0</v>
      </c>
      <c r="N227" s="35" t="str">
        <f>IFERROR(IF(INDEX('[1]PNC 2020'!$A$3:$AA$434,MATCH($A227,'[1]PNC 2020'!$A$7:$A$434,0)+4,MATCH(N$60,'[1]PNC 2020'!$A$3:$AA$3,0))=0,"",INDEX('[1]PNC 2020'!$A$3:$AA$434,MATCH($A227,'[1]PNC 2020'!$A$7:$A$434,0)+4,MATCH(N$60,'[1]PNC 2020'!$A$3:$AA$3,0))),"")</f>
        <v/>
      </c>
      <c r="O227" s="35" t="str">
        <f>IFERROR(IF(INDEX('[1]PNC 2020'!$A$3:$AA$434,MATCH($A227,'[1]PNC 2020'!$A$7:$A$434,0)+4,MATCH(O$60,'[1]PNC 2020'!$A$3:$AA$3,0))=0,"",INDEX('[1]PNC 2020'!$A$3:$AA$434,MATCH($A227,'[1]PNC 2020'!$A$7:$A$434,0)+4,MATCH(O$60,'[1]PNC 2020'!$A$3:$AA$3,0))),"")</f>
        <v/>
      </c>
      <c r="P227" s="35">
        <f t="shared" ref="P227:P258" si="89">SUBTOTAL(109,N227:O227)</f>
        <v>0</v>
      </c>
      <c r="Q227" s="35" t="str">
        <f>IFERROR(IF(INDEX('[1]PNC 2020'!$A$3:$AA$434,MATCH($A227,'[1]PNC 2020'!$A$7:$A$434,0)+4,MATCH(Q$60,'[1]PNC 2020'!$A$3:$AA$3,0))=0,"",INDEX('[1]PNC 2020'!$A$3:$AA$434,MATCH($A227,'[1]PNC 2020'!$A$7:$A$434,0)+4,MATCH(Q$60,'[1]PNC 2020'!$A$3:$AA$3,0))),"")</f>
        <v/>
      </c>
      <c r="R227" s="35" t="str">
        <f>IFERROR(IF(INDEX('[1]PNC 2020'!$A$3:$AA$434,MATCH($A227,'[1]PNC 2020'!$A$7:$A$434,0)+4,MATCH(R$60,'[1]PNC 2020'!$A$3:$AA$3,0))=0,"",INDEX('[1]PNC 2020'!$A$3:$AA$434,MATCH($A227,'[1]PNC 2020'!$A$7:$A$434,0)+4,MATCH(R$60,'[1]PNC 2020'!$A$3:$AA$3,0))),"")</f>
        <v/>
      </c>
      <c r="S227" s="35">
        <f t="shared" ref="S227:S258" si="90">SUBTOTAL(109,Q227:R227)</f>
        <v>0</v>
      </c>
      <c r="T227" s="35" t="str">
        <f>IFERROR(IF(INDEX('[1]PNC 2020'!$A$3:$AA$434,MATCH($A227,'[1]PNC 2020'!$A$7:$A$434,0)+4,MATCH(T$60,'[1]PNC 2020'!$A$3:$AA$3,0))=0,"",INDEX('[1]PNC 2020'!$A$3:$AA$434,MATCH($A227,'[1]PNC 2020'!$A$7:$A$434,0)+4,MATCH(T$60,'[1]PNC 2020'!$A$3:$AA$3,0))),"")</f>
        <v/>
      </c>
      <c r="U227" s="35" t="str">
        <f>IFERROR(IF(INDEX('[1]PNC 2020'!$A$3:$AA$434,MATCH($A227,'[1]PNC 2020'!$A$7:$A$434,0)+4,MATCH(U$60,'[1]PNC 2020'!$A$3:$AA$3,0))=0,"",INDEX('[1]PNC 2020'!$A$3:$AA$434,MATCH($A227,'[1]PNC 2020'!$A$7:$A$434,0)+4,MATCH(U$60,'[1]PNC 2020'!$A$3:$AA$3,0))),"")</f>
        <v/>
      </c>
      <c r="V227" s="35">
        <f t="shared" ref="V227:V258" si="91">SUBTOTAL(109,T227:U227)</f>
        <v>0</v>
      </c>
      <c r="W227" s="35" t="str">
        <f>IFERROR(IF(INDEX('[1]PNC 2020'!$A$3:$AA$434,MATCH($A227,'[1]PNC 2020'!$A$7:$A$434,0)+4,MATCH(W$60,'[1]PNC 2020'!$A$3:$AA$3,0))=0,"",INDEX('[1]PNC 2020'!$A$3:$AA$434,MATCH($A227,'[1]PNC 2020'!$A$7:$A$434,0)+4,MATCH(W$60,'[1]PNC 2020'!$A$3:$AA$3,0))),"")</f>
        <v/>
      </c>
      <c r="X227" s="35" t="str">
        <f>IFERROR(IF(INDEX('[1]PNC 2020'!$A$3:$AA$434,MATCH($A227,'[1]PNC 2020'!$A$7:$A$434,0)+4,MATCH(X$60,'[1]PNC 2020'!$A$3:$AA$3,0))=0,"",INDEX('[1]PNC 2020'!$A$3:$AA$434,MATCH($A227,'[1]PNC 2020'!$A$7:$A$434,0)+4,MATCH(X$60,'[1]PNC 2020'!$A$3:$AA$3,0))),"")</f>
        <v/>
      </c>
      <c r="Y227" s="35">
        <f t="shared" ref="Y227:Y258" si="92">SUBTOTAL(109,W227:X227)</f>
        <v>0</v>
      </c>
      <c r="Z227" s="35" t="str">
        <f>IFERROR(IF(INDEX('[1]PNC 2020'!$A$3:$AA$434,MATCH($A227,'[1]PNC 2020'!$A$7:$A$434,0)+4,MATCH(Z$60,'[1]PNC 2020'!$A$3:$AA$3,0))=0,"",INDEX('[1]PNC 2020'!$A$3:$AA$434,MATCH($A227,'[1]PNC 2020'!$A$7:$A$434,0)+4,MATCH(Z$60,'[1]PNC 2020'!$A$3:$AA$3,0))),"")</f>
        <v/>
      </c>
      <c r="AA227" s="35" t="str">
        <f>IFERROR(IF(INDEX('[1]PNC 2020'!$A$3:$AA$434,MATCH($A227,'[1]PNC 2020'!$A$7:$A$434,0)+4,MATCH(AA$60,'[1]PNC 2020'!$A$3:$AA$3,0))=0,"",INDEX('[1]PNC 2020'!$A$3:$AA$434,MATCH($A227,'[1]PNC 2020'!$A$7:$A$434,0)+4,MATCH(AA$60,'[1]PNC 2020'!$A$3:$AA$3,0))),"")</f>
        <v/>
      </c>
      <c r="AB227" s="35">
        <f t="shared" ref="AB227:AB258" si="93">SUBTOTAL(109,Z227:AA227)</f>
        <v>0</v>
      </c>
      <c r="AC227" s="35" t="str">
        <f>IFERROR(IF(INDEX('[1]PNC 2020'!$A$3:$AA$434,MATCH($A227,'[1]PNC 2020'!$A$7:$A$434,0)+4,MATCH(AC$60,'[1]PNC 2020'!$A$3:$AA$3,0))=0,"",INDEX('[1]PNC 2020'!$A$3:$AA$434,MATCH($A227,'[1]PNC 2020'!$A$7:$A$434,0)+4,MATCH(AC$60,'[1]PNC 2020'!$A$3:$AA$3,0))),"")</f>
        <v/>
      </c>
      <c r="AD227" s="35" t="str">
        <f>IFERROR(IF(INDEX('[1]PNC 2020'!$A$3:$AA$434,MATCH($A227,'[1]PNC 2020'!$A$7:$A$434,0)+4,MATCH(AD$60,'[1]PNC 2020'!$A$3:$AA$3,0))=0,"",INDEX('[1]PNC 2020'!$A$3:$AA$434,MATCH($A227,'[1]PNC 2020'!$A$7:$A$434,0)+4,MATCH(AD$60,'[1]PNC 2020'!$A$3:$AA$3,0))),"")</f>
        <v/>
      </c>
      <c r="AE227" s="35">
        <f t="shared" ref="AE227:AE258" si="94">SUBTOTAL(109,AC227:AD227)</f>
        <v>0</v>
      </c>
      <c r="AF227" s="35" t="str">
        <f>IFERROR(IF(INDEX('[1]PNC 2020'!$A$3:$AA$434,MATCH($A227,'[1]PNC 2020'!$A$7:$A$434,0)+4,MATCH(AF$60,'[1]PNC 2020'!$A$3:$AA$3,0))=0,"",INDEX('[1]PNC 2020'!$A$3:$AA$434,MATCH($A227,'[1]PNC 2020'!$A$7:$A$434,0)+4,MATCH(AF$60,'[1]PNC 2020'!$A$3:$AA$3,0))),"")</f>
        <v/>
      </c>
      <c r="AG227" s="35" t="str">
        <f>IFERROR(IF(INDEX('[1]PNC 2020'!$A$3:$AA$434,MATCH($A227,'[1]PNC 2020'!$A$7:$A$434,0)+4,MATCH(AG$60,'[1]PNC 2020'!$A$3:$AA$3,0))=0,"",INDEX('[1]PNC 2020'!$A$3:$AA$434,MATCH($A227,'[1]PNC 2020'!$A$7:$A$434,0)+4,MATCH(AG$60,'[1]PNC 2020'!$A$3:$AA$3,0))),"")</f>
        <v/>
      </c>
      <c r="AH227" s="35">
        <f t="shared" ref="AH227:AH258" si="95">SUBTOTAL(109,AF227:AG227)</f>
        <v>0</v>
      </c>
      <c r="AI227" s="35" t="str">
        <f>IFERROR(IF(INDEX('[1]PNC 2020'!$A$3:$AA$434,MATCH($A227,'[1]PNC 2020'!$A$7:$A$434,0)+4,MATCH(AI$60,'[1]PNC 2020'!$A$3:$AA$3,0))=0,"",INDEX('[1]PNC 2020'!$A$3:$AA$434,MATCH($A227,'[1]PNC 2020'!$A$7:$A$434,0)+4,MATCH(AI$60,'[1]PNC 2020'!$A$3:$AA$3,0))),"")</f>
        <v/>
      </c>
      <c r="AJ227" s="35" t="str">
        <f>IFERROR(IF(INDEX('[1]PNC 2020'!$A$3:$AA$434,MATCH($A227,'[1]PNC 2020'!$A$7:$A$434,0)+4,MATCH(AJ$60,'[1]PNC 2020'!$A$3:$AA$3,0))=0,"",INDEX('[1]PNC 2020'!$A$3:$AA$434,MATCH($A227,'[1]PNC 2020'!$A$7:$A$434,0)+4,MATCH(AJ$60,'[1]PNC 2020'!$A$3:$AA$3,0))),"")</f>
        <v/>
      </c>
      <c r="AK227" s="35">
        <f t="shared" ref="AK227:AK258" si="96">SUBTOTAL(109,AI227:AJ227)</f>
        <v>0</v>
      </c>
      <c r="AM227" s="97" t="s">
        <v>3</v>
      </c>
    </row>
    <row r="228" spans="1:39" x14ac:dyDescent="0.25">
      <c r="A228" s="97" t="str">
        <f t="shared" si="82"/>
        <v>AbrilSeguros Reservas, S. A.</v>
      </c>
      <c r="B228" s="37" t="s">
        <v>93</v>
      </c>
      <c r="C228" s="44">
        <f t="shared" si="84"/>
        <v>0</v>
      </c>
      <c r="D228" s="44">
        <f t="shared" si="85"/>
        <v>0</v>
      </c>
      <c r="E228" s="35" t="str">
        <f>IFERROR(IF(INDEX('[1]PNC 2020'!$A$3:$AA$434,MATCH($A228,'[1]PNC 2020'!$A$7:$A$434,0)+4,MATCH(E$60,'[1]PNC 2020'!$A$3:$AA$3,0))=0,"",INDEX('[1]PNC 2020'!$A$3:$AA$434,MATCH($A228,'[1]PNC 2020'!$A$7:$A$434,0)+4,MATCH(E$60,'[1]PNC 2020'!$A$3:$AA$3,0))),"")</f>
        <v/>
      </c>
      <c r="F228" s="35" t="str">
        <f>IFERROR(IF(INDEX('[1]PNC 2020'!$A$3:$AA$434,MATCH($A228,'[1]PNC 2020'!$A$7:$A$434,0)+4,MATCH(F$60,'[1]PNC 2020'!$A$3:$AA$3,0))=0,"",INDEX('[1]PNC 2020'!$A$3:$AA$434,MATCH($A228,'[1]PNC 2020'!$A$7:$A$434,0)+4,MATCH(F$60,'[1]PNC 2020'!$A$3:$AA$3,0))),"")</f>
        <v/>
      </c>
      <c r="G228" s="35">
        <f t="shared" si="86"/>
        <v>0</v>
      </c>
      <c r="H228" s="35" t="str">
        <f>IFERROR(IF(INDEX('[1]PNC 2020'!$A$3:$AA$434,MATCH($A228,'[1]PNC 2020'!$A$7:$A$434,0)+4,MATCH(H$60,'[1]PNC 2020'!$A$3:$AA$3,0))=0,"",INDEX('[1]PNC 2020'!$A$3:$AA$434,MATCH($A228,'[1]PNC 2020'!$A$7:$A$434,0)+4,MATCH(H$60,'[1]PNC 2020'!$A$3:$AA$3,0))),"")</f>
        <v/>
      </c>
      <c r="I228" s="35" t="str">
        <f>IFERROR(IF(INDEX('[1]PNC 2020'!$A$3:$AA$434,MATCH($A228,'[1]PNC 2020'!$A$7:$A$434,0)+4,MATCH(I$60,'[1]PNC 2020'!$A$3:$AA$3,0))=0,"",INDEX('[1]PNC 2020'!$A$3:$AA$434,MATCH($A228,'[1]PNC 2020'!$A$7:$A$434,0)+4,MATCH(I$60,'[1]PNC 2020'!$A$3:$AA$3,0))),"")</f>
        <v/>
      </c>
      <c r="J228" s="35">
        <f t="shared" si="87"/>
        <v>0</v>
      </c>
      <c r="K228" s="35" t="str">
        <f>IFERROR(IF(INDEX('[1]PNC 2020'!$A$3:$AA$434,MATCH($A228,'[1]PNC 2020'!$A$7:$A$434,0)+4,MATCH(K$60,'[1]PNC 2020'!$A$3:$AA$3,0))=0,"",INDEX('[1]PNC 2020'!$A$3:$AA$434,MATCH($A228,'[1]PNC 2020'!$A$7:$A$434,0)+4,MATCH(K$60,'[1]PNC 2020'!$A$3:$AA$3,0))),"")</f>
        <v/>
      </c>
      <c r="L228" s="35" t="str">
        <f>IFERROR(IF(INDEX('[1]PNC 2020'!$A$3:$AA$434,MATCH($A228,'[1]PNC 2020'!$A$7:$A$434,0)+4,MATCH(L$60,'[1]PNC 2020'!$A$3:$AA$3,0))=0,"",INDEX('[1]PNC 2020'!$A$3:$AA$434,MATCH($A228,'[1]PNC 2020'!$A$7:$A$434,0)+4,MATCH(L$60,'[1]PNC 2020'!$A$3:$AA$3,0))),"")</f>
        <v/>
      </c>
      <c r="M228" s="35">
        <f t="shared" si="88"/>
        <v>0</v>
      </c>
      <c r="N228" s="35" t="str">
        <f>IFERROR(IF(INDEX('[1]PNC 2020'!$A$3:$AA$434,MATCH($A228,'[1]PNC 2020'!$A$7:$A$434,0)+4,MATCH(N$60,'[1]PNC 2020'!$A$3:$AA$3,0))=0,"",INDEX('[1]PNC 2020'!$A$3:$AA$434,MATCH($A228,'[1]PNC 2020'!$A$7:$A$434,0)+4,MATCH(N$60,'[1]PNC 2020'!$A$3:$AA$3,0))),"")</f>
        <v/>
      </c>
      <c r="O228" s="35" t="str">
        <f>IFERROR(IF(INDEX('[1]PNC 2020'!$A$3:$AA$434,MATCH($A228,'[1]PNC 2020'!$A$7:$A$434,0)+4,MATCH(O$60,'[1]PNC 2020'!$A$3:$AA$3,0))=0,"",INDEX('[1]PNC 2020'!$A$3:$AA$434,MATCH($A228,'[1]PNC 2020'!$A$7:$A$434,0)+4,MATCH(O$60,'[1]PNC 2020'!$A$3:$AA$3,0))),"")</f>
        <v/>
      </c>
      <c r="P228" s="35">
        <f t="shared" si="89"/>
        <v>0</v>
      </c>
      <c r="Q228" s="35" t="str">
        <f>IFERROR(IF(INDEX('[1]PNC 2020'!$A$3:$AA$434,MATCH($A228,'[1]PNC 2020'!$A$7:$A$434,0)+4,MATCH(Q$60,'[1]PNC 2020'!$A$3:$AA$3,0))=0,"",INDEX('[1]PNC 2020'!$A$3:$AA$434,MATCH($A228,'[1]PNC 2020'!$A$7:$A$434,0)+4,MATCH(Q$60,'[1]PNC 2020'!$A$3:$AA$3,0))),"")</f>
        <v/>
      </c>
      <c r="R228" s="35" t="str">
        <f>IFERROR(IF(INDEX('[1]PNC 2020'!$A$3:$AA$434,MATCH($A228,'[1]PNC 2020'!$A$7:$A$434,0)+4,MATCH(R$60,'[1]PNC 2020'!$A$3:$AA$3,0))=0,"",INDEX('[1]PNC 2020'!$A$3:$AA$434,MATCH($A228,'[1]PNC 2020'!$A$7:$A$434,0)+4,MATCH(R$60,'[1]PNC 2020'!$A$3:$AA$3,0))),"")</f>
        <v/>
      </c>
      <c r="S228" s="35">
        <f t="shared" si="90"/>
        <v>0</v>
      </c>
      <c r="T228" s="35" t="str">
        <f>IFERROR(IF(INDEX('[1]PNC 2020'!$A$3:$AA$434,MATCH($A228,'[1]PNC 2020'!$A$7:$A$434,0)+4,MATCH(T$60,'[1]PNC 2020'!$A$3:$AA$3,0))=0,"",INDEX('[1]PNC 2020'!$A$3:$AA$434,MATCH($A228,'[1]PNC 2020'!$A$7:$A$434,0)+4,MATCH(T$60,'[1]PNC 2020'!$A$3:$AA$3,0))),"")</f>
        <v/>
      </c>
      <c r="U228" s="35" t="str">
        <f>IFERROR(IF(INDEX('[1]PNC 2020'!$A$3:$AA$434,MATCH($A228,'[1]PNC 2020'!$A$7:$A$434,0)+4,MATCH(U$60,'[1]PNC 2020'!$A$3:$AA$3,0))=0,"",INDEX('[1]PNC 2020'!$A$3:$AA$434,MATCH($A228,'[1]PNC 2020'!$A$7:$A$434,0)+4,MATCH(U$60,'[1]PNC 2020'!$A$3:$AA$3,0))),"")</f>
        <v/>
      </c>
      <c r="V228" s="35">
        <f t="shared" si="91"/>
        <v>0</v>
      </c>
      <c r="W228" s="35" t="str">
        <f>IFERROR(IF(INDEX('[1]PNC 2020'!$A$3:$AA$434,MATCH($A228,'[1]PNC 2020'!$A$7:$A$434,0)+4,MATCH(W$60,'[1]PNC 2020'!$A$3:$AA$3,0))=0,"",INDEX('[1]PNC 2020'!$A$3:$AA$434,MATCH($A228,'[1]PNC 2020'!$A$7:$A$434,0)+4,MATCH(W$60,'[1]PNC 2020'!$A$3:$AA$3,0))),"")</f>
        <v/>
      </c>
      <c r="X228" s="35" t="str">
        <f>IFERROR(IF(INDEX('[1]PNC 2020'!$A$3:$AA$434,MATCH($A228,'[1]PNC 2020'!$A$7:$A$434,0)+4,MATCH(X$60,'[1]PNC 2020'!$A$3:$AA$3,0))=0,"",INDEX('[1]PNC 2020'!$A$3:$AA$434,MATCH($A228,'[1]PNC 2020'!$A$7:$A$434,0)+4,MATCH(X$60,'[1]PNC 2020'!$A$3:$AA$3,0))),"")</f>
        <v/>
      </c>
      <c r="Y228" s="35">
        <f t="shared" si="92"/>
        <v>0</v>
      </c>
      <c r="Z228" s="35" t="str">
        <f>IFERROR(IF(INDEX('[1]PNC 2020'!$A$3:$AA$434,MATCH($A228,'[1]PNC 2020'!$A$7:$A$434,0)+4,MATCH(Z$60,'[1]PNC 2020'!$A$3:$AA$3,0))=0,"",INDEX('[1]PNC 2020'!$A$3:$AA$434,MATCH($A228,'[1]PNC 2020'!$A$7:$A$434,0)+4,MATCH(Z$60,'[1]PNC 2020'!$A$3:$AA$3,0))),"")</f>
        <v/>
      </c>
      <c r="AA228" s="35" t="str">
        <f>IFERROR(IF(INDEX('[1]PNC 2020'!$A$3:$AA$434,MATCH($A228,'[1]PNC 2020'!$A$7:$A$434,0)+4,MATCH(AA$60,'[1]PNC 2020'!$A$3:$AA$3,0))=0,"",INDEX('[1]PNC 2020'!$A$3:$AA$434,MATCH($A228,'[1]PNC 2020'!$A$7:$A$434,0)+4,MATCH(AA$60,'[1]PNC 2020'!$A$3:$AA$3,0))),"")</f>
        <v/>
      </c>
      <c r="AB228" s="35">
        <f t="shared" si="93"/>
        <v>0</v>
      </c>
      <c r="AC228" s="35" t="str">
        <f>IFERROR(IF(INDEX('[1]PNC 2020'!$A$3:$AA$434,MATCH($A228,'[1]PNC 2020'!$A$7:$A$434,0)+4,MATCH(AC$60,'[1]PNC 2020'!$A$3:$AA$3,0))=0,"",INDEX('[1]PNC 2020'!$A$3:$AA$434,MATCH($A228,'[1]PNC 2020'!$A$7:$A$434,0)+4,MATCH(AC$60,'[1]PNC 2020'!$A$3:$AA$3,0))),"")</f>
        <v/>
      </c>
      <c r="AD228" s="35" t="str">
        <f>IFERROR(IF(INDEX('[1]PNC 2020'!$A$3:$AA$434,MATCH($A228,'[1]PNC 2020'!$A$7:$A$434,0)+4,MATCH(AD$60,'[1]PNC 2020'!$A$3:$AA$3,0))=0,"",INDEX('[1]PNC 2020'!$A$3:$AA$434,MATCH($A228,'[1]PNC 2020'!$A$7:$A$434,0)+4,MATCH(AD$60,'[1]PNC 2020'!$A$3:$AA$3,0))),"")</f>
        <v/>
      </c>
      <c r="AE228" s="35">
        <f t="shared" si="94"/>
        <v>0</v>
      </c>
      <c r="AF228" s="35" t="str">
        <f>IFERROR(IF(INDEX('[1]PNC 2020'!$A$3:$AA$434,MATCH($A228,'[1]PNC 2020'!$A$7:$A$434,0)+4,MATCH(AF$60,'[1]PNC 2020'!$A$3:$AA$3,0))=0,"",INDEX('[1]PNC 2020'!$A$3:$AA$434,MATCH($A228,'[1]PNC 2020'!$A$7:$A$434,0)+4,MATCH(AF$60,'[1]PNC 2020'!$A$3:$AA$3,0))),"")</f>
        <v/>
      </c>
      <c r="AG228" s="35" t="str">
        <f>IFERROR(IF(INDEX('[1]PNC 2020'!$A$3:$AA$434,MATCH($A228,'[1]PNC 2020'!$A$7:$A$434,0)+4,MATCH(AG$60,'[1]PNC 2020'!$A$3:$AA$3,0))=0,"",INDEX('[1]PNC 2020'!$A$3:$AA$434,MATCH($A228,'[1]PNC 2020'!$A$7:$A$434,0)+4,MATCH(AG$60,'[1]PNC 2020'!$A$3:$AA$3,0))),"")</f>
        <v/>
      </c>
      <c r="AH228" s="35">
        <f t="shared" si="95"/>
        <v>0</v>
      </c>
      <c r="AI228" s="35" t="str">
        <f>IFERROR(IF(INDEX('[1]PNC 2020'!$A$3:$AA$434,MATCH($A228,'[1]PNC 2020'!$A$7:$A$434,0)+4,MATCH(AI$60,'[1]PNC 2020'!$A$3:$AA$3,0))=0,"",INDEX('[1]PNC 2020'!$A$3:$AA$434,MATCH($A228,'[1]PNC 2020'!$A$7:$A$434,0)+4,MATCH(AI$60,'[1]PNC 2020'!$A$3:$AA$3,0))),"")</f>
        <v/>
      </c>
      <c r="AJ228" s="35" t="str">
        <f>IFERROR(IF(INDEX('[1]PNC 2020'!$A$3:$AA$434,MATCH($A228,'[1]PNC 2020'!$A$7:$A$434,0)+4,MATCH(AJ$60,'[1]PNC 2020'!$A$3:$AA$3,0))=0,"",INDEX('[1]PNC 2020'!$A$3:$AA$434,MATCH($A228,'[1]PNC 2020'!$A$7:$A$434,0)+4,MATCH(AJ$60,'[1]PNC 2020'!$A$3:$AA$3,0))),"")</f>
        <v/>
      </c>
      <c r="AK228" s="35">
        <f t="shared" si="96"/>
        <v>0</v>
      </c>
      <c r="AM228" s="97" t="s">
        <v>3</v>
      </c>
    </row>
    <row r="229" spans="1:39" x14ac:dyDescent="0.25">
      <c r="A229" s="97" t="str">
        <f t="shared" si="82"/>
        <v>AbrilMapfre BHD Compañía de Seguros</v>
      </c>
      <c r="B229" s="37" t="s">
        <v>110</v>
      </c>
      <c r="C229" s="44">
        <f t="shared" si="84"/>
        <v>0</v>
      </c>
      <c r="D229" s="44">
        <f t="shared" si="85"/>
        <v>0</v>
      </c>
      <c r="E229" s="35" t="str">
        <f>IFERROR(IF(INDEX('[1]PNC 2020'!$A$3:$AA$434,MATCH($A229,'[1]PNC 2020'!$A$7:$A$434,0)+4,MATCH(E$60,'[1]PNC 2020'!$A$3:$AA$3,0))=0,"",INDEX('[1]PNC 2020'!$A$3:$AA$434,MATCH($A229,'[1]PNC 2020'!$A$7:$A$434,0)+4,MATCH(E$60,'[1]PNC 2020'!$A$3:$AA$3,0))),"")</f>
        <v/>
      </c>
      <c r="F229" s="35" t="str">
        <f>IFERROR(IF(INDEX('[1]PNC 2020'!$A$3:$AA$434,MATCH($A229,'[1]PNC 2020'!$A$7:$A$434,0)+4,MATCH(F$60,'[1]PNC 2020'!$A$3:$AA$3,0))=0,"",INDEX('[1]PNC 2020'!$A$3:$AA$434,MATCH($A229,'[1]PNC 2020'!$A$7:$A$434,0)+4,MATCH(F$60,'[1]PNC 2020'!$A$3:$AA$3,0))),"")</f>
        <v/>
      </c>
      <c r="G229" s="35">
        <f t="shared" si="86"/>
        <v>0</v>
      </c>
      <c r="H229" s="35" t="str">
        <f>IFERROR(IF(INDEX('[1]PNC 2020'!$A$3:$AA$434,MATCH($A229,'[1]PNC 2020'!$A$7:$A$434,0)+4,MATCH(H$60,'[1]PNC 2020'!$A$3:$AA$3,0))=0,"",INDEX('[1]PNC 2020'!$A$3:$AA$434,MATCH($A229,'[1]PNC 2020'!$A$7:$A$434,0)+4,MATCH(H$60,'[1]PNC 2020'!$A$3:$AA$3,0))),"")</f>
        <v/>
      </c>
      <c r="I229" s="35" t="str">
        <f>IFERROR(IF(INDEX('[1]PNC 2020'!$A$3:$AA$434,MATCH($A229,'[1]PNC 2020'!$A$7:$A$434,0)+4,MATCH(I$60,'[1]PNC 2020'!$A$3:$AA$3,0))=0,"",INDEX('[1]PNC 2020'!$A$3:$AA$434,MATCH($A229,'[1]PNC 2020'!$A$7:$A$434,0)+4,MATCH(I$60,'[1]PNC 2020'!$A$3:$AA$3,0))),"")</f>
        <v/>
      </c>
      <c r="J229" s="35">
        <f t="shared" si="87"/>
        <v>0</v>
      </c>
      <c r="K229" s="35" t="str">
        <f>IFERROR(IF(INDEX('[1]PNC 2020'!$A$3:$AA$434,MATCH($A229,'[1]PNC 2020'!$A$7:$A$434,0)+4,MATCH(K$60,'[1]PNC 2020'!$A$3:$AA$3,0))=0,"",INDEX('[1]PNC 2020'!$A$3:$AA$434,MATCH($A229,'[1]PNC 2020'!$A$7:$A$434,0)+4,MATCH(K$60,'[1]PNC 2020'!$A$3:$AA$3,0))),"")</f>
        <v/>
      </c>
      <c r="L229" s="35" t="str">
        <f>IFERROR(IF(INDEX('[1]PNC 2020'!$A$3:$AA$434,MATCH($A229,'[1]PNC 2020'!$A$7:$A$434,0)+4,MATCH(L$60,'[1]PNC 2020'!$A$3:$AA$3,0))=0,"",INDEX('[1]PNC 2020'!$A$3:$AA$434,MATCH($A229,'[1]PNC 2020'!$A$7:$A$434,0)+4,MATCH(L$60,'[1]PNC 2020'!$A$3:$AA$3,0))),"")</f>
        <v/>
      </c>
      <c r="M229" s="35">
        <f t="shared" si="88"/>
        <v>0</v>
      </c>
      <c r="N229" s="35" t="str">
        <f>IFERROR(IF(INDEX('[1]PNC 2020'!$A$3:$AA$434,MATCH($A229,'[1]PNC 2020'!$A$7:$A$434,0)+4,MATCH(N$60,'[1]PNC 2020'!$A$3:$AA$3,0))=0,"",INDEX('[1]PNC 2020'!$A$3:$AA$434,MATCH($A229,'[1]PNC 2020'!$A$7:$A$434,0)+4,MATCH(N$60,'[1]PNC 2020'!$A$3:$AA$3,0))),"")</f>
        <v/>
      </c>
      <c r="O229" s="35" t="str">
        <f>IFERROR(IF(INDEX('[1]PNC 2020'!$A$3:$AA$434,MATCH($A229,'[1]PNC 2020'!$A$7:$A$434,0)+4,MATCH(O$60,'[1]PNC 2020'!$A$3:$AA$3,0))=0,"",INDEX('[1]PNC 2020'!$A$3:$AA$434,MATCH($A229,'[1]PNC 2020'!$A$7:$A$434,0)+4,MATCH(O$60,'[1]PNC 2020'!$A$3:$AA$3,0))),"")</f>
        <v/>
      </c>
      <c r="P229" s="35">
        <f t="shared" si="89"/>
        <v>0</v>
      </c>
      <c r="Q229" s="35" t="str">
        <f>IFERROR(IF(INDEX('[1]PNC 2020'!$A$3:$AA$434,MATCH($A229,'[1]PNC 2020'!$A$7:$A$434,0)+4,MATCH(Q$60,'[1]PNC 2020'!$A$3:$AA$3,0))=0,"",INDEX('[1]PNC 2020'!$A$3:$AA$434,MATCH($A229,'[1]PNC 2020'!$A$7:$A$434,0)+4,MATCH(Q$60,'[1]PNC 2020'!$A$3:$AA$3,0))),"")</f>
        <v/>
      </c>
      <c r="R229" s="35" t="str">
        <f>IFERROR(IF(INDEX('[1]PNC 2020'!$A$3:$AA$434,MATCH($A229,'[1]PNC 2020'!$A$7:$A$434,0)+4,MATCH(R$60,'[1]PNC 2020'!$A$3:$AA$3,0))=0,"",INDEX('[1]PNC 2020'!$A$3:$AA$434,MATCH($A229,'[1]PNC 2020'!$A$7:$A$434,0)+4,MATCH(R$60,'[1]PNC 2020'!$A$3:$AA$3,0))),"")</f>
        <v/>
      </c>
      <c r="S229" s="35">
        <f t="shared" si="90"/>
        <v>0</v>
      </c>
      <c r="T229" s="35" t="str">
        <f>IFERROR(IF(INDEX('[1]PNC 2020'!$A$3:$AA$434,MATCH($A229,'[1]PNC 2020'!$A$7:$A$434,0)+4,MATCH(T$60,'[1]PNC 2020'!$A$3:$AA$3,0))=0,"",INDEX('[1]PNC 2020'!$A$3:$AA$434,MATCH($A229,'[1]PNC 2020'!$A$7:$A$434,0)+4,MATCH(T$60,'[1]PNC 2020'!$A$3:$AA$3,0))),"")</f>
        <v/>
      </c>
      <c r="U229" s="35" t="str">
        <f>IFERROR(IF(INDEX('[1]PNC 2020'!$A$3:$AA$434,MATCH($A229,'[1]PNC 2020'!$A$7:$A$434,0)+4,MATCH(U$60,'[1]PNC 2020'!$A$3:$AA$3,0))=0,"",INDEX('[1]PNC 2020'!$A$3:$AA$434,MATCH($A229,'[1]PNC 2020'!$A$7:$A$434,0)+4,MATCH(U$60,'[1]PNC 2020'!$A$3:$AA$3,0))),"")</f>
        <v/>
      </c>
      <c r="V229" s="35">
        <f t="shared" si="91"/>
        <v>0</v>
      </c>
      <c r="W229" s="35" t="str">
        <f>IFERROR(IF(INDEX('[1]PNC 2020'!$A$3:$AA$434,MATCH($A229,'[1]PNC 2020'!$A$7:$A$434,0)+4,MATCH(W$60,'[1]PNC 2020'!$A$3:$AA$3,0))=0,"",INDEX('[1]PNC 2020'!$A$3:$AA$434,MATCH($A229,'[1]PNC 2020'!$A$7:$A$434,0)+4,MATCH(W$60,'[1]PNC 2020'!$A$3:$AA$3,0))),"")</f>
        <v/>
      </c>
      <c r="X229" s="35" t="str">
        <f>IFERROR(IF(INDEX('[1]PNC 2020'!$A$3:$AA$434,MATCH($A229,'[1]PNC 2020'!$A$7:$A$434,0)+4,MATCH(X$60,'[1]PNC 2020'!$A$3:$AA$3,0))=0,"",INDEX('[1]PNC 2020'!$A$3:$AA$434,MATCH($A229,'[1]PNC 2020'!$A$7:$A$434,0)+4,MATCH(X$60,'[1]PNC 2020'!$A$3:$AA$3,0))),"")</f>
        <v/>
      </c>
      <c r="Y229" s="35">
        <f t="shared" si="92"/>
        <v>0</v>
      </c>
      <c r="Z229" s="35" t="str">
        <f>IFERROR(IF(INDEX('[1]PNC 2020'!$A$3:$AA$434,MATCH($A229,'[1]PNC 2020'!$A$7:$A$434,0)+4,MATCH(Z$60,'[1]PNC 2020'!$A$3:$AA$3,0))=0,"",INDEX('[1]PNC 2020'!$A$3:$AA$434,MATCH($A229,'[1]PNC 2020'!$A$7:$A$434,0)+4,MATCH(Z$60,'[1]PNC 2020'!$A$3:$AA$3,0))),"")</f>
        <v/>
      </c>
      <c r="AA229" s="35" t="str">
        <f>IFERROR(IF(INDEX('[1]PNC 2020'!$A$3:$AA$434,MATCH($A229,'[1]PNC 2020'!$A$7:$A$434,0)+4,MATCH(AA$60,'[1]PNC 2020'!$A$3:$AA$3,0))=0,"",INDEX('[1]PNC 2020'!$A$3:$AA$434,MATCH($A229,'[1]PNC 2020'!$A$7:$A$434,0)+4,MATCH(AA$60,'[1]PNC 2020'!$A$3:$AA$3,0))),"")</f>
        <v/>
      </c>
      <c r="AB229" s="35">
        <f t="shared" si="93"/>
        <v>0</v>
      </c>
      <c r="AC229" s="35" t="str">
        <f>IFERROR(IF(INDEX('[1]PNC 2020'!$A$3:$AA$434,MATCH($A229,'[1]PNC 2020'!$A$7:$A$434,0)+4,MATCH(AC$60,'[1]PNC 2020'!$A$3:$AA$3,0))=0,"",INDEX('[1]PNC 2020'!$A$3:$AA$434,MATCH($A229,'[1]PNC 2020'!$A$7:$A$434,0)+4,MATCH(AC$60,'[1]PNC 2020'!$A$3:$AA$3,0))),"")</f>
        <v/>
      </c>
      <c r="AD229" s="35" t="str">
        <f>IFERROR(IF(INDEX('[1]PNC 2020'!$A$3:$AA$434,MATCH($A229,'[1]PNC 2020'!$A$7:$A$434,0)+4,MATCH(AD$60,'[1]PNC 2020'!$A$3:$AA$3,0))=0,"",INDEX('[1]PNC 2020'!$A$3:$AA$434,MATCH($A229,'[1]PNC 2020'!$A$7:$A$434,0)+4,MATCH(AD$60,'[1]PNC 2020'!$A$3:$AA$3,0))),"")</f>
        <v/>
      </c>
      <c r="AE229" s="35">
        <f t="shared" si="94"/>
        <v>0</v>
      </c>
      <c r="AF229" s="35" t="str">
        <f>IFERROR(IF(INDEX('[1]PNC 2020'!$A$3:$AA$434,MATCH($A229,'[1]PNC 2020'!$A$7:$A$434,0)+4,MATCH(AF$60,'[1]PNC 2020'!$A$3:$AA$3,0))=0,"",INDEX('[1]PNC 2020'!$A$3:$AA$434,MATCH($A229,'[1]PNC 2020'!$A$7:$A$434,0)+4,MATCH(AF$60,'[1]PNC 2020'!$A$3:$AA$3,0))),"")</f>
        <v/>
      </c>
      <c r="AG229" s="35" t="str">
        <f>IFERROR(IF(INDEX('[1]PNC 2020'!$A$3:$AA$434,MATCH($A229,'[1]PNC 2020'!$A$7:$A$434,0)+4,MATCH(AG$60,'[1]PNC 2020'!$A$3:$AA$3,0))=0,"",INDEX('[1]PNC 2020'!$A$3:$AA$434,MATCH($A229,'[1]PNC 2020'!$A$7:$A$434,0)+4,MATCH(AG$60,'[1]PNC 2020'!$A$3:$AA$3,0))),"")</f>
        <v/>
      </c>
      <c r="AH229" s="35">
        <f t="shared" si="95"/>
        <v>0</v>
      </c>
      <c r="AI229" s="35" t="str">
        <f>IFERROR(IF(INDEX('[1]PNC 2020'!$A$3:$AA$434,MATCH($A229,'[1]PNC 2020'!$A$7:$A$434,0)+4,MATCH(AI$60,'[1]PNC 2020'!$A$3:$AA$3,0))=0,"",INDEX('[1]PNC 2020'!$A$3:$AA$434,MATCH($A229,'[1]PNC 2020'!$A$7:$A$434,0)+4,MATCH(AI$60,'[1]PNC 2020'!$A$3:$AA$3,0))),"")</f>
        <v/>
      </c>
      <c r="AJ229" s="35" t="str">
        <f>IFERROR(IF(INDEX('[1]PNC 2020'!$A$3:$AA$434,MATCH($A229,'[1]PNC 2020'!$A$7:$A$434,0)+4,MATCH(AJ$60,'[1]PNC 2020'!$A$3:$AA$3,0))=0,"",INDEX('[1]PNC 2020'!$A$3:$AA$434,MATCH($A229,'[1]PNC 2020'!$A$7:$A$434,0)+4,MATCH(AJ$60,'[1]PNC 2020'!$A$3:$AA$3,0))),"")</f>
        <v/>
      </c>
      <c r="AK229" s="35">
        <f t="shared" si="96"/>
        <v>0</v>
      </c>
      <c r="AM229" s="97" t="s">
        <v>3</v>
      </c>
    </row>
    <row r="230" spans="1:39" x14ac:dyDescent="0.25">
      <c r="A230" s="97" t="str">
        <f t="shared" si="82"/>
        <v>AbrilLa Colonial, S. A., Compañia De Seguros</v>
      </c>
      <c r="B230" s="37" t="s">
        <v>111</v>
      </c>
      <c r="C230" s="44">
        <f t="shared" si="84"/>
        <v>0</v>
      </c>
      <c r="D230" s="44">
        <f t="shared" si="85"/>
        <v>0</v>
      </c>
      <c r="E230" s="35" t="str">
        <f>IFERROR(IF(INDEX('[1]PNC 2020'!$A$3:$AA$434,MATCH($A230,'[1]PNC 2020'!$A$7:$A$434,0)+4,MATCH(E$60,'[1]PNC 2020'!$A$3:$AA$3,0))=0,"",INDEX('[1]PNC 2020'!$A$3:$AA$434,MATCH($A230,'[1]PNC 2020'!$A$7:$A$434,0)+4,MATCH(E$60,'[1]PNC 2020'!$A$3:$AA$3,0))),"")</f>
        <v/>
      </c>
      <c r="F230" s="35" t="str">
        <f>IFERROR(IF(INDEX('[1]PNC 2020'!$A$3:$AA$434,MATCH($A230,'[1]PNC 2020'!$A$7:$A$434,0)+4,MATCH(F$60,'[1]PNC 2020'!$A$3:$AA$3,0))=0,"",INDEX('[1]PNC 2020'!$A$3:$AA$434,MATCH($A230,'[1]PNC 2020'!$A$7:$A$434,0)+4,MATCH(F$60,'[1]PNC 2020'!$A$3:$AA$3,0))),"")</f>
        <v/>
      </c>
      <c r="G230" s="35">
        <f t="shared" si="86"/>
        <v>0</v>
      </c>
      <c r="H230" s="35" t="str">
        <f>IFERROR(IF(INDEX('[1]PNC 2020'!$A$3:$AA$434,MATCH($A230,'[1]PNC 2020'!$A$7:$A$434,0)+4,MATCH(H$60,'[1]PNC 2020'!$A$3:$AA$3,0))=0,"",INDEX('[1]PNC 2020'!$A$3:$AA$434,MATCH($A230,'[1]PNC 2020'!$A$7:$A$434,0)+4,MATCH(H$60,'[1]PNC 2020'!$A$3:$AA$3,0))),"")</f>
        <v/>
      </c>
      <c r="I230" s="35" t="str">
        <f>IFERROR(IF(INDEX('[1]PNC 2020'!$A$3:$AA$434,MATCH($A230,'[1]PNC 2020'!$A$7:$A$434,0)+4,MATCH(I$60,'[1]PNC 2020'!$A$3:$AA$3,0))=0,"",INDEX('[1]PNC 2020'!$A$3:$AA$434,MATCH($A230,'[1]PNC 2020'!$A$7:$A$434,0)+4,MATCH(I$60,'[1]PNC 2020'!$A$3:$AA$3,0))),"")</f>
        <v/>
      </c>
      <c r="J230" s="35">
        <f t="shared" si="87"/>
        <v>0</v>
      </c>
      <c r="K230" s="35" t="str">
        <f>IFERROR(IF(INDEX('[1]PNC 2020'!$A$3:$AA$434,MATCH($A230,'[1]PNC 2020'!$A$7:$A$434,0)+4,MATCH(K$60,'[1]PNC 2020'!$A$3:$AA$3,0))=0,"",INDEX('[1]PNC 2020'!$A$3:$AA$434,MATCH($A230,'[1]PNC 2020'!$A$7:$A$434,0)+4,MATCH(K$60,'[1]PNC 2020'!$A$3:$AA$3,0))),"")</f>
        <v/>
      </c>
      <c r="L230" s="35" t="str">
        <f>IFERROR(IF(INDEX('[1]PNC 2020'!$A$3:$AA$434,MATCH($A230,'[1]PNC 2020'!$A$7:$A$434,0)+4,MATCH(L$60,'[1]PNC 2020'!$A$3:$AA$3,0))=0,"",INDEX('[1]PNC 2020'!$A$3:$AA$434,MATCH($A230,'[1]PNC 2020'!$A$7:$A$434,0)+4,MATCH(L$60,'[1]PNC 2020'!$A$3:$AA$3,0))),"")</f>
        <v/>
      </c>
      <c r="M230" s="35">
        <f t="shared" si="88"/>
        <v>0</v>
      </c>
      <c r="N230" s="35" t="str">
        <f>IFERROR(IF(INDEX('[1]PNC 2020'!$A$3:$AA$434,MATCH($A230,'[1]PNC 2020'!$A$7:$A$434,0)+4,MATCH(N$60,'[1]PNC 2020'!$A$3:$AA$3,0))=0,"",INDEX('[1]PNC 2020'!$A$3:$AA$434,MATCH($A230,'[1]PNC 2020'!$A$7:$A$434,0)+4,MATCH(N$60,'[1]PNC 2020'!$A$3:$AA$3,0))),"")</f>
        <v/>
      </c>
      <c r="O230" s="35" t="str">
        <f>IFERROR(IF(INDEX('[1]PNC 2020'!$A$3:$AA$434,MATCH($A230,'[1]PNC 2020'!$A$7:$A$434,0)+4,MATCH(O$60,'[1]PNC 2020'!$A$3:$AA$3,0))=0,"",INDEX('[1]PNC 2020'!$A$3:$AA$434,MATCH($A230,'[1]PNC 2020'!$A$7:$A$434,0)+4,MATCH(O$60,'[1]PNC 2020'!$A$3:$AA$3,0))),"")</f>
        <v/>
      </c>
      <c r="P230" s="35">
        <f t="shared" si="89"/>
        <v>0</v>
      </c>
      <c r="Q230" s="35" t="str">
        <f>IFERROR(IF(INDEX('[1]PNC 2020'!$A$3:$AA$434,MATCH($A230,'[1]PNC 2020'!$A$7:$A$434,0)+4,MATCH(Q$60,'[1]PNC 2020'!$A$3:$AA$3,0))=0,"",INDEX('[1]PNC 2020'!$A$3:$AA$434,MATCH($A230,'[1]PNC 2020'!$A$7:$A$434,0)+4,MATCH(Q$60,'[1]PNC 2020'!$A$3:$AA$3,0))),"")</f>
        <v/>
      </c>
      <c r="R230" s="35" t="str">
        <f>IFERROR(IF(INDEX('[1]PNC 2020'!$A$3:$AA$434,MATCH($A230,'[1]PNC 2020'!$A$7:$A$434,0)+4,MATCH(R$60,'[1]PNC 2020'!$A$3:$AA$3,0))=0,"",INDEX('[1]PNC 2020'!$A$3:$AA$434,MATCH($A230,'[1]PNC 2020'!$A$7:$A$434,0)+4,MATCH(R$60,'[1]PNC 2020'!$A$3:$AA$3,0))),"")</f>
        <v/>
      </c>
      <c r="S230" s="35">
        <f t="shared" si="90"/>
        <v>0</v>
      </c>
      <c r="T230" s="35" t="str">
        <f>IFERROR(IF(INDEX('[1]PNC 2020'!$A$3:$AA$434,MATCH($A230,'[1]PNC 2020'!$A$7:$A$434,0)+4,MATCH(T$60,'[1]PNC 2020'!$A$3:$AA$3,0))=0,"",INDEX('[1]PNC 2020'!$A$3:$AA$434,MATCH($A230,'[1]PNC 2020'!$A$7:$A$434,0)+4,MATCH(T$60,'[1]PNC 2020'!$A$3:$AA$3,0))),"")</f>
        <v/>
      </c>
      <c r="U230" s="35" t="str">
        <f>IFERROR(IF(INDEX('[1]PNC 2020'!$A$3:$AA$434,MATCH($A230,'[1]PNC 2020'!$A$7:$A$434,0)+4,MATCH(U$60,'[1]PNC 2020'!$A$3:$AA$3,0))=0,"",INDEX('[1]PNC 2020'!$A$3:$AA$434,MATCH($A230,'[1]PNC 2020'!$A$7:$A$434,0)+4,MATCH(U$60,'[1]PNC 2020'!$A$3:$AA$3,0))),"")</f>
        <v/>
      </c>
      <c r="V230" s="35">
        <f t="shared" si="91"/>
        <v>0</v>
      </c>
      <c r="W230" s="35" t="str">
        <f>IFERROR(IF(INDEX('[1]PNC 2020'!$A$3:$AA$434,MATCH($A230,'[1]PNC 2020'!$A$7:$A$434,0)+4,MATCH(W$60,'[1]PNC 2020'!$A$3:$AA$3,0))=0,"",INDEX('[1]PNC 2020'!$A$3:$AA$434,MATCH($A230,'[1]PNC 2020'!$A$7:$A$434,0)+4,MATCH(W$60,'[1]PNC 2020'!$A$3:$AA$3,0))),"")</f>
        <v/>
      </c>
      <c r="X230" s="35" t="str">
        <f>IFERROR(IF(INDEX('[1]PNC 2020'!$A$3:$AA$434,MATCH($A230,'[1]PNC 2020'!$A$7:$A$434,0)+4,MATCH(X$60,'[1]PNC 2020'!$A$3:$AA$3,0))=0,"",INDEX('[1]PNC 2020'!$A$3:$AA$434,MATCH($A230,'[1]PNC 2020'!$A$7:$A$434,0)+4,MATCH(X$60,'[1]PNC 2020'!$A$3:$AA$3,0))),"")</f>
        <v/>
      </c>
      <c r="Y230" s="35">
        <f t="shared" si="92"/>
        <v>0</v>
      </c>
      <c r="Z230" s="35" t="str">
        <f>IFERROR(IF(INDEX('[1]PNC 2020'!$A$3:$AA$434,MATCH($A230,'[1]PNC 2020'!$A$7:$A$434,0)+4,MATCH(Z$60,'[1]PNC 2020'!$A$3:$AA$3,0))=0,"",INDEX('[1]PNC 2020'!$A$3:$AA$434,MATCH($A230,'[1]PNC 2020'!$A$7:$A$434,0)+4,MATCH(Z$60,'[1]PNC 2020'!$A$3:$AA$3,0))),"")</f>
        <v/>
      </c>
      <c r="AA230" s="35" t="str">
        <f>IFERROR(IF(INDEX('[1]PNC 2020'!$A$3:$AA$434,MATCH($A230,'[1]PNC 2020'!$A$7:$A$434,0)+4,MATCH(AA$60,'[1]PNC 2020'!$A$3:$AA$3,0))=0,"",INDEX('[1]PNC 2020'!$A$3:$AA$434,MATCH($A230,'[1]PNC 2020'!$A$7:$A$434,0)+4,MATCH(AA$60,'[1]PNC 2020'!$A$3:$AA$3,0))),"")</f>
        <v/>
      </c>
      <c r="AB230" s="35">
        <f t="shared" si="93"/>
        <v>0</v>
      </c>
      <c r="AC230" s="35" t="str">
        <f>IFERROR(IF(INDEX('[1]PNC 2020'!$A$3:$AA$434,MATCH($A230,'[1]PNC 2020'!$A$7:$A$434,0)+4,MATCH(AC$60,'[1]PNC 2020'!$A$3:$AA$3,0))=0,"",INDEX('[1]PNC 2020'!$A$3:$AA$434,MATCH($A230,'[1]PNC 2020'!$A$7:$A$434,0)+4,MATCH(AC$60,'[1]PNC 2020'!$A$3:$AA$3,0))),"")</f>
        <v/>
      </c>
      <c r="AD230" s="35" t="str">
        <f>IFERROR(IF(INDEX('[1]PNC 2020'!$A$3:$AA$434,MATCH($A230,'[1]PNC 2020'!$A$7:$A$434,0)+4,MATCH(AD$60,'[1]PNC 2020'!$A$3:$AA$3,0))=0,"",INDEX('[1]PNC 2020'!$A$3:$AA$434,MATCH($A230,'[1]PNC 2020'!$A$7:$A$434,0)+4,MATCH(AD$60,'[1]PNC 2020'!$A$3:$AA$3,0))),"")</f>
        <v/>
      </c>
      <c r="AE230" s="35">
        <f t="shared" si="94"/>
        <v>0</v>
      </c>
      <c r="AF230" s="35" t="str">
        <f>IFERROR(IF(INDEX('[1]PNC 2020'!$A$3:$AA$434,MATCH($A230,'[1]PNC 2020'!$A$7:$A$434,0)+4,MATCH(AF$60,'[1]PNC 2020'!$A$3:$AA$3,0))=0,"",INDEX('[1]PNC 2020'!$A$3:$AA$434,MATCH($A230,'[1]PNC 2020'!$A$7:$A$434,0)+4,MATCH(AF$60,'[1]PNC 2020'!$A$3:$AA$3,0))),"")</f>
        <v/>
      </c>
      <c r="AG230" s="35" t="str">
        <f>IFERROR(IF(INDEX('[1]PNC 2020'!$A$3:$AA$434,MATCH($A230,'[1]PNC 2020'!$A$7:$A$434,0)+4,MATCH(AG$60,'[1]PNC 2020'!$A$3:$AA$3,0))=0,"",INDEX('[1]PNC 2020'!$A$3:$AA$434,MATCH($A230,'[1]PNC 2020'!$A$7:$A$434,0)+4,MATCH(AG$60,'[1]PNC 2020'!$A$3:$AA$3,0))),"")</f>
        <v/>
      </c>
      <c r="AH230" s="35">
        <f t="shared" si="95"/>
        <v>0</v>
      </c>
      <c r="AI230" s="35" t="str">
        <f>IFERROR(IF(INDEX('[1]PNC 2020'!$A$3:$AA$434,MATCH($A230,'[1]PNC 2020'!$A$7:$A$434,0)+4,MATCH(AI$60,'[1]PNC 2020'!$A$3:$AA$3,0))=0,"",INDEX('[1]PNC 2020'!$A$3:$AA$434,MATCH($A230,'[1]PNC 2020'!$A$7:$A$434,0)+4,MATCH(AI$60,'[1]PNC 2020'!$A$3:$AA$3,0))),"")</f>
        <v/>
      </c>
      <c r="AJ230" s="35" t="str">
        <f>IFERROR(IF(INDEX('[1]PNC 2020'!$A$3:$AA$434,MATCH($A230,'[1]PNC 2020'!$A$7:$A$434,0)+4,MATCH(AJ$60,'[1]PNC 2020'!$A$3:$AA$3,0))=0,"",INDEX('[1]PNC 2020'!$A$3:$AA$434,MATCH($A230,'[1]PNC 2020'!$A$7:$A$434,0)+4,MATCH(AJ$60,'[1]PNC 2020'!$A$3:$AA$3,0))),"")</f>
        <v/>
      </c>
      <c r="AK230" s="35">
        <f t="shared" si="96"/>
        <v>0</v>
      </c>
      <c r="AM230" s="97" t="s">
        <v>3</v>
      </c>
    </row>
    <row r="231" spans="1:39" x14ac:dyDescent="0.25">
      <c r="A231" s="97" t="str">
        <f t="shared" si="82"/>
        <v>AbrilSeguros Sura, S.A.</v>
      </c>
      <c r="B231" s="37" t="s">
        <v>112</v>
      </c>
      <c r="C231" s="44">
        <f t="shared" si="84"/>
        <v>0</v>
      </c>
      <c r="D231" s="44">
        <f t="shared" si="85"/>
        <v>0</v>
      </c>
      <c r="E231" s="35" t="str">
        <f>IFERROR(IF(INDEX('[1]PNC 2020'!$A$3:$AA$434,MATCH($A231,'[1]PNC 2020'!$A$7:$A$434,0)+4,MATCH(E$60,'[1]PNC 2020'!$A$3:$AA$3,0))=0,"",INDEX('[1]PNC 2020'!$A$3:$AA$434,MATCH($A231,'[1]PNC 2020'!$A$7:$A$434,0)+4,MATCH(E$60,'[1]PNC 2020'!$A$3:$AA$3,0))),"")</f>
        <v/>
      </c>
      <c r="F231" s="35" t="str">
        <f>IFERROR(IF(INDEX('[1]PNC 2020'!$A$3:$AA$434,MATCH($A231,'[1]PNC 2020'!$A$7:$A$434,0)+4,MATCH(F$60,'[1]PNC 2020'!$A$3:$AA$3,0))=0,"",INDEX('[1]PNC 2020'!$A$3:$AA$434,MATCH($A231,'[1]PNC 2020'!$A$7:$A$434,0)+4,MATCH(F$60,'[1]PNC 2020'!$A$3:$AA$3,0))),"")</f>
        <v/>
      </c>
      <c r="G231" s="35">
        <f t="shared" si="86"/>
        <v>0</v>
      </c>
      <c r="H231" s="35" t="str">
        <f>IFERROR(IF(INDEX('[1]PNC 2020'!$A$3:$AA$434,MATCH($A231,'[1]PNC 2020'!$A$7:$A$434,0)+4,MATCH(H$60,'[1]PNC 2020'!$A$3:$AA$3,0))=0,"",INDEX('[1]PNC 2020'!$A$3:$AA$434,MATCH($A231,'[1]PNC 2020'!$A$7:$A$434,0)+4,MATCH(H$60,'[1]PNC 2020'!$A$3:$AA$3,0))),"")</f>
        <v/>
      </c>
      <c r="I231" s="35" t="str">
        <f>IFERROR(IF(INDEX('[1]PNC 2020'!$A$3:$AA$434,MATCH($A231,'[1]PNC 2020'!$A$7:$A$434,0)+4,MATCH(I$60,'[1]PNC 2020'!$A$3:$AA$3,0))=0,"",INDEX('[1]PNC 2020'!$A$3:$AA$434,MATCH($A231,'[1]PNC 2020'!$A$7:$A$434,0)+4,MATCH(I$60,'[1]PNC 2020'!$A$3:$AA$3,0))),"")</f>
        <v/>
      </c>
      <c r="J231" s="35">
        <f t="shared" si="87"/>
        <v>0</v>
      </c>
      <c r="K231" s="35" t="str">
        <f>IFERROR(IF(INDEX('[1]PNC 2020'!$A$3:$AA$434,MATCH($A231,'[1]PNC 2020'!$A$7:$A$434,0)+4,MATCH(K$60,'[1]PNC 2020'!$A$3:$AA$3,0))=0,"",INDEX('[1]PNC 2020'!$A$3:$AA$434,MATCH($A231,'[1]PNC 2020'!$A$7:$A$434,0)+4,MATCH(K$60,'[1]PNC 2020'!$A$3:$AA$3,0))),"")</f>
        <v/>
      </c>
      <c r="L231" s="35" t="str">
        <f>IFERROR(IF(INDEX('[1]PNC 2020'!$A$3:$AA$434,MATCH($A231,'[1]PNC 2020'!$A$7:$A$434,0)+4,MATCH(L$60,'[1]PNC 2020'!$A$3:$AA$3,0))=0,"",INDEX('[1]PNC 2020'!$A$3:$AA$434,MATCH($A231,'[1]PNC 2020'!$A$7:$A$434,0)+4,MATCH(L$60,'[1]PNC 2020'!$A$3:$AA$3,0))),"")</f>
        <v/>
      </c>
      <c r="M231" s="35">
        <f t="shared" si="88"/>
        <v>0</v>
      </c>
      <c r="N231" s="35" t="str">
        <f>IFERROR(IF(INDEX('[1]PNC 2020'!$A$3:$AA$434,MATCH($A231,'[1]PNC 2020'!$A$7:$A$434,0)+4,MATCH(N$60,'[1]PNC 2020'!$A$3:$AA$3,0))=0,"",INDEX('[1]PNC 2020'!$A$3:$AA$434,MATCH($A231,'[1]PNC 2020'!$A$7:$A$434,0)+4,MATCH(N$60,'[1]PNC 2020'!$A$3:$AA$3,0))),"")</f>
        <v/>
      </c>
      <c r="O231" s="35" t="str">
        <f>IFERROR(IF(INDEX('[1]PNC 2020'!$A$3:$AA$434,MATCH($A231,'[1]PNC 2020'!$A$7:$A$434,0)+4,MATCH(O$60,'[1]PNC 2020'!$A$3:$AA$3,0))=0,"",INDEX('[1]PNC 2020'!$A$3:$AA$434,MATCH($A231,'[1]PNC 2020'!$A$7:$A$434,0)+4,MATCH(O$60,'[1]PNC 2020'!$A$3:$AA$3,0))),"")</f>
        <v/>
      </c>
      <c r="P231" s="35">
        <f t="shared" si="89"/>
        <v>0</v>
      </c>
      <c r="Q231" s="35" t="str">
        <f>IFERROR(IF(INDEX('[1]PNC 2020'!$A$3:$AA$434,MATCH($A231,'[1]PNC 2020'!$A$7:$A$434,0)+4,MATCH(Q$60,'[1]PNC 2020'!$A$3:$AA$3,0))=0,"",INDEX('[1]PNC 2020'!$A$3:$AA$434,MATCH($A231,'[1]PNC 2020'!$A$7:$A$434,0)+4,MATCH(Q$60,'[1]PNC 2020'!$A$3:$AA$3,0))),"")</f>
        <v/>
      </c>
      <c r="R231" s="35" t="str">
        <f>IFERROR(IF(INDEX('[1]PNC 2020'!$A$3:$AA$434,MATCH($A231,'[1]PNC 2020'!$A$7:$A$434,0)+4,MATCH(R$60,'[1]PNC 2020'!$A$3:$AA$3,0))=0,"",INDEX('[1]PNC 2020'!$A$3:$AA$434,MATCH($A231,'[1]PNC 2020'!$A$7:$A$434,0)+4,MATCH(R$60,'[1]PNC 2020'!$A$3:$AA$3,0))),"")</f>
        <v/>
      </c>
      <c r="S231" s="35">
        <f t="shared" si="90"/>
        <v>0</v>
      </c>
      <c r="T231" s="35" t="str">
        <f>IFERROR(IF(INDEX('[1]PNC 2020'!$A$3:$AA$434,MATCH($A231,'[1]PNC 2020'!$A$7:$A$434,0)+4,MATCH(T$60,'[1]PNC 2020'!$A$3:$AA$3,0))=0,"",INDEX('[1]PNC 2020'!$A$3:$AA$434,MATCH($A231,'[1]PNC 2020'!$A$7:$A$434,0)+4,MATCH(T$60,'[1]PNC 2020'!$A$3:$AA$3,0))),"")</f>
        <v/>
      </c>
      <c r="U231" s="35" t="str">
        <f>IFERROR(IF(INDEX('[1]PNC 2020'!$A$3:$AA$434,MATCH($A231,'[1]PNC 2020'!$A$7:$A$434,0)+4,MATCH(U$60,'[1]PNC 2020'!$A$3:$AA$3,0))=0,"",INDEX('[1]PNC 2020'!$A$3:$AA$434,MATCH($A231,'[1]PNC 2020'!$A$7:$A$434,0)+4,MATCH(U$60,'[1]PNC 2020'!$A$3:$AA$3,0))),"")</f>
        <v/>
      </c>
      <c r="V231" s="35">
        <f t="shared" si="91"/>
        <v>0</v>
      </c>
      <c r="W231" s="35" t="str">
        <f>IFERROR(IF(INDEX('[1]PNC 2020'!$A$3:$AA$434,MATCH($A231,'[1]PNC 2020'!$A$7:$A$434,0)+4,MATCH(W$60,'[1]PNC 2020'!$A$3:$AA$3,0))=0,"",INDEX('[1]PNC 2020'!$A$3:$AA$434,MATCH($A231,'[1]PNC 2020'!$A$7:$A$434,0)+4,MATCH(W$60,'[1]PNC 2020'!$A$3:$AA$3,0))),"")</f>
        <v/>
      </c>
      <c r="X231" s="35" t="str">
        <f>IFERROR(IF(INDEX('[1]PNC 2020'!$A$3:$AA$434,MATCH($A231,'[1]PNC 2020'!$A$7:$A$434,0)+4,MATCH(X$60,'[1]PNC 2020'!$A$3:$AA$3,0))=0,"",INDEX('[1]PNC 2020'!$A$3:$AA$434,MATCH($A231,'[1]PNC 2020'!$A$7:$A$434,0)+4,MATCH(X$60,'[1]PNC 2020'!$A$3:$AA$3,0))),"")</f>
        <v/>
      </c>
      <c r="Y231" s="35">
        <f t="shared" si="92"/>
        <v>0</v>
      </c>
      <c r="Z231" s="35" t="str">
        <f>IFERROR(IF(INDEX('[1]PNC 2020'!$A$3:$AA$434,MATCH($A231,'[1]PNC 2020'!$A$7:$A$434,0)+4,MATCH(Z$60,'[1]PNC 2020'!$A$3:$AA$3,0))=0,"",INDEX('[1]PNC 2020'!$A$3:$AA$434,MATCH($A231,'[1]PNC 2020'!$A$7:$A$434,0)+4,MATCH(Z$60,'[1]PNC 2020'!$A$3:$AA$3,0))),"")</f>
        <v/>
      </c>
      <c r="AA231" s="35" t="str">
        <f>IFERROR(IF(INDEX('[1]PNC 2020'!$A$3:$AA$434,MATCH($A231,'[1]PNC 2020'!$A$7:$A$434,0)+4,MATCH(AA$60,'[1]PNC 2020'!$A$3:$AA$3,0))=0,"",INDEX('[1]PNC 2020'!$A$3:$AA$434,MATCH($A231,'[1]PNC 2020'!$A$7:$A$434,0)+4,MATCH(AA$60,'[1]PNC 2020'!$A$3:$AA$3,0))),"")</f>
        <v/>
      </c>
      <c r="AB231" s="35">
        <f t="shared" si="93"/>
        <v>0</v>
      </c>
      <c r="AC231" s="35" t="str">
        <f>IFERROR(IF(INDEX('[1]PNC 2020'!$A$3:$AA$434,MATCH($A231,'[1]PNC 2020'!$A$7:$A$434,0)+4,MATCH(AC$60,'[1]PNC 2020'!$A$3:$AA$3,0))=0,"",INDEX('[1]PNC 2020'!$A$3:$AA$434,MATCH($A231,'[1]PNC 2020'!$A$7:$A$434,0)+4,MATCH(AC$60,'[1]PNC 2020'!$A$3:$AA$3,0))),"")</f>
        <v/>
      </c>
      <c r="AD231" s="35" t="str">
        <f>IFERROR(IF(INDEX('[1]PNC 2020'!$A$3:$AA$434,MATCH($A231,'[1]PNC 2020'!$A$7:$A$434,0)+4,MATCH(AD$60,'[1]PNC 2020'!$A$3:$AA$3,0))=0,"",INDEX('[1]PNC 2020'!$A$3:$AA$434,MATCH($A231,'[1]PNC 2020'!$A$7:$A$434,0)+4,MATCH(AD$60,'[1]PNC 2020'!$A$3:$AA$3,0))),"")</f>
        <v/>
      </c>
      <c r="AE231" s="35">
        <f t="shared" si="94"/>
        <v>0</v>
      </c>
      <c r="AF231" s="35" t="str">
        <f>IFERROR(IF(INDEX('[1]PNC 2020'!$A$3:$AA$434,MATCH($A231,'[1]PNC 2020'!$A$7:$A$434,0)+4,MATCH(AF$60,'[1]PNC 2020'!$A$3:$AA$3,0))=0,"",INDEX('[1]PNC 2020'!$A$3:$AA$434,MATCH($A231,'[1]PNC 2020'!$A$7:$A$434,0)+4,MATCH(AF$60,'[1]PNC 2020'!$A$3:$AA$3,0))),"")</f>
        <v/>
      </c>
      <c r="AG231" s="35" t="str">
        <f>IFERROR(IF(INDEX('[1]PNC 2020'!$A$3:$AA$434,MATCH($A231,'[1]PNC 2020'!$A$7:$A$434,0)+4,MATCH(AG$60,'[1]PNC 2020'!$A$3:$AA$3,0))=0,"",INDEX('[1]PNC 2020'!$A$3:$AA$434,MATCH($A231,'[1]PNC 2020'!$A$7:$A$434,0)+4,MATCH(AG$60,'[1]PNC 2020'!$A$3:$AA$3,0))),"")</f>
        <v/>
      </c>
      <c r="AH231" s="35">
        <f t="shared" si="95"/>
        <v>0</v>
      </c>
      <c r="AI231" s="35" t="str">
        <f>IFERROR(IF(INDEX('[1]PNC 2020'!$A$3:$AA$434,MATCH($A231,'[1]PNC 2020'!$A$7:$A$434,0)+4,MATCH(AI$60,'[1]PNC 2020'!$A$3:$AA$3,0))=0,"",INDEX('[1]PNC 2020'!$A$3:$AA$434,MATCH($A231,'[1]PNC 2020'!$A$7:$A$434,0)+4,MATCH(AI$60,'[1]PNC 2020'!$A$3:$AA$3,0))),"")</f>
        <v/>
      </c>
      <c r="AJ231" s="35" t="str">
        <f>IFERROR(IF(INDEX('[1]PNC 2020'!$A$3:$AA$434,MATCH($A231,'[1]PNC 2020'!$A$7:$A$434,0)+4,MATCH(AJ$60,'[1]PNC 2020'!$A$3:$AA$3,0))=0,"",INDEX('[1]PNC 2020'!$A$3:$AA$434,MATCH($A231,'[1]PNC 2020'!$A$7:$A$434,0)+4,MATCH(AJ$60,'[1]PNC 2020'!$A$3:$AA$3,0))),"")</f>
        <v/>
      </c>
      <c r="AK231" s="35">
        <f t="shared" si="96"/>
        <v>0</v>
      </c>
      <c r="AM231" s="97" t="s">
        <v>3</v>
      </c>
    </row>
    <row r="232" spans="1:39" x14ac:dyDescent="0.25">
      <c r="A232" s="97" t="str">
        <f t="shared" si="82"/>
        <v>AbrilSeguros Crecer, S. A.</v>
      </c>
      <c r="B232" s="37" t="s">
        <v>94</v>
      </c>
      <c r="C232" s="44">
        <f t="shared" si="84"/>
        <v>0</v>
      </c>
      <c r="D232" s="44">
        <f t="shared" si="85"/>
        <v>0</v>
      </c>
      <c r="E232" s="35" t="str">
        <f>IFERROR(IF(INDEX('[1]PNC 2020'!$A$3:$AA$434,MATCH($A232,'[1]PNC 2020'!$A$7:$A$434,0)+4,MATCH(E$60,'[1]PNC 2020'!$A$3:$AA$3,0))=0,"",INDEX('[1]PNC 2020'!$A$3:$AA$434,MATCH($A232,'[1]PNC 2020'!$A$7:$A$434,0)+4,MATCH(E$60,'[1]PNC 2020'!$A$3:$AA$3,0))),"")</f>
        <v/>
      </c>
      <c r="F232" s="35" t="str">
        <f>IFERROR(IF(INDEX('[1]PNC 2020'!$A$3:$AA$434,MATCH($A232,'[1]PNC 2020'!$A$7:$A$434,0)+4,MATCH(F$60,'[1]PNC 2020'!$A$3:$AA$3,0))=0,"",INDEX('[1]PNC 2020'!$A$3:$AA$434,MATCH($A232,'[1]PNC 2020'!$A$7:$A$434,0)+4,MATCH(F$60,'[1]PNC 2020'!$A$3:$AA$3,0))),"")</f>
        <v/>
      </c>
      <c r="G232" s="35">
        <f t="shared" si="86"/>
        <v>0</v>
      </c>
      <c r="H232" s="35" t="str">
        <f>IFERROR(IF(INDEX('[1]PNC 2020'!$A$3:$AA$434,MATCH($A232,'[1]PNC 2020'!$A$7:$A$434,0)+4,MATCH(H$60,'[1]PNC 2020'!$A$3:$AA$3,0))=0,"",INDEX('[1]PNC 2020'!$A$3:$AA$434,MATCH($A232,'[1]PNC 2020'!$A$7:$A$434,0)+4,MATCH(H$60,'[1]PNC 2020'!$A$3:$AA$3,0))),"")</f>
        <v/>
      </c>
      <c r="I232" s="35" t="str">
        <f>IFERROR(IF(INDEX('[1]PNC 2020'!$A$3:$AA$434,MATCH($A232,'[1]PNC 2020'!$A$7:$A$434,0)+4,MATCH(I$60,'[1]PNC 2020'!$A$3:$AA$3,0))=0,"",INDEX('[1]PNC 2020'!$A$3:$AA$434,MATCH($A232,'[1]PNC 2020'!$A$7:$A$434,0)+4,MATCH(I$60,'[1]PNC 2020'!$A$3:$AA$3,0))),"")</f>
        <v/>
      </c>
      <c r="J232" s="35">
        <f t="shared" si="87"/>
        <v>0</v>
      </c>
      <c r="K232" s="35" t="str">
        <f>IFERROR(IF(INDEX('[1]PNC 2020'!$A$3:$AA$434,MATCH($A232,'[1]PNC 2020'!$A$7:$A$434,0)+4,MATCH(K$60,'[1]PNC 2020'!$A$3:$AA$3,0))=0,"",INDEX('[1]PNC 2020'!$A$3:$AA$434,MATCH($A232,'[1]PNC 2020'!$A$7:$A$434,0)+4,MATCH(K$60,'[1]PNC 2020'!$A$3:$AA$3,0))),"")</f>
        <v/>
      </c>
      <c r="L232" s="35" t="str">
        <f>IFERROR(IF(INDEX('[1]PNC 2020'!$A$3:$AA$434,MATCH($A232,'[1]PNC 2020'!$A$7:$A$434,0)+4,MATCH(L$60,'[1]PNC 2020'!$A$3:$AA$3,0))=0,"",INDEX('[1]PNC 2020'!$A$3:$AA$434,MATCH($A232,'[1]PNC 2020'!$A$7:$A$434,0)+4,MATCH(L$60,'[1]PNC 2020'!$A$3:$AA$3,0))),"")</f>
        <v/>
      </c>
      <c r="M232" s="35">
        <f t="shared" si="88"/>
        <v>0</v>
      </c>
      <c r="N232" s="35" t="str">
        <f>IFERROR(IF(INDEX('[1]PNC 2020'!$A$3:$AA$434,MATCH($A232,'[1]PNC 2020'!$A$7:$A$434,0)+4,MATCH(N$60,'[1]PNC 2020'!$A$3:$AA$3,0))=0,"",INDEX('[1]PNC 2020'!$A$3:$AA$434,MATCH($A232,'[1]PNC 2020'!$A$7:$A$434,0)+4,MATCH(N$60,'[1]PNC 2020'!$A$3:$AA$3,0))),"")</f>
        <v/>
      </c>
      <c r="O232" s="35" t="str">
        <f>IFERROR(IF(INDEX('[1]PNC 2020'!$A$3:$AA$434,MATCH($A232,'[1]PNC 2020'!$A$7:$A$434,0)+4,MATCH(O$60,'[1]PNC 2020'!$A$3:$AA$3,0))=0,"",INDEX('[1]PNC 2020'!$A$3:$AA$434,MATCH($A232,'[1]PNC 2020'!$A$7:$A$434,0)+4,MATCH(O$60,'[1]PNC 2020'!$A$3:$AA$3,0))),"")</f>
        <v/>
      </c>
      <c r="P232" s="35">
        <f t="shared" si="89"/>
        <v>0</v>
      </c>
      <c r="Q232" s="35" t="str">
        <f>IFERROR(IF(INDEX('[1]PNC 2020'!$A$3:$AA$434,MATCH($A232,'[1]PNC 2020'!$A$7:$A$434,0)+4,MATCH(Q$60,'[1]PNC 2020'!$A$3:$AA$3,0))=0,"",INDEX('[1]PNC 2020'!$A$3:$AA$434,MATCH($A232,'[1]PNC 2020'!$A$7:$A$434,0)+4,MATCH(Q$60,'[1]PNC 2020'!$A$3:$AA$3,0))),"")</f>
        <v/>
      </c>
      <c r="R232" s="35" t="str">
        <f>IFERROR(IF(INDEX('[1]PNC 2020'!$A$3:$AA$434,MATCH($A232,'[1]PNC 2020'!$A$7:$A$434,0)+4,MATCH(R$60,'[1]PNC 2020'!$A$3:$AA$3,0))=0,"",INDEX('[1]PNC 2020'!$A$3:$AA$434,MATCH($A232,'[1]PNC 2020'!$A$7:$A$434,0)+4,MATCH(R$60,'[1]PNC 2020'!$A$3:$AA$3,0))),"")</f>
        <v/>
      </c>
      <c r="S232" s="35">
        <f t="shared" si="90"/>
        <v>0</v>
      </c>
      <c r="T232" s="35" t="str">
        <f>IFERROR(IF(INDEX('[1]PNC 2020'!$A$3:$AA$434,MATCH($A232,'[1]PNC 2020'!$A$7:$A$434,0)+4,MATCH(T$60,'[1]PNC 2020'!$A$3:$AA$3,0))=0,"",INDEX('[1]PNC 2020'!$A$3:$AA$434,MATCH($A232,'[1]PNC 2020'!$A$7:$A$434,0)+4,MATCH(T$60,'[1]PNC 2020'!$A$3:$AA$3,0))),"")</f>
        <v/>
      </c>
      <c r="U232" s="35" t="str">
        <f>IFERROR(IF(INDEX('[1]PNC 2020'!$A$3:$AA$434,MATCH($A232,'[1]PNC 2020'!$A$7:$A$434,0)+4,MATCH(U$60,'[1]PNC 2020'!$A$3:$AA$3,0))=0,"",INDEX('[1]PNC 2020'!$A$3:$AA$434,MATCH($A232,'[1]PNC 2020'!$A$7:$A$434,0)+4,MATCH(U$60,'[1]PNC 2020'!$A$3:$AA$3,0))),"")</f>
        <v/>
      </c>
      <c r="V232" s="35">
        <f t="shared" si="91"/>
        <v>0</v>
      </c>
      <c r="W232" s="35" t="str">
        <f>IFERROR(IF(INDEX('[1]PNC 2020'!$A$3:$AA$434,MATCH($A232,'[1]PNC 2020'!$A$7:$A$434,0)+4,MATCH(W$60,'[1]PNC 2020'!$A$3:$AA$3,0))=0,"",INDEX('[1]PNC 2020'!$A$3:$AA$434,MATCH($A232,'[1]PNC 2020'!$A$7:$A$434,0)+4,MATCH(W$60,'[1]PNC 2020'!$A$3:$AA$3,0))),"")</f>
        <v/>
      </c>
      <c r="X232" s="35" t="str">
        <f>IFERROR(IF(INDEX('[1]PNC 2020'!$A$3:$AA$434,MATCH($A232,'[1]PNC 2020'!$A$7:$A$434,0)+4,MATCH(X$60,'[1]PNC 2020'!$A$3:$AA$3,0))=0,"",INDEX('[1]PNC 2020'!$A$3:$AA$434,MATCH($A232,'[1]PNC 2020'!$A$7:$A$434,0)+4,MATCH(X$60,'[1]PNC 2020'!$A$3:$AA$3,0))),"")</f>
        <v/>
      </c>
      <c r="Y232" s="35">
        <f t="shared" si="92"/>
        <v>0</v>
      </c>
      <c r="Z232" s="35" t="str">
        <f>IFERROR(IF(INDEX('[1]PNC 2020'!$A$3:$AA$434,MATCH($A232,'[1]PNC 2020'!$A$7:$A$434,0)+4,MATCH(Z$60,'[1]PNC 2020'!$A$3:$AA$3,0))=0,"",INDEX('[1]PNC 2020'!$A$3:$AA$434,MATCH($A232,'[1]PNC 2020'!$A$7:$A$434,0)+4,MATCH(Z$60,'[1]PNC 2020'!$A$3:$AA$3,0))),"")</f>
        <v/>
      </c>
      <c r="AA232" s="35" t="str">
        <f>IFERROR(IF(INDEX('[1]PNC 2020'!$A$3:$AA$434,MATCH($A232,'[1]PNC 2020'!$A$7:$A$434,0)+4,MATCH(AA$60,'[1]PNC 2020'!$A$3:$AA$3,0))=0,"",INDEX('[1]PNC 2020'!$A$3:$AA$434,MATCH($A232,'[1]PNC 2020'!$A$7:$A$434,0)+4,MATCH(AA$60,'[1]PNC 2020'!$A$3:$AA$3,0))),"")</f>
        <v/>
      </c>
      <c r="AB232" s="35">
        <f t="shared" si="93"/>
        <v>0</v>
      </c>
      <c r="AC232" s="35" t="str">
        <f>IFERROR(IF(INDEX('[1]PNC 2020'!$A$3:$AA$434,MATCH($A232,'[1]PNC 2020'!$A$7:$A$434,0)+4,MATCH(AC$60,'[1]PNC 2020'!$A$3:$AA$3,0))=0,"",INDEX('[1]PNC 2020'!$A$3:$AA$434,MATCH($A232,'[1]PNC 2020'!$A$7:$A$434,0)+4,MATCH(AC$60,'[1]PNC 2020'!$A$3:$AA$3,0))),"")</f>
        <v/>
      </c>
      <c r="AD232" s="35" t="str">
        <f>IFERROR(IF(INDEX('[1]PNC 2020'!$A$3:$AA$434,MATCH($A232,'[1]PNC 2020'!$A$7:$A$434,0)+4,MATCH(AD$60,'[1]PNC 2020'!$A$3:$AA$3,0))=0,"",INDEX('[1]PNC 2020'!$A$3:$AA$434,MATCH($A232,'[1]PNC 2020'!$A$7:$A$434,0)+4,MATCH(AD$60,'[1]PNC 2020'!$A$3:$AA$3,0))),"")</f>
        <v/>
      </c>
      <c r="AE232" s="35">
        <f t="shared" si="94"/>
        <v>0</v>
      </c>
      <c r="AF232" s="35" t="str">
        <f>IFERROR(IF(INDEX('[1]PNC 2020'!$A$3:$AA$434,MATCH($A232,'[1]PNC 2020'!$A$7:$A$434,0)+4,MATCH(AF$60,'[1]PNC 2020'!$A$3:$AA$3,0))=0,"",INDEX('[1]PNC 2020'!$A$3:$AA$434,MATCH($A232,'[1]PNC 2020'!$A$7:$A$434,0)+4,MATCH(AF$60,'[1]PNC 2020'!$A$3:$AA$3,0))),"")</f>
        <v/>
      </c>
      <c r="AG232" s="35" t="str">
        <f>IFERROR(IF(INDEX('[1]PNC 2020'!$A$3:$AA$434,MATCH($A232,'[1]PNC 2020'!$A$7:$A$434,0)+4,MATCH(AG$60,'[1]PNC 2020'!$A$3:$AA$3,0))=0,"",INDEX('[1]PNC 2020'!$A$3:$AA$434,MATCH($A232,'[1]PNC 2020'!$A$7:$A$434,0)+4,MATCH(AG$60,'[1]PNC 2020'!$A$3:$AA$3,0))),"")</f>
        <v/>
      </c>
      <c r="AH232" s="35">
        <f t="shared" si="95"/>
        <v>0</v>
      </c>
      <c r="AI232" s="35" t="str">
        <f>IFERROR(IF(INDEX('[1]PNC 2020'!$A$3:$AA$434,MATCH($A232,'[1]PNC 2020'!$A$7:$A$434,0)+4,MATCH(AI$60,'[1]PNC 2020'!$A$3:$AA$3,0))=0,"",INDEX('[1]PNC 2020'!$A$3:$AA$434,MATCH($A232,'[1]PNC 2020'!$A$7:$A$434,0)+4,MATCH(AI$60,'[1]PNC 2020'!$A$3:$AA$3,0))),"")</f>
        <v/>
      </c>
      <c r="AJ232" s="35" t="str">
        <f>IFERROR(IF(INDEX('[1]PNC 2020'!$A$3:$AA$434,MATCH($A232,'[1]PNC 2020'!$A$7:$A$434,0)+4,MATCH(AJ$60,'[1]PNC 2020'!$A$3:$AA$3,0))=0,"",INDEX('[1]PNC 2020'!$A$3:$AA$434,MATCH($A232,'[1]PNC 2020'!$A$7:$A$434,0)+4,MATCH(AJ$60,'[1]PNC 2020'!$A$3:$AA$3,0))),"")</f>
        <v/>
      </c>
      <c r="AK232" s="35">
        <f t="shared" si="96"/>
        <v>0</v>
      </c>
      <c r="AM232" s="97" t="s">
        <v>3</v>
      </c>
    </row>
    <row r="233" spans="1:39" x14ac:dyDescent="0.25">
      <c r="A233" s="97" t="str">
        <f t="shared" si="82"/>
        <v>AbrilWorldwide Seguros, S. A.</v>
      </c>
      <c r="B233" s="37" t="s">
        <v>113</v>
      </c>
      <c r="C233" s="44">
        <f t="shared" si="84"/>
        <v>0</v>
      </c>
      <c r="D233" s="44">
        <f t="shared" si="85"/>
        <v>0</v>
      </c>
      <c r="E233" s="35" t="str">
        <f>IFERROR(IF(INDEX('[1]PNC 2020'!$A$3:$AA$434,MATCH($A233,'[1]PNC 2020'!$A$7:$A$434,0)+4,MATCH(E$60,'[1]PNC 2020'!$A$3:$AA$3,0))=0,"",INDEX('[1]PNC 2020'!$A$3:$AA$434,MATCH($A233,'[1]PNC 2020'!$A$7:$A$434,0)+4,MATCH(E$60,'[1]PNC 2020'!$A$3:$AA$3,0))),"")</f>
        <v/>
      </c>
      <c r="F233" s="35" t="str">
        <f>IFERROR(IF(INDEX('[1]PNC 2020'!$A$3:$AA$434,MATCH($A233,'[1]PNC 2020'!$A$7:$A$434,0)+4,MATCH(F$60,'[1]PNC 2020'!$A$3:$AA$3,0))=0,"",INDEX('[1]PNC 2020'!$A$3:$AA$434,MATCH($A233,'[1]PNC 2020'!$A$7:$A$434,0)+4,MATCH(F$60,'[1]PNC 2020'!$A$3:$AA$3,0))),"")</f>
        <v/>
      </c>
      <c r="G233" s="35">
        <f t="shared" si="86"/>
        <v>0</v>
      </c>
      <c r="H233" s="35" t="str">
        <f>IFERROR(IF(INDEX('[1]PNC 2020'!$A$3:$AA$434,MATCH($A233,'[1]PNC 2020'!$A$7:$A$434,0)+4,MATCH(H$60,'[1]PNC 2020'!$A$3:$AA$3,0))=0,"",INDEX('[1]PNC 2020'!$A$3:$AA$434,MATCH($A233,'[1]PNC 2020'!$A$7:$A$434,0)+4,MATCH(H$60,'[1]PNC 2020'!$A$3:$AA$3,0))),"")</f>
        <v/>
      </c>
      <c r="I233" s="35" t="str">
        <f>IFERROR(IF(INDEX('[1]PNC 2020'!$A$3:$AA$434,MATCH($A233,'[1]PNC 2020'!$A$7:$A$434,0)+4,MATCH(I$60,'[1]PNC 2020'!$A$3:$AA$3,0))=0,"",INDEX('[1]PNC 2020'!$A$3:$AA$434,MATCH($A233,'[1]PNC 2020'!$A$7:$A$434,0)+4,MATCH(I$60,'[1]PNC 2020'!$A$3:$AA$3,0))),"")</f>
        <v/>
      </c>
      <c r="J233" s="35">
        <f t="shared" si="87"/>
        <v>0</v>
      </c>
      <c r="K233" s="35" t="str">
        <f>IFERROR(IF(INDEX('[1]PNC 2020'!$A$3:$AA$434,MATCH($A233,'[1]PNC 2020'!$A$7:$A$434,0)+4,MATCH(K$60,'[1]PNC 2020'!$A$3:$AA$3,0))=0,"",INDEX('[1]PNC 2020'!$A$3:$AA$434,MATCH($A233,'[1]PNC 2020'!$A$7:$A$434,0)+4,MATCH(K$60,'[1]PNC 2020'!$A$3:$AA$3,0))),"")</f>
        <v/>
      </c>
      <c r="L233" s="35" t="str">
        <f>IFERROR(IF(INDEX('[1]PNC 2020'!$A$3:$AA$434,MATCH($A233,'[1]PNC 2020'!$A$7:$A$434,0)+4,MATCH(L$60,'[1]PNC 2020'!$A$3:$AA$3,0))=0,"",INDEX('[1]PNC 2020'!$A$3:$AA$434,MATCH($A233,'[1]PNC 2020'!$A$7:$A$434,0)+4,MATCH(L$60,'[1]PNC 2020'!$A$3:$AA$3,0))),"")</f>
        <v/>
      </c>
      <c r="M233" s="35">
        <f t="shared" si="88"/>
        <v>0</v>
      </c>
      <c r="N233" s="35" t="str">
        <f>IFERROR(IF(INDEX('[1]PNC 2020'!$A$3:$AA$434,MATCH($A233,'[1]PNC 2020'!$A$7:$A$434,0)+4,MATCH(N$60,'[1]PNC 2020'!$A$3:$AA$3,0))=0,"",INDEX('[1]PNC 2020'!$A$3:$AA$434,MATCH($A233,'[1]PNC 2020'!$A$7:$A$434,0)+4,MATCH(N$60,'[1]PNC 2020'!$A$3:$AA$3,0))),"")</f>
        <v/>
      </c>
      <c r="O233" s="35" t="str">
        <f>IFERROR(IF(INDEX('[1]PNC 2020'!$A$3:$AA$434,MATCH($A233,'[1]PNC 2020'!$A$7:$A$434,0)+4,MATCH(O$60,'[1]PNC 2020'!$A$3:$AA$3,0))=0,"",INDEX('[1]PNC 2020'!$A$3:$AA$434,MATCH($A233,'[1]PNC 2020'!$A$7:$A$434,0)+4,MATCH(O$60,'[1]PNC 2020'!$A$3:$AA$3,0))),"")</f>
        <v/>
      </c>
      <c r="P233" s="35">
        <f t="shared" si="89"/>
        <v>0</v>
      </c>
      <c r="Q233" s="35" t="str">
        <f>IFERROR(IF(INDEX('[1]PNC 2020'!$A$3:$AA$434,MATCH($A233,'[1]PNC 2020'!$A$7:$A$434,0)+4,MATCH(Q$60,'[1]PNC 2020'!$A$3:$AA$3,0))=0,"",INDEX('[1]PNC 2020'!$A$3:$AA$434,MATCH($A233,'[1]PNC 2020'!$A$7:$A$434,0)+4,MATCH(Q$60,'[1]PNC 2020'!$A$3:$AA$3,0))),"")</f>
        <v/>
      </c>
      <c r="R233" s="35" t="str">
        <f>IFERROR(IF(INDEX('[1]PNC 2020'!$A$3:$AA$434,MATCH($A233,'[1]PNC 2020'!$A$7:$A$434,0)+4,MATCH(R$60,'[1]PNC 2020'!$A$3:$AA$3,0))=0,"",INDEX('[1]PNC 2020'!$A$3:$AA$434,MATCH($A233,'[1]PNC 2020'!$A$7:$A$434,0)+4,MATCH(R$60,'[1]PNC 2020'!$A$3:$AA$3,0))),"")</f>
        <v/>
      </c>
      <c r="S233" s="35">
        <f t="shared" si="90"/>
        <v>0</v>
      </c>
      <c r="T233" s="35" t="str">
        <f>IFERROR(IF(INDEX('[1]PNC 2020'!$A$3:$AA$434,MATCH($A233,'[1]PNC 2020'!$A$7:$A$434,0)+4,MATCH(T$60,'[1]PNC 2020'!$A$3:$AA$3,0))=0,"",INDEX('[1]PNC 2020'!$A$3:$AA$434,MATCH($A233,'[1]PNC 2020'!$A$7:$A$434,0)+4,MATCH(T$60,'[1]PNC 2020'!$A$3:$AA$3,0))),"")</f>
        <v/>
      </c>
      <c r="U233" s="35" t="str">
        <f>IFERROR(IF(INDEX('[1]PNC 2020'!$A$3:$AA$434,MATCH($A233,'[1]PNC 2020'!$A$7:$A$434,0)+4,MATCH(U$60,'[1]PNC 2020'!$A$3:$AA$3,0))=0,"",INDEX('[1]PNC 2020'!$A$3:$AA$434,MATCH($A233,'[1]PNC 2020'!$A$7:$A$434,0)+4,MATCH(U$60,'[1]PNC 2020'!$A$3:$AA$3,0))),"")</f>
        <v/>
      </c>
      <c r="V233" s="35">
        <f t="shared" si="91"/>
        <v>0</v>
      </c>
      <c r="W233" s="35" t="str">
        <f>IFERROR(IF(INDEX('[1]PNC 2020'!$A$3:$AA$434,MATCH($A233,'[1]PNC 2020'!$A$7:$A$434,0)+4,MATCH(W$60,'[1]PNC 2020'!$A$3:$AA$3,0))=0,"",INDEX('[1]PNC 2020'!$A$3:$AA$434,MATCH($A233,'[1]PNC 2020'!$A$7:$A$434,0)+4,MATCH(W$60,'[1]PNC 2020'!$A$3:$AA$3,0))),"")</f>
        <v/>
      </c>
      <c r="X233" s="35" t="str">
        <f>IFERROR(IF(INDEX('[1]PNC 2020'!$A$3:$AA$434,MATCH($A233,'[1]PNC 2020'!$A$7:$A$434,0)+4,MATCH(X$60,'[1]PNC 2020'!$A$3:$AA$3,0))=0,"",INDEX('[1]PNC 2020'!$A$3:$AA$434,MATCH($A233,'[1]PNC 2020'!$A$7:$A$434,0)+4,MATCH(X$60,'[1]PNC 2020'!$A$3:$AA$3,0))),"")</f>
        <v/>
      </c>
      <c r="Y233" s="35">
        <f t="shared" si="92"/>
        <v>0</v>
      </c>
      <c r="Z233" s="35" t="str">
        <f>IFERROR(IF(INDEX('[1]PNC 2020'!$A$3:$AA$434,MATCH($A233,'[1]PNC 2020'!$A$7:$A$434,0)+4,MATCH(Z$60,'[1]PNC 2020'!$A$3:$AA$3,0))=0,"",INDEX('[1]PNC 2020'!$A$3:$AA$434,MATCH($A233,'[1]PNC 2020'!$A$7:$A$434,0)+4,MATCH(Z$60,'[1]PNC 2020'!$A$3:$AA$3,0))),"")</f>
        <v/>
      </c>
      <c r="AA233" s="35" t="str">
        <f>IFERROR(IF(INDEX('[1]PNC 2020'!$A$3:$AA$434,MATCH($A233,'[1]PNC 2020'!$A$7:$A$434,0)+4,MATCH(AA$60,'[1]PNC 2020'!$A$3:$AA$3,0))=0,"",INDEX('[1]PNC 2020'!$A$3:$AA$434,MATCH($A233,'[1]PNC 2020'!$A$7:$A$434,0)+4,MATCH(AA$60,'[1]PNC 2020'!$A$3:$AA$3,0))),"")</f>
        <v/>
      </c>
      <c r="AB233" s="35">
        <f t="shared" si="93"/>
        <v>0</v>
      </c>
      <c r="AC233" s="35" t="str">
        <f>IFERROR(IF(INDEX('[1]PNC 2020'!$A$3:$AA$434,MATCH($A233,'[1]PNC 2020'!$A$7:$A$434,0)+4,MATCH(AC$60,'[1]PNC 2020'!$A$3:$AA$3,0))=0,"",INDEX('[1]PNC 2020'!$A$3:$AA$434,MATCH($A233,'[1]PNC 2020'!$A$7:$A$434,0)+4,MATCH(AC$60,'[1]PNC 2020'!$A$3:$AA$3,0))),"")</f>
        <v/>
      </c>
      <c r="AD233" s="35" t="str">
        <f>IFERROR(IF(INDEX('[1]PNC 2020'!$A$3:$AA$434,MATCH($A233,'[1]PNC 2020'!$A$7:$A$434,0)+4,MATCH(AD$60,'[1]PNC 2020'!$A$3:$AA$3,0))=0,"",INDEX('[1]PNC 2020'!$A$3:$AA$434,MATCH($A233,'[1]PNC 2020'!$A$7:$A$434,0)+4,MATCH(AD$60,'[1]PNC 2020'!$A$3:$AA$3,0))),"")</f>
        <v/>
      </c>
      <c r="AE233" s="35">
        <f t="shared" si="94"/>
        <v>0</v>
      </c>
      <c r="AF233" s="35" t="str">
        <f>IFERROR(IF(INDEX('[1]PNC 2020'!$A$3:$AA$434,MATCH($A233,'[1]PNC 2020'!$A$7:$A$434,0)+4,MATCH(AF$60,'[1]PNC 2020'!$A$3:$AA$3,0))=0,"",INDEX('[1]PNC 2020'!$A$3:$AA$434,MATCH($A233,'[1]PNC 2020'!$A$7:$A$434,0)+4,MATCH(AF$60,'[1]PNC 2020'!$A$3:$AA$3,0))),"")</f>
        <v/>
      </c>
      <c r="AG233" s="35" t="str">
        <f>IFERROR(IF(INDEX('[1]PNC 2020'!$A$3:$AA$434,MATCH($A233,'[1]PNC 2020'!$A$7:$A$434,0)+4,MATCH(AG$60,'[1]PNC 2020'!$A$3:$AA$3,0))=0,"",INDEX('[1]PNC 2020'!$A$3:$AA$434,MATCH($A233,'[1]PNC 2020'!$A$7:$A$434,0)+4,MATCH(AG$60,'[1]PNC 2020'!$A$3:$AA$3,0))),"")</f>
        <v/>
      </c>
      <c r="AH233" s="35">
        <f t="shared" si="95"/>
        <v>0</v>
      </c>
      <c r="AI233" s="35" t="str">
        <f>IFERROR(IF(INDEX('[1]PNC 2020'!$A$3:$AA$434,MATCH($A233,'[1]PNC 2020'!$A$7:$A$434,0)+4,MATCH(AI$60,'[1]PNC 2020'!$A$3:$AA$3,0))=0,"",INDEX('[1]PNC 2020'!$A$3:$AA$434,MATCH($A233,'[1]PNC 2020'!$A$7:$A$434,0)+4,MATCH(AI$60,'[1]PNC 2020'!$A$3:$AA$3,0))),"")</f>
        <v/>
      </c>
      <c r="AJ233" s="35" t="str">
        <f>IFERROR(IF(INDEX('[1]PNC 2020'!$A$3:$AA$434,MATCH($A233,'[1]PNC 2020'!$A$7:$A$434,0)+4,MATCH(AJ$60,'[1]PNC 2020'!$A$3:$AA$3,0))=0,"",INDEX('[1]PNC 2020'!$A$3:$AA$434,MATCH($A233,'[1]PNC 2020'!$A$7:$A$434,0)+4,MATCH(AJ$60,'[1]PNC 2020'!$A$3:$AA$3,0))),"")</f>
        <v/>
      </c>
      <c r="AK233" s="35">
        <f t="shared" si="96"/>
        <v>0</v>
      </c>
      <c r="AM233" s="97" t="s">
        <v>3</v>
      </c>
    </row>
    <row r="234" spans="1:39" x14ac:dyDescent="0.25">
      <c r="A234" s="97" t="str">
        <f t="shared" si="82"/>
        <v>AbrilGeneral de Seguros, S. A.</v>
      </c>
      <c r="B234" s="37" t="s">
        <v>77</v>
      </c>
      <c r="C234" s="44">
        <f t="shared" si="84"/>
        <v>0</v>
      </c>
      <c r="D234" s="44">
        <f t="shared" si="85"/>
        <v>0</v>
      </c>
      <c r="E234" s="35" t="str">
        <f>IFERROR(IF(INDEX('[1]PNC 2020'!$A$3:$AA$434,MATCH($A234,'[1]PNC 2020'!$A$7:$A$434,0)+4,MATCH(E$60,'[1]PNC 2020'!$A$3:$AA$3,0))=0,"",INDEX('[1]PNC 2020'!$A$3:$AA$434,MATCH($A234,'[1]PNC 2020'!$A$7:$A$434,0)+4,MATCH(E$60,'[1]PNC 2020'!$A$3:$AA$3,0))),"")</f>
        <v/>
      </c>
      <c r="F234" s="35" t="str">
        <f>IFERROR(IF(INDEX('[1]PNC 2020'!$A$3:$AA$434,MATCH($A234,'[1]PNC 2020'!$A$7:$A$434,0)+4,MATCH(F$60,'[1]PNC 2020'!$A$3:$AA$3,0))=0,"",INDEX('[1]PNC 2020'!$A$3:$AA$434,MATCH($A234,'[1]PNC 2020'!$A$7:$A$434,0)+4,MATCH(F$60,'[1]PNC 2020'!$A$3:$AA$3,0))),"")</f>
        <v/>
      </c>
      <c r="G234" s="35">
        <f t="shared" si="86"/>
        <v>0</v>
      </c>
      <c r="H234" s="35" t="str">
        <f>IFERROR(IF(INDEX('[1]PNC 2020'!$A$3:$AA$434,MATCH($A234,'[1]PNC 2020'!$A$7:$A$434,0)+4,MATCH(H$60,'[1]PNC 2020'!$A$3:$AA$3,0))=0,"",INDEX('[1]PNC 2020'!$A$3:$AA$434,MATCH($A234,'[1]PNC 2020'!$A$7:$A$434,0)+4,MATCH(H$60,'[1]PNC 2020'!$A$3:$AA$3,0))),"")</f>
        <v/>
      </c>
      <c r="I234" s="35" t="str">
        <f>IFERROR(IF(INDEX('[1]PNC 2020'!$A$3:$AA$434,MATCH($A234,'[1]PNC 2020'!$A$7:$A$434,0)+4,MATCH(I$60,'[1]PNC 2020'!$A$3:$AA$3,0))=0,"",INDEX('[1]PNC 2020'!$A$3:$AA$434,MATCH($A234,'[1]PNC 2020'!$A$7:$A$434,0)+4,MATCH(I$60,'[1]PNC 2020'!$A$3:$AA$3,0))),"")</f>
        <v/>
      </c>
      <c r="J234" s="35">
        <f t="shared" si="87"/>
        <v>0</v>
      </c>
      <c r="K234" s="35" t="str">
        <f>IFERROR(IF(INDEX('[1]PNC 2020'!$A$3:$AA$434,MATCH($A234,'[1]PNC 2020'!$A$7:$A$434,0)+4,MATCH(K$60,'[1]PNC 2020'!$A$3:$AA$3,0))=0,"",INDEX('[1]PNC 2020'!$A$3:$AA$434,MATCH($A234,'[1]PNC 2020'!$A$7:$A$434,0)+4,MATCH(K$60,'[1]PNC 2020'!$A$3:$AA$3,0))),"")</f>
        <v/>
      </c>
      <c r="L234" s="35" t="str">
        <f>IFERROR(IF(INDEX('[1]PNC 2020'!$A$3:$AA$434,MATCH($A234,'[1]PNC 2020'!$A$7:$A$434,0)+4,MATCH(L$60,'[1]PNC 2020'!$A$3:$AA$3,0))=0,"",INDEX('[1]PNC 2020'!$A$3:$AA$434,MATCH($A234,'[1]PNC 2020'!$A$7:$A$434,0)+4,MATCH(L$60,'[1]PNC 2020'!$A$3:$AA$3,0))),"")</f>
        <v/>
      </c>
      <c r="M234" s="35">
        <f t="shared" si="88"/>
        <v>0</v>
      </c>
      <c r="N234" s="35" t="str">
        <f>IFERROR(IF(INDEX('[1]PNC 2020'!$A$3:$AA$434,MATCH($A234,'[1]PNC 2020'!$A$7:$A$434,0)+4,MATCH(N$60,'[1]PNC 2020'!$A$3:$AA$3,0))=0,"",INDEX('[1]PNC 2020'!$A$3:$AA$434,MATCH($A234,'[1]PNC 2020'!$A$7:$A$434,0)+4,MATCH(N$60,'[1]PNC 2020'!$A$3:$AA$3,0))),"")</f>
        <v/>
      </c>
      <c r="O234" s="35" t="str">
        <f>IFERROR(IF(INDEX('[1]PNC 2020'!$A$3:$AA$434,MATCH($A234,'[1]PNC 2020'!$A$7:$A$434,0)+4,MATCH(O$60,'[1]PNC 2020'!$A$3:$AA$3,0))=0,"",INDEX('[1]PNC 2020'!$A$3:$AA$434,MATCH($A234,'[1]PNC 2020'!$A$7:$A$434,0)+4,MATCH(O$60,'[1]PNC 2020'!$A$3:$AA$3,0))),"")</f>
        <v/>
      </c>
      <c r="P234" s="35">
        <f t="shared" si="89"/>
        <v>0</v>
      </c>
      <c r="Q234" s="35" t="str">
        <f>IFERROR(IF(INDEX('[1]PNC 2020'!$A$3:$AA$434,MATCH($A234,'[1]PNC 2020'!$A$7:$A$434,0)+4,MATCH(Q$60,'[1]PNC 2020'!$A$3:$AA$3,0))=0,"",INDEX('[1]PNC 2020'!$A$3:$AA$434,MATCH($A234,'[1]PNC 2020'!$A$7:$A$434,0)+4,MATCH(Q$60,'[1]PNC 2020'!$A$3:$AA$3,0))),"")</f>
        <v/>
      </c>
      <c r="R234" s="35" t="str">
        <f>IFERROR(IF(INDEX('[1]PNC 2020'!$A$3:$AA$434,MATCH($A234,'[1]PNC 2020'!$A$7:$A$434,0)+4,MATCH(R$60,'[1]PNC 2020'!$A$3:$AA$3,0))=0,"",INDEX('[1]PNC 2020'!$A$3:$AA$434,MATCH($A234,'[1]PNC 2020'!$A$7:$A$434,0)+4,MATCH(R$60,'[1]PNC 2020'!$A$3:$AA$3,0))),"")</f>
        <v/>
      </c>
      <c r="S234" s="35">
        <f t="shared" si="90"/>
        <v>0</v>
      </c>
      <c r="T234" s="35" t="str">
        <f>IFERROR(IF(INDEX('[1]PNC 2020'!$A$3:$AA$434,MATCH($A234,'[1]PNC 2020'!$A$7:$A$434,0)+4,MATCH(T$60,'[1]PNC 2020'!$A$3:$AA$3,0))=0,"",INDEX('[1]PNC 2020'!$A$3:$AA$434,MATCH($A234,'[1]PNC 2020'!$A$7:$A$434,0)+4,MATCH(T$60,'[1]PNC 2020'!$A$3:$AA$3,0))),"")</f>
        <v/>
      </c>
      <c r="U234" s="35" t="str">
        <f>IFERROR(IF(INDEX('[1]PNC 2020'!$A$3:$AA$434,MATCH($A234,'[1]PNC 2020'!$A$7:$A$434,0)+4,MATCH(U$60,'[1]PNC 2020'!$A$3:$AA$3,0))=0,"",INDEX('[1]PNC 2020'!$A$3:$AA$434,MATCH($A234,'[1]PNC 2020'!$A$7:$A$434,0)+4,MATCH(U$60,'[1]PNC 2020'!$A$3:$AA$3,0))),"")</f>
        <v/>
      </c>
      <c r="V234" s="35">
        <f t="shared" si="91"/>
        <v>0</v>
      </c>
      <c r="W234" s="35" t="str">
        <f>IFERROR(IF(INDEX('[1]PNC 2020'!$A$3:$AA$434,MATCH($A234,'[1]PNC 2020'!$A$7:$A$434,0)+4,MATCH(W$60,'[1]PNC 2020'!$A$3:$AA$3,0))=0,"",INDEX('[1]PNC 2020'!$A$3:$AA$434,MATCH($A234,'[1]PNC 2020'!$A$7:$A$434,0)+4,MATCH(W$60,'[1]PNC 2020'!$A$3:$AA$3,0))),"")</f>
        <v/>
      </c>
      <c r="X234" s="35" t="str">
        <f>IFERROR(IF(INDEX('[1]PNC 2020'!$A$3:$AA$434,MATCH($A234,'[1]PNC 2020'!$A$7:$A$434,0)+4,MATCH(X$60,'[1]PNC 2020'!$A$3:$AA$3,0))=0,"",INDEX('[1]PNC 2020'!$A$3:$AA$434,MATCH($A234,'[1]PNC 2020'!$A$7:$A$434,0)+4,MATCH(X$60,'[1]PNC 2020'!$A$3:$AA$3,0))),"")</f>
        <v/>
      </c>
      <c r="Y234" s="35">
        <f t="shared" si="92"/>
        <v>0</v>
      </c>
      <c r="Z234" s="35" t="str">
        <f>IFERROR(IF(INDEX('[1]PNC 2020'!$A$3:$AA$434,MATCH($A234,'[1]PNC 2020'!$A$7:$A$434,0)+4,MATCH(Z$60,'[1]PNC 2020'!$A$3:$AA$3,0))=0,"",INDEX('[1]PNC 2020'!$A$3:$AA$434,MATCH($A234,'[1]PNC 2020'!$A$7:$A$434,0)+4,MATCH(Z$60,'[1]PNC 2020'!$A$3:$AA$3,0))),"")</f>
        <v/>
      </c>
      <c r="AA234" s="35" t="str">
        <f>IFERROR(IF(INDEX('[1]PNC 2020'!$A$3:$AA$434,MATCH($A234,'[1]PNC 2020'!$A$7:$A$434,0)+4,MATCH(AA$60,'[1]PNC 2020'!$A$3:$AA$3,0))=0,"",INDEX('[1]PNC 2020'!$A$3:$AA$434,MATCH($A234,'[1]PNC 2020'!$A$7:$A$434,0)+4,MATCH(AA$60,'[1]PNC 2020'!$A$3:$AA$3,0))),"")</f>
        <v/>
      </c>
      <c r="AB234" s="35">
        <f t="shared" si="93"/>
        <v>0</v>
      </c>
      <c r="AC234" s="35" t="str">
        <f>IFERROR(IF(INDEX('[1]PNC 2020'!$A$3:$AA$434,MATCH($A234,'[1]PNC 2020'!$A$7:$A$434,0)+4,MATCH(AC$60,'[1]PNC 2020'!$A$3:$AA$3,0))=0,"",INDEX('[1]PNC 2020'!$A$3:$AA$434,MATCH($A234,'[1]PNC 2020'!$A$7:$A$434,0)+4,MATCH(AC$60,'[1]PNC 2020'!$A$3:$AA$3,0))),"")</f>
        <v/>
      </c>
      <c r="AD234" s="35" t="str">
        <f>IFERROR(IF(INDEX('[1]PNC 2020'!$A$3:$AA$434,MATCH($A234,'[1]PNC 2020'!$A$7:$A$434,0)+4,MATCH(AD$60,'[1]PNC 2020'!$A$3:$AA$3,0))=0,"",INDEX('[1]PNC 2020'!$A$3:$AA$434,MATCH($A234,'[1]PNC 2020'!$A$7:$A$434,0)+4,MATCH(AD$60,'[1]PNC 2020'!$A$3:$AA$3,0))),"")</f>
        <v/>
      </c>
      <c r="AE234" s="35">
        <f t="shared" si="94"/>
        <v>0</v>
      </c>
      <c r="AF234" s="35" t="str">
        <f>IFERROR(IF(INDEX('[1]PNC 2020'!$A$3:$AA$434,MATCH($A234,'[1]PNC 2020'!$A$7:$A$434,0)+4,MATCH(AF$60,'[1]PNC 2020'!$A$3:$AA$3,0))=0,"",INDEX('[1]PNC 2020'!$A$3:$AA$434,MATCH($A234,'[1]PNC 2020'!$A$7:$A$434,0)+4,MATCH(AF$60,'[1]PNC 2020'!$A$3:$AA$3,0))),"")</f>
        <v/>
      </c>
      <c r="AG234" s="35" t="str">
        <f>IFERROR(IF(INDEX('[1]PNC 2020'!$A$3:$AA$434,MATCH($A234,'[1]PNC 2020'!$A$7:$A$434,0)+4,MATCH(AG$60,'[1]PNC 2020'!$A$3:$AA$3,0))=0,"",INDEX('[1]PNC 2020'!$A$3:$AA$434,MATCH($A234,'[1]PNC 2020'!$A$7:$A$434,0)+4,MATCH(AG$60,'[1]PNC 2020'!$A$3:$AA$3,0))),"")</f>
        <v/>
      </c>
      <c r="AH234" s="35">
        <f t="shared" si="95"/>
        <v>0</v>
      </c>
      <c r="AI234" s="35" t="str">
        <f>IFERROR(IF(INDEX('[1]PNC 2020'!$A$3:$AA$434,MATCH($A234,'[1]PNC 2020'!$A$7:$A$434,0)+4,MATCH(AI$60,'[1]PNC 2020'!$A$3:$AA$3,0))=0,"",INDEX('[1]PNC 2020'!$A$3:$AA$434,MATCH($A234,'[1]PNC 2020'!$A$7:$A$434,0)+4,MATCH(AI$60,'[1]PNC 2020'!$A$3:$AA$3,0))),"")</f>
        <v/>
      </c>
      <c r="AJ234" s="35" t="str">
        <f>IFERROR(IF(INDEX('[1]PNC 2020'!$A$3:$AA$434,MATCH($A234,'[1]PNC 2020'!$A$7:$A$434,0)+4,MATCH(AJ$60,'[1]PNC 2020'!$A$3:$AA$3,0))=0,"",INDEX('[1]PNC 2020'!$A$3:$AA$434,MATCH($A234,'[1]PNC 2020'!$A$7:$A$434,0)+4,MATCH(AJ$60,'[1]PNC 2020'!$A$3:$AA$3,0))),"")</f>
        <v/>
      </c>
      <c r="AK234" s="35">
        <f t="shared" si="96"/>
        <v>0</v>
      </c>
      <c r="AM234" s="97" t="s">
        <v>3</v>
      </c>
    </row>
    <row r="235" spans="1:39" x14ac:dyDescent="0.25">
      <c r="A235" s="97" t="str">
        <f t="shared" si="82"/>
        <v>AbrilSeguros Pepín, S. A.</v>
      </c>
      <c r="B235" s="37" t="s">
        <v>114</v>
      </c>
      <c r="C235" s="44">
        <f t="shared" si="84"/>
        <v>0</v>
      </c>
      <c r="D235" s="44">
        <f t="shared" si="85"/>
        <v>0</v>
      </c>
      <c r="E235" s="35" t="str">
        <f>IFERROR(IF(INDEX('[1]PNC 2020'!$A$3:$AA$434,MATCH($A235,'[1]PNC 2020'!$A$7:$A$434,0)+4,MATCH(E$60,'[1]PNC 2020'!$A$3:$AA$3,0))=0,"",INDEX('[1]PNC 2020'!$A$3:$AA$434,MATCH($A235,'[1]PNC 2020'!$A$7:$A$434,0)+4,MATCH(E$60,'[1]PNC 2020'!$A$3:$AA$3,0))),"")</f>
        <v/>
      </c>
      <c r="F235" s="35" t="str">
        <f>IFERROR(IF(INDEX('[1]PNC 2020'!$A$3:$AA$434,MATCH($A235,'[1]PNC 2020'!$A$7:$A$434,0)+4,MATCH(F$60,'[1]PNC 2020'!$A$3:$AA$3,0))=0,"",INDEX('[1]PNC 2020'!$A$3:$AA$434,MATCH($A235,'[1]PNC 2020'!$A$7:$A$434,0)+4,MATCH(F$60,'[1]PNC 2020'!$A$3:$AA$3,0))),"")</f>
        <v/>
      </c>
      <c r="G235" s="35">
        <f t="shared" si="86"/>
        <v>0</v>
      </c>
      <c r="H235" s="35" t="str">
        <f>IFERROR(IF(INDEX('[1]PNC 2020'!$A$3:$AA$434,MATCH($A235,'[1]PNC 2020'!$A$7:$A$434,0)+4,MATCH(H$60,'[1]PNC 2020'!$A$3:$AA$3,0))=0,"",INDEX('[1]PNC 2020'!$A$3:$AA$434,MATCH($A235,'[1]PNC 2020'!$A$7:$A$434,0)+4,MATCH(H$60,'[1]PNC 2020'!$A$3:$AA$3,0))),"")</f>
        <v/>
      </c>
      <c r="I235" s="35" t="str">
        <f>IFERROR(IF(INDEX('[1]PNC 2020'!$A$3:$AA$434,MATCH($A235,'[1]PNC 2020'!$A$7:$A$434,0)+4,MATCH(I$60,'[1]PNC 2020'!$A$3:$AA$3,0))=0,"",INDEX('[1]PNC 2020'!$A$3:$AA$434,MATCH($A235,'[1]PNC 2020'!$A$7:$A$434,0)+4,MATCH(I$60,'[1]PNC 2020'!$A$3:$AA$3,0))),"")</f>
        <v/>
      </c>
      <c r="J235" s="35">
        <f t="shared" si="87"/>
        <v>0</v>
      </c>
      <c r="K235" s="35" t="str">
        <f>IFERROR(IF(INDEX('[1]PNC 2020'!$A$3:$AA$434,MATCH($A235,'[1]PNC 2020'!$A$7:$A$434,0)+4,MATCH(K$60,'[1]PNC 2020'!$A$3:$AA$3,0))=0,"",INDEX('[1]PNC 2020'!$A$3:$AA$434,MATCH($A235,'[1]PNC 2020'!$A$7:$A$434,0)+4,MATCH(K$60,'[1]PNC 2020'!$A$3:$AA$3,0))),"")</f>
        <v/>
      </c>
      <c r="L235" s="35" t="str">
        <f>IFERROR(IF(INDEX('[1]PNC 2020'!$A$3:$AA$434,MATCH($A235,'[1]PNC 2020'!$A$7:$A$434,0)+4,MATCH(L$60,'[1]PNC 2020'!$A$3:$AA$3,0))=0,"",INDEX('[1]PNC 2020'!$A$3:$AA$434,MATCH($A235,'[1]PNC 2020'!$A$7:$A$434,0)+4,MATCH(L$60,'[1]PNC 2020'!$A$3:$AA$3,0))),"")</f>
        <v/>
      </c>
      <c r="M235" s="35">
        <f t="shared" si="88"/>
        <v>0</v>
      </c>
      <c r="N235" s="35" t="str">
        <f>IFERROR(IF(INDEX('[1]PNC 2020'!$A$3:$AA$434,MATCH($A235,'[1]PNC 2020'!$A$7:$A$434,0)+4,MATCH(N$60,'[1]PNC 2020'!$A$3:$AA$3,0))=0,"",INDEX('[1]PNC 2020'!$A$3:$AA$434,MATCH($A235,'[1]PNC 2020'!$A$7:$A$434,0)+4,MATCH(N$60,'[1]PNC 2020'!$A$3:$AA$3,0))),"")</f>
        <v/>
      </c>
      <c r="O235" s="35" t="str">
        <f>IFERROR(IF(INDEX('[1]PNC 2020'!$A$3:$AA$434,MATCH($A235,'[1]PNC 2020'!$A$7:$A$434,0)+4,MATCH(O$60,'[1]PNC 2020'!$A$3:$AA$3,0))=0,"",INDEX('[1]PNC 2020'!$A$3:$AA$434,MATCH($A235,'[1]PNC 2020'!$A$7:$A$434,0)+4,MATCH(O$60,'[1]PNC 2020'!$A$3:$AA$3,0))),"")</f>
        <v/>
      </c>
      <c r="P235" s="35">
        <f t="shared" si="89"/>
        <v>0</v>
      </c>
      <c r="Q235" s="35" t="str">
        <f>IFERROR(IF(INDEX('[1]PNC 2020'!$A$3:$AA$434,MATCH($A235,'[1]PNC 2020'!$A$7:$A$434,0)+4,MATCH(Q$60,'[1]PNC 2020'!$A$3:$AA$3,0))=0,"",INDEX('[1]PNC 2020'!$A$3:$AA$434,MATCH($A235,'[1]PNC 2020'!$A$7:$A$434,0)+4,MATCH(Q$60,'[1]PNC 2020'!$A$3:$AA$3,0))),"")</f>
        <v/>
      </c>
      <c r="R235" s="35" t="str">
        <f>IFERROR(IF(INDEX('[1]PNC 2020'!$A$3:$AA$434,MATCH($A235,'[1]PNC 2020'!$A$7:$A$434,0)+4,MATCH(R$60,'[1]PNC 2020'!$A$3:$AA$3,0))=0,"",INDEX('[1]PNC 2020'!$A$3:$AA$434,MATCH($A235,'[1]PNC 2020'!$A$7:$A$434,0)+4,MATCH(R$60,'[1]PNC 2020'!$A$3:$AA$3,0))),"")</f>
        <v/>
      </c>
      <c r="S235" s="35">
        <f t="shared" si="90"/>
        <v>0</v>
      </c>
      <c r="T235" s="35" t="str">
        <f>IFERROR(IF(INDEX('[1]PNC 2020'!$A$3:$AA$434,MATCH($A235,'[1]PNC 2020'!$A$7:$A$434,0)+4,MATCH(T$60,'[1]PNC 2020'!$A$3:$AA$3,0))=0,"",INDEX('[1]PNC 2020'!$A$3:$AA$434,MATCH($A235,'[1]PNC 2020'!$A$7:$A$434,0)+4,MATCH(T$60,'[1]PNC 2020'!$A$3:$AA$3,0))),"")</f>
        <v/>
      </c>
      <c r="U235" s="35" t="str">
        <f>IFERROR(IF(INDEX('[1]PNC 2020'!$A$3:$AA$434,MATCH($A235,'[1]PNC 2020'!$A$7:$A$434,0)+4,MATCH(U$60,'[1]PNC 2020'!$A$3:$AA$3,0))=0,"",INDEX('[1]PNC 2020'!$A$3:$AA$434,MATCH($A235,'[1]PNC 2020'!$A$7:$A$434,0)+4,MATCH(U$60,'[1]PNC 2020'!$A$3:$AA$3,0))),"")</f>
        <v/>
      </c>
      <c r="V235" s="35">
        <f t="shared" si="91"/>
        <v>0</v>
      </c>
      <c r="W235" s="35" t="str">
        <f>IFERROR(IF(INDEX('[1]PNC 2020'!$A$3:$AA$434,MATCH($A235,'[1]PNC 2020'!$A$7:$A$434,0)+4,MATCH(W$60,'[1]PNC 2020'!$A$3:$AA$3,0))=0,"",INDEX('[1]PNC 2020'!$A$3:$AA$434,MATCH($A235,'[1]PNC 2020'!$A$7:$A$434,0)+4,MATCH(W$60,'[1]PNC 2020'!$A$3:$AA$3,0))),"")</f>
        <v/>
      </c>
      <c r="X235" s="35" t="str">
        <f>IFERROR(IF(INDEX('[1]PNC 2020'!$A$3:$AA$434,MATCH($A235,'[1]PNC 2020'!$A$7:$A$434,0)+4,MATCH(X$60,'[1]PNC 2020'!$A$3:$AA$3,0))=0,"",INDEX('[1]PNC 2020'!$A$3:$AA$434,MATCH($A235,'[1]PNC 2020'!$A$7:$A$434,0)+4,MATCH(X$60,'[1]PNC 2020'!$A$3:$AA$3,0))),"")</f>
        <v/>
      </c>
      <c r="Y235" s="35">
        <f t="shared" si="92"/>
        <v>0</v>
      </c>
      <c r="Z235" s="35" t="str">
        <f>IFERROR(IF(INDEX('[1]PNC 2020'!$A$3:$AA$434,MATCH($A235,'[1]PNC 2020'!$A$7:$A$434,0)+4,MATCH(Z$60,'[1]PNC 2020'!$A$3:$AA$3,0))=0,"",INDEX('[1]PNC 2020'!$A$3:$AA$434,MATCH($A235,'[1]PNC 2020'!$A$7:$A$434,0)+4,MATCH(Z$60,'[1]PNC 2020'!$A$3:$AA$3,0))),"")</f>
        <v/>
      </c>
      <c r="AA235" s="35" t="str">
        <f>IFERROR(IF(INDEX('[1]PNC 2020'!$A$3:$AA$434,MATCH($A235,'[1]PNC 2020'!$A$7:$A$434,0)+4,MATCH(AA$60,'[1]PNC 2020'!$A$3:$AA$3,0))=0,"",INDEX('[1]PNC 2020'!$A$3:$AA$434,MATCH($A235,'[1]PNC 2020'!$A$7:$A$434,0)+4,MATCH(AA$60,'[1]PNC 2020'!$A$3:$AA$3,0))),"")</f>
        <v/>
      </c>
      <c r="AB235" s="35">
        <f t="shared" si="93"/>
        <v>0</v>
      </c>
      <c r="AC235" s="35" t="str">
        <f>IFERROR(IF(INDEX('[1]PNC 2020'!$A$3:$AA$434,MATCH($A235,'[1]PNC 2020'!$A$7:$A$434,0)+4,MATCH(AC$60,'[1]PNC 2020'!$A$3:$AA$3,0))=0,"",INDEX('[1]PNC 2020'!$A$3:$AA$434,MATCH($A235,'[1]PNC 2020'!$A$7:$A$434,0)+4,MATCH(AC$60,'[1]PNC 2020'!$A$3:$AA$3,0))),"")</f>
        <v/>
      </c>
      <c r="AD235" s="35" t="str">
        <f>IFERROR(IF(INDEX('[1]PNC 2020'!$A$3:$AA$434,MATCH($A235,'[1]PNC 2020'!$A$7:$A$434,0)+4,MATCH(AD$60,'[1]PNC 2020'!$A$3:$AA$3,0))=0,"",INDEX('[1]PNC 2020'!$A$3:$AA$434,MATCH($A235,'[1]PNC 2020'!$A$7:$A$434,0)+4,MATCH(AD$60,'[1]PNC 2020'!$A$3:$AA$3,0))),"")</f>
        <v/>
      </c>
      <c r="AE235" s="35">
        <f t="shared" si="94"/>
        <v>0</v>
      </c>
      <c r="AF235" s="35" t="str">
        <f>IFERROR(IF(INDEX('[1]PNC 2020'!$A$3:$AA$434,MATCH($A235,'[1]PNC 2020'!$A$7:$A$434,0)+4,MATCH(AF$60,'[1]PNC 2020'!$A$3:$AA$3,0))=0,"",INDEX('[1]PNC 2020'!$A$3:$AA$434,MATCH($A235,'[1]PNC 2020'!$A$7:$A$434,0)+4,MATCH(AF$60,'[1]PNC 2020'!$A$3:$AA$3,0))),"")</f>
        <v/>
      </c>
      <c r="AG235" s="35" t="str">
        <f>IFERROR(IF(INDEX('[1]PNC 2020'!$A$3:$AA$434,MATCH($A235,'[1]PNC 2020'!$A$7:$A$434,0)+4,MATCH(AG$60,'[1]PNC 2020'!$A$3:$AA$3,0))=0,"",INDEX('[1]PNC 2020'!$A$3:$AA$434,MATCH($A235,'[1]PNC 2020'!$A$7:$A$434,0)+4,MATCH(AG$60,'[1]PNC 2020'!$A$3:$AA$3,0))),"")</f>
        <v/>
      </c>
      <c r="AH235" s="35">
        <f t="shared" si="95"/>
        <v>0</v>
      </c>
      <c r="AI235" s="35" t="str">
        <f>IFERROR(IF(INDEX('[1]PNC 2020'!$A$3:$AA$434,MATCH($A235,'[1]PNC 2020'!$A$7:$A$434,0)+4,MATCH(AI$60,'[1]PNC 2020'!$A$3:$AA$3,0))=0,"",INDEX('[1]PNC 2020'!$A$3:$AA$434,MATCH($A235,'[1]PNC 2020'!$A$7:$A$434,0)+4,MATCH(AI$60,'[1]PNC 2020'!$A$3:$AA$3,0))),"")</f>
        <v/>
      </c>
      <c r="AJ235" s="35" t="str">
        <f>IFERROR(IF(INDEX('[1]PNC 2020'!$A$3:$AA$434,MATCH($A235,'[1]PNC 2020'!$A$7:$A$434,0)+4,MATCH(AJ$60,'[1]PNC 2020'!$A$3:$AA$3,0))=0,"",INDEX('[1]PNC 2020'!$A$3:$AA$434,MATCH($A235,'[1]PNC 2020'!$A$7:$A$434,0)+4,MATCH(AJ$60,'[1]PNC 2020'!$A$3:$AA$3,0))),"")</f>
        <v/>
      </c>
      <c r="AK235" s="35">
        <f t="shared" si="96"/>
        <v>0</v>
      </c>
      <c r="AM235" s="97" t="s">
        <v>3</v>
      </c>
    </row>
    <row r="236" spans="1:39" x14ac:dyDescent="0.25">
      <c r="A236" s="97" t="str">
        <f t="shared" si="82"/>
        <v>AbrilLa Monumental de Seguros, S. A.</v>
      </c>
      <c r="B236" s="37" t="s">
        <v>85</v>
      </c>
      <c r="C236" s="44">
        <f t="shared" si="84"/>
        <v>0</v>
      </c>
      <c r="D236" s="44">
        <f t="shared" si="85"/>
        <v>0</v>
      </c>
      <c r="E236" s="35" t="str">
        <f>IFERROR(IF(INDEX('[1]PNC 2020'!$A$3:$AA$434,MATCH($A236,'[1]PNC 2020'!$A$7:$A$434,0)+4,MATCH(E$60,'[1]PNC 2020'!$A$3:$AA$3,0))=0,"",INDEX('[1]PNC 2020'!$A$3:$AA$434,MATCH($A236,'[1]PNC 2020'!$A$7:$A$434,0)+4,MATCH(E$60,'[1]PNC 2020'!$A$3:$AA$3,0))),"")</f>
        <v/>
      </c>
      <c r="F236" s="35" t="str">
        <f>IFERROR(IF(INDEX('[1]PNC 2020'!$A$3:$AA$434,MATCH($A236,'[1]PNC 2020'!$A$7:$A$434,0)+4,MATCH(F$60,'[1]PNC 2020'!$A$3:$AA$3,0))=0,"",INDEX('[1]PNC 2020'!$A$3:$AA$434,MATCH($A236,'[1]PNC 2020'!$A$7:$A$434,0)+4,MATCH(F$60,'[1]PNC 2020'!$A$3:$AA$3,0))),"")</f>
        <v/>
      </c>
      <c r="G236" s="35">
        <f t="shared" si="86"/>
        <v>0</v>
      </c>
      <c r="H236" s="35" t="str">
        <f>IFERROR(IF(INDEX('[1]PNC 2020'!$A$3:$AA$434,MATCH($A236,'[1]PNC 2020'!$A$7:$A$434,0)+4,MATCH(H$60,'[1]PNC 2020'!$A$3:$AA$3,0))=0,"",INDEX('[1]PNC 2020'!$A$3:$AA$434,MATCH($A236,'[1]PNC 2020'!$A$7:$A$434,0)+4,MATCH(H$60,'[1]PNC 2020'!$A$3:$AA$3,0))),"")</f>
        <v/>
      </c>
      <c r="I236" s="35" t="str">
        <f>IFERROR(IF(INDEX('[1]PNC 2020'!$A$3:$AA$434,MATCH($A236,'[1]PNC 2020'!$A$7:$A$434,0)+4,MATCH(I$60,'[1]PNC 2020'!$A$3:$AA$3,0))=0,"",INDEX('[1]PNC 2020'!$A$3:$AA$434,MATCH($A236,'[1]PNC 2020'!$A$7:$A$434,0)+4,MATCH(I$60,'[1]PNC 2020'!$A$3:$AA$3,0))),"")</f>
        <v/>
      </c>
      <c r="J236" s="35">
        <f t="shared" si="87"/>
        <v>0</v>
      </c>
      <c r="K236" s="35" t="str">
        <f>IFERROR(IF(INDEX('[1]PNC 2020'!$A$3:$AA$434,MATCH($A236,'[1]PNC 2020'!$A$7:$A$434,0)+4,MATCH(K$60,'[1]PNC 2020'!$A$3:$AA$3,0))=0,"",INDEX('[1]PNC 2020'!$A$3:$AA$434,MATCH($A236,'[1]PNC 2020'!$A$7:$A$434,0)+4,MATCH(K$60,'[1]PNC 2020'!$A$3:$AA$3,0))),"")</f>
        <v/>
      </c>
      <c r="L236" s="35" t="str">
        <f>IFERROR(IF(INDEX('[1]PNC 2020'!$A$3:$AA$434,MATCH($A236,'[1]PNC 2020'!$A$7:$A$434,0)+4,MATCH(L$60,'[1]PNC 2020'!$A$3:$AA$3,0))=0,"",INDEX('[1]PNC 2020'!$A$3:$AA$434,MATCH($A236,'[1]PNC 2020'!$A$7:$A$434,0)+4,MATCH(L$60,'[1]PNC 2020'!$A$3:$AA$3,0))),"")</f>
        <v/>
      </c>
      <c r="M236" s="35">
        <f t="shared" si="88"/>
        <v>0</v>
      </c>
      <c r="N236" s="35" t="str">
        <f>IFERROR(IF(INDEX('[1]PNC 2020'!$A$3:$AA$434,MATCH($A236,'[1]PNC 2020'!$A$7:$A$434,0)+4,MATCH(N$60,'[1]PNC 2020'!$A$3:$AA$3,0))=0,"",INDEX('[1]PNC 2020'!$A$3:$AA$434,MATCH($A236,'[1]PNC 2020'!$A$7:$A$434,0)+4,MATCH(N$60,'[1]PNC 2020'!$A$3:$AA$3,0))),"")</f>
        <v/>
      </c>
      <c r="O236" s="35" t="str">
        <f>IFERROR(IF(INDEX('[1]PNC 2020'!$A$3:$AA$434,MATCH($A236,'[1]PNC 2020'!$A$7:$A$434,0)+4,MATCH(O$60,'[1]PNC 2020'!$A$3:$AA$3,0))=0,"",INDEX('[1]PNC 2020'!$A$3:$AA$434,MATCH($A236,'[1]PNC 2020'!$A$7:$A$434,0)+4,MATCH(O$60,'[1]PNC 2020'!$A$3:$AA$3,0))),"")</f>
        <v/>
      </c>
      <c r="P236" s="35">
        <f t="shared" si="89"/>
        <v>0</v>
      </c>
      <c r="Q236" s="35" t="str">
        <f>IFERROR(IF(INDEX('[1]PNC 2020'!$A$3:$AA$434,MATCH($A236,'[1]PNC 2020'!$A$7:$A$434,0)+4,MATCH(Q$60,'[1]PNC 2020'!$A$3:$AA$3,0))=0,"",INDEX('[1]PNC 2020'!$A$3:$AA$434,MATCH($A236,'[1]PNC 2020'!$A$7:$A$434,0)+4,MATCH(Q$60,'[1]PNC 2020'!$A$3:$AA$3,0))),"")</f>
        <v/>
      </c>
      <c r="R236" s="35" t="str">
        <f>IFERROR(IF(INDEX('[1]PNC 2020'!$A$3:$AA$434,MATCH($A236,'[1]PNC 2020'!$A$7:$A$434,0)+4,MATCH(R$60,'[1]PNC 2020'!$A$3:$AA$3,0))=0,"",INDEX('[1]PNC 2020'!$A$3:$AA$434,MATCH($A236,'[1]PNC 2020'!$A$7:$A$434,0)+4,MATCH(R$60,'[1]PNC 2020'!$A$3:$AA$3,0))),"")</f>
        <v/>
      </c>
      <c r="S236" s="35">
        <f t="shared" si="90"/>
        <v>0</v>
      </c>
      <c r="T236" s="35" t="str">
        <f>IFERROR(IF(INDEX('[1]PNC 2020'!$A$3:$AA$434,MATCH($A236,'[1]PNC 2020'!$A$7:$A$434,0)+4,MATCH(T$60,'[1]PNC 2020'!$A$3:$AA$3,0))=0,"",INDEX('[1]PNC 2020'!$A$3:$AA$434,MATCH($A236,'[1]PNC 2020'!$A$7:$A$434,0)+4,MATCH(T$60,'[1]PNC 2020'!$A$3:$AA$3,0))),"")</f>
        <v/>
      </c>
      <c r="U236" s="35" t="str">
        <f>IFERROR(IF(INDEX('[1]PNC 2020'!$A$3:$AA$434,MATCH($A236,'[1]PNC 2020'!$A$7:$A$434,0)+4,MATCH(U$60,'[1]PNC 2020'!$A$3:$AA$3,0))=0,"",INDEX('[1]PNC 2020'!$A$3:$AA$434,MATCH($A236,'[1]PNC 2020'!$A$7:$A$434,0)+4,MATCH(U$60,'[1]PNC 2020'!$A$3:$AA$3,0))),"")</f>
        <v/>
      </c>
      <c r="V236" s="35">
        <f t="shared" si="91"/>
        <v>0</v>
      </c>
      <c r="W236" s="35" t="str">
        <f>IFERROR(IF(INDEX('[1]PNC 2020'!$A$3:$AA$434,MATCH($A236,'[1]PNC 2020'!$A$7:$A$434,0)+4,MATCH(W$60,'[1]PNC 2020'!$A$3:$AA$3,0))=0,"",INDEX('[1]PNC 2020'!$A$3:$AA$434,MATCH($A236,'[1]PNC 2020'!$A$7:$A$434,0)+4,MATCH(W$60,'[1]PNC 2020'!$A$3:$AA$3,0))),"")</f>
        <v/>
      </c>
      <c r="X236" s="35" t="str">
        <f>IFERROR(IF(INDEX('[1]PNC 2020'!$A$3:$AA$434,MATCH($A236,'[1]PNC 2020'!$A$7:$A$434,0)+4,MATCH(X$60,'[1]PNC 2020'!$A$3:$AA$3,0))=0,"",INDEX('[1]PNC 2020'!$A$3:$AA$434,MATCH($A236,'[1]PNC 2020'!$A$7:$A$434,0)+4,MATCH(X$60,'[1]PNC 2020'!$A$3:$AA$3,0))),"")</f>
        <v/>
      </c>
      <c r="Y236" s="35">
        <f t="shared" si="92"/>
        <v>0</v>
      </c>
      <c r="Z236" s="35" t="str">
        <f>IFERROR(IF(INDEX('[1]PNC 2020'!$A$3:$AA$434,MATCH($A236,'[1]PNC 2020'!$A$7:$A$434,0)+4,MATCH(Z$60,'[1]PNC 2020'!$A$3:$AA$3,0))=0,"",INDEX('[1]PNC 2020'!$A$3:$AA$434,MATCH($A236,'[1]PNC 2020'!$A$7:$A$434,0)+4,MATCH(Z$60,'[1]PNC 2020'!$A$3:$AA$3,0))),"")</f>
        <v/>
      </c>
      <c r="AA236" s="35" t="str">
        <f>IFERROR(IF(INDEX('[1]PNC 2020'!$A$3:$AA$434,MATCH($A236,'[1]PNC 2020'!$A$7:$A$434,0)+4,MATCH(AA$60,'[1]PNC 2020'!$A$3:$AA$3,0))=0,"",INDEX('[1]PNC 2020'!$A$3:$AA$434,MATCH($A236,'[1]PNC 2020'!$A$7:$A$434,0)+4,MATCH(AA$60,'[1]PNC 2020'!$A$3:$AA$3,0))),"")</f>
        <v/>
      </c>
      <c r="AB236" s="35">
        <f t="shared" si="93"/>
        <v>0</v>
      </c>
      <c r="AC236" s="35" t="str">
        <f>IFERROR(IF(INDEX('[1]PNC 2020'!$A$3:$AA$434,MATCH($A236,'[1]PNC 2020'!$A$7:$A$434,0)+4,MATCH(AC$60,'[1]PNC 2020'!$A$3:$AA$3,0))=0,"",INDEX('[1]PNC 2020'!$A$3:$AA$434,MATCH($A236,'[1]PNC 2020'!$A$7:$A$434,0)+4,MATCH(AC$60,'[1]PNC 2020'!$A$3:$AA$3,0))),"")</f>
        <v/>
      </c>
      <c r="AD236" s="35" t="str">
        <f>IFERROR(IF(INDEX('[1]PNC 2020'!$A$3:$AA$434,MATCH($A236,'[1]PNC 2020'!$A$7:$A$434,0)+4,MATCH(AD$60,'[1]PNC 2020'!$A$3:$AA$3,0))=0,"",INDEX('[1]PNC 2020'!$A$3:$AA$434,MATCH($A236,'[1]PNC 2020'!$A$7:$A$434,0)+4,MATCH(AD$60,'[1]PNC 2020'!$A$3:$AA$3,0))),"")</f>
        <v/>
      </c>
      <c r="AE236" s="35">
        <f t="shared" si="94"/>
        <v>0</v>
      </c>
      <c r="AF236" s="35" t="str">
        <f>IFERROR(IF(INDEX('[1]PNC 2020'!$A$3:$AA$434,MATCH($A236,'[1]PNC 2020'!$A$7:$A$434,0)+4,MATCH(AF$60,'[1]PNC 2020'!$A$3:$AA$3,0))=0,"",INDEX('[1]PNC 2020'!$A$3:$AA$434,MATCH($A236,'[1]PNC 2020'!$A$7:$A$434,0)+4,MATCH(AF$60,'[1]PNC 2020'!$A$3:$AA$3,0))),"")</f>
        <v/>
      </c>
      <c r="AG236" s="35" t="str">
        <f>IFERROR(IF(INDEX('[1]PNC 2020'!$A$3:$AA$434,MATCH($A236,'[1]PNC 2020'!$A$7:$A$434,0)+4,MATCH(AG$60,'[1]PNC 2020'!$A$3:$AA$3,0))=0,"",INDEX('[1]PNC 2020'!$A$3:$AA$434,MATCH($A236,'[1]PNC 2020'!$A$7:$A$434,0)+4,MATCH(AG$60,'[1]PNC 2020'!$A$3:$AA$3,0))),"")</f>
        <v/>
      </c>
      <c r="AH236" s="35">
        <f t="shared" si="95"/>
        <v>0</v>
      </c>
      <c r="AI236" s="35" t="str">
        <f>IFERROR(IF(INDEX('[1]PNC 2020'!$A$3:$AA$434,MATCH($A236,'[1]PNC 2020'!$A$7:$A$434,0)+4,MATCH(AI$60,'[1]PNC 2020'!$A$3:$AA$3,0))=0,"",INDEX('[1]PNC 2020'!$A$3:$AA$434,MATCH($A236,'[1]PNC 2020'!$A$7:$A$434,0)+4,MATCH(AI$60,'[1]PNC 2020'!$A$3:$AA$3,0))),"")</f>
        <v/>
      </c>
      <c r="AJ236" s="35" t="str">
        <f>IFERROR(IF(INDEX('[1]PNC 2020'!$A$3:$AA$434,MATCH($A236,'[1]PNC 2020'!$A$7:$A$434,0)+4,MATCH(AJ$60,'[1]PNC 2020'!$A$3:$AA$3,0))=0,"",INDEX('[1]PNC 2020'!$A$3:$AA$434,MATCH($A236,'[1]PNC 2020'!$A$7:$A$434,0)+4,MATCH(AJ$60,'[1]PNC 2020'!$A$3:$AA$3,0))),"")</f>
        <v/>
      </c>
      <c r="AK236" s="35">
        <f t="shared" si="96"/>
        <v>0</v>
      </c>
      <c r="AM236" s="97" t="s">
        <v>3</v>
      </c>
    </row>
    <row r="237" spans="1:39" x14ac:dyDescent="0.25">
      <c r="A237" s="97" t="str">
        <f t="shared" si="82"/>
        <v>AbrilCompañía Dominicana de Seguros, C. por A.</v>
      </c>
      <c r="B237" s="37" t="s">
        <v>115</v>
      </c>
      <c r="C237" s="44">
        <f t="shared" si="84"/>
        <v>0</v>
      </c>
      <c r="D237" s="44">
        <f t="shared" si="85"/>
        <v>0</v>
      </c>
      <c r="E237" s="35" t="str">
        <f>IFERROR(IF(INDEX('[1]PNC 2020'!$A$3:$AA$434,MATCH($A237,'[1]PNC 2020'!$A$7:$A$434,0)+4,MATCH(E$60,'[1]PNC 2020'!$A$3:$AA$3,0))=0,"",INDEX('[1]PNC 2020'!$A$3:$AA$434,MATCH($A237,'[1]PNC 2020'!$A$7:$A$434,0)+4,MATCH(E$60,'[1]PNC 2020'!$A$3:$AA$3,0))),"")</f>
        <v/>
      </c>
      <c r="F237" s="35" t="str">
        <f>IFERROR(IF(INDEX('[1]PNC 2020'!$A$3:$AA$434,MATCH($A237,'[1]PNC 2020'!$A$7:$A$434,0)+4,MATCH(F$60,'[1]PNC 2020'!$A$3:$AA$3,0))=0,"",INDEX('[1]PNC 2020'!$A$3:$AA$434,MATCH($A237,'[1]PNC 2020'!$A$7:$A$434,0)+4,MATCH(F$60,'[1]PNC 2020'!$A$3:$AA$3,0))),"")</f>
        <v/>
      </c>
      <c r="G237" s="35">
        <f t="shared" si="86"/>
        <v>0</v>
      </c>
      <c r="H237" s="35" t="str">
        <f>IFERROR(IF(INDEX('[1]PNC 2020'!$A$3:$AA$434,MATCH($A237,'[1]PNC 2020'!$A$7:$A$434,0)+4,MATCH(H$60,'[1]PNC 2020'!$A$3:$AA$3,0))=0,"",INDEX('[1]PNC 2020'!$A$3:$AA$434,MATCH($A237,'[1]PNC 2020'!$A$7:$A$434,0)+4,MATCH(H$60,'[1]PNC 2020'!$A$3:$AA$3,0))),"")</f>
        <v/>
      </c>
      <c r="I237" s="35" t="str">
        <f>IFERROR(IF(INDEX('[1]PNC 2020'!$A$3:$AA$434,MATCH($A237,'[1]PNC 2020'!$A$7:$A$434,0)+4,MATCH(I$60,'[1]PNC 2020'!$A$3:$AA$3,0))=0,"",INDEX('[1]PNC 2020'!$A$3:$AA$434,MATCH($A237,'[1]PNC 2020'!$A$7:$A$434,0)+4,MATCH(I$60,'[1]PNC 2020'!$A$3:$AA$3,0))),"")</f>
        <v/>
      </c>
      <c r="J237" s="35">
        <f t="shared" si="87"/>
        <v>0</v>
      </c>
      <c r="K237" s="35" t="str">
        <f>IFERROR(IF(INDEX('[1]PNC 2020'!$A$3:$AA$434,MATCH($A237,'[1]PNC 2020'!$A$7:$A$434,0)+4,MATCH(K$60,'[1]PNC 2020'!$A$3:$AA$3,0))=0,"",INDEX('[1]PNC 2020'!$A$3:$AA$434,MATCH($A237,'[1]PNC 2020'!$A$7:$A$434,0)+4,MATCH(K$60,'[1]PNC 2020'!$A$3:$AA$3,0))),"")</f>
        <v/>
      </c>
      <c r="L237" s="35" t="str">
        <f>IFERROR(IF(INDEX('[1]PNC 2020'!$A$3:$AA$434,MATCH($A237,'[1]PNC 2020'!$A$7:$A$434,0)+4,MATCH(L$60,'[1]PNC 2020'!$A$3:$AA$3,0))=0,"",INDEX('[1]PNC 2020'!$A$3:$AA$434,MATCH($A237,'[1]PNC 2020'!$A$7:$A$434,0)+4,MATCH(L$60,'[1]PNC 2020'!$A$3:$AA$3,0))),"")</f>
        <v/>
      </c>
      <c r="M237" s="35">
        <f t="shared" si="88"/>
        <v>0</v>
      </c>
      <c r="N237" s="35" t="str">
        <f>IFERROR(IF(INDEX('[1]PNC 2020'!$A$3:$AA$434,MATCH($A237,'[1]PNC 2020'!$A$7:$A$434,0)+4,MATCH(N$60,'[1]PNC 2020'!$A$3:$AA$3,0))=0,"",INDEX('[1]PNC 2020'!$A$3:$AA$434,MATCH($A237,'[1]PNC 2020'!$A$7:$A$434,0)+4,MATCH(N$60,'[1]PNC 2020'!$A$3:$AA$3,0))),"")</f>
        <v/>
      </c>
      <c r="O237" s="35" t="str">
        <f>IFERROR(IF(INDEX('[1]PNC 2020'!$A$3:$AA$434,MATCH($A237,'[1]PNC 2020'!$A$7:$A$434,0)+4,MATCH(O$60,'[1]PNC 2020'!$A$3:$AA$3,0))=0,"",INDEX('[1]PNC 2020'!$A$3:$AA$434,MATCH($A237,'[1]PNC 2020'!$A$7:$A$434,0)+4,MATCH(O$60,'[1]PNC 2020'!$A$3:$AA$3,0))),"")</f>
        <v/>
      </c>
      <c r="P237" s="35">
        <f t="shared" si="89"/>
        <v>0</v>
      </c>
      <c r="Q237" s="35" t="str">
        <f>IFERROR(IF(INDEX('[1]PNC 2020'!$A$3:$AA$434,MATCH($A237,'[1]PNC 2020'!$A$7:$A$434,0)+4,MATCH(Q$60,'[1]PNC 2020'!$A$3:$AA$3,0))=0,"",INDEX('[1]PNC 2020'!$A$3:$AA$434,MATCH($A237,'[1]PNC 2020'!$A$7:$A$434,0)+4,MATCH(Q$60,'[1]PNC 2020'!$A$3:$AA$3,0))),"")</f>
        <v/>
      </c>
      <c r="R237" s="35" t="str">
        <f>IFERROR(IF(INDEX('[1]PNC 2020'!$A$3:$AA$434,MATCH($A237,'[1]PNC 2020'!$A$7:$A$434,0)+4,MATCH(R$60,'[1]PNC 2020'!$A$3:$AA$3,0))=0,"",INDEX('[1]PNC 2020'!$A$3:$AA$434,MATCH($A237,'[1]PNC 2020'!$A$7:$A$434,0)+4,MATCH(R$60,'[1]PNC 2020'!$A$3:$AA$3,0))),"")</f>
        <v/>
      </c>
      <c r="S237" s="35">
        <f t="shared" si="90"/>
        <v>0</v>
      </c>
      <c r="T237" s="35" t="str">
        <f>IFERROR(IF(INDEX('[1]PNC 2020'!$A$3:$AA$434,MATCH($A237,'[1]PNC 2020'!$A$7:$A$434,0)+4,MATCH(T$60,'[1]PNC 2020'!$A$3:$AA$3,0))=0,"",INDEX('[1]PNC 2020'!$A$3:$AA$434,MATCH($A237,'[1]PNC 2020'!$A$7:$A$434,0)+4,MATCH(T$60,'[1]PNC 2020'!$A$3:$AA$3,0))),"")</f>
        <v/>
      </c>
      <c r="U237" s="35" t="str">
        <f>IFERROR(IF(INDEX('[1]PNC 2020'!$A$3:$AA$434,MATCH($A237,'[1]PNC 2020'!$A$7:$A$434,0)+4,MATCH(U$60,'[1]PNC 2020'!$A$3:$AA$3,0))=0,"",INDEX('[1]PNC 2020'!$A$3:$AA$434,MATCH($A237,'[1]PNC 2020'!$A$7:$A$434,0)+4,MATCH(U$60,'[1]PNC 2020'!$A$3:$AA$3,0))),"")</f>
        <v/>
      </c>
      <c r="V237" s="35">
        <f t="shared" si="91"/>
        <v>0</v>
      </c>
      <c r="W237" s="35" t="str">
        <f>IFERROR(IF(INDEX('[1]PNC 2020'!$A$3:$AA$434,MATCH($A237,'[1]PNC 2020'!$A$7:$A$434,0)+4,MATCH(W$60,'[1]PNC 2020'!$A$3:$AA$3,0))=0,"",INDEX('[1]PNC 2020'!$A$3:$AA$434,MATCH($A237,'[1]PNC 2020'!$A$7:$A$434,0)+4,MATCH(W$60,'[1]PNC 2020'!$A$3:$AA$3,0))),"")</f>
        <v/>
      </c>
      <c r="X237" s="35" t="str">
        <f>IFERROR(IF(INDEX('[1]PNC 2020'!$A$3:$AA$434,MATCH($A237,'[1]PNC 2020'!$A$7:$A$434,0)+4,MATCH(X$60,'[1]PNC 2020'!$A$3:$AA$3,0))=0,"",INDEX('[1]PNC 2020'!$A$3:$AA$434,MATCH($A237,'[1]PNC 2020'!$A$7:$A$434,0)+4,MATCH(X$60,'[1]PNC 2020'!$A$3:$AA$3,0))),"")</f>
        <v/>
      </c>
      <c r="Y237" s="35">
        <f t="shared" si="92"/>
        <v>0</v>
      </c>
      <c r="Z237" s="35" t="str">
        <f>IFERROR(IF(INDEX('[1]PNC 2020'!$A$3:$AA$434,MATCH($A237,'[1]PNC 2020'!$A$7:$A$434,0)+4,MATCH(Z$60,'[1]PNC 2020'!$A$3:$AA$3,0))=0,"",INDEX('[1]PNC 2020'!$A$3:$AA$434,MATCH($A237,'[1]PNC 2020'!$A$7:$A$434,0)+4,MATCH(Z$60,'[1]PNC 2020'!$A$3:$AA$3,0))),"")</f>
        <v/>
      </c>
      <c r="AA237" s="35" t="str">
        <f>IFERROR(IF(INDEX('[1]PNC 2020'!$A$3:$AA$434,MATCH($A237,'[1]PNC 2020'!$A$7:$A$434,0)+4,MATCH(AA$60,'[1]PNC 2020'!$A$3:$AA$3,0))=0,"",INDEX('[1]PNC 2020'!$A$3:$AA$434,MATCH($A237,'[1]PNC 2020'!$A$7:$A$434,0)+4,MATCH(AA$60,'[1]PNC 2020'!$A$3:$AA$3,0))),"")</f>
        <v/>
      </c>
      <c r="AB237" s="35">
        <f t="shared" si="93"/>
        <v>0</v>
      </c>
      <c r="AC237" s="35" t="str">
        <f>IFERROR(IF(INDEX('[1]PNC 2020'!$A$3:$AA$434,MATCH($A237,'[1]PNC 2020'!$A$7:$A$434,0)+4,MATCH(AC$60,'[1]PNC 2020'!$A$3:$AA$3,0))=0,"",INDEX('[1]PNC 2020'!$A$3:$AA$434,MATCH($A237,'[1]PNC 2020'!$A$7:$A$434,0)+4,MATCH(AC$60,'[1]PNC 2020'!$A$3:$AA$3,0))),"")</f>
        <v/>
      </c>
      <c r="AD237" s="35" t="str">
        <f>IFERROR(IF(INDEX('[1]PNC 2020'!$A$3:$AA$434,MATCH($A237,'[1]PNC 2020'!$A$7:$A$434,0)+4,MATCH(AD$60,'[1]PNC 2020'!$A$3:$AA$3,0))=0,"",INDEX('[1]PNC 2020'!$A$3:$AA$434,MATCH($A237,'[1]PNC 2020'!$A$7:$A$434,0)+4,MATCH(AD$60,'[1]PNC 2020'!$A$3:$AA$3,0))),"")</f>
        <v/>
      </c>
      <c r="AE237" s="35">
        <f t="shared" si="94"/>
        <v>0</v>
      </c>
      <c r="AF237" s="35" t="str">
        <f>IFERROR(IF(INDEX('[1]PNC 2020'!$A$3:$AA$434,MATCH($A237,'[1]PNC 2020'!$A$7:$A$434,0)+4,MATCH(AF$60,'[1]PNC 2020'!$A$3:$AA$3,0))=0,"",INDEX('[1]PNC 2020'!$A$3:$AA$434,MATCH($A237,'[1]PNC 2020'!$A$7:$A$434,0)+4,MATCH(AF$60,'[1]PNC 2020'!$A$3:$AA$3,0))),"")</f>
        <v/>
      </c>
      <c r="AG237" s="35" t="str">
        <f>IFERROR(IF(INDEX('[1]PNC 2020'!$A$3:$AA$434,MATCH($A237,'[1]PNC 2020'!$A$7:$A$434,0)+4,MATCH(AG$60,'[1]PNC 2020'!$A$3:$AA$3,0))=0,"",INDEX('[1]PNC 2020'!$A$3:$AA$434,MATCH($A237,'[1]PNC 2020'!$A$7:$A$434,0)+4,MATCH(AG$60,'[1]PNC 2020'!$A$3:$AA$3,0))),"")</f>
        <v/>
      </c>
      <c r="AH237" s="35">
        <f t="shared" si="95"/>
        <v>0</v>
      </c>
      <c r="AI237" s="35" t="str">
        <f>IFERROR(IF(INDEX('[1]PNC 2020'!$A$3:$AA$434,MATCH($A237,'[1]PNC 2020'!$A$7:$A$434,0)+4,MATCH(AI$60,'[1]PNC 2020'!$A$3:$AA$3,0))=0,"",INDEX('[1]PNC 2020'!$A$3:$AA$434,MATCH($A237,'[1]PNC 2020'!$A$7:$A$434,0)+4,MATCH(AI$60,'[1]PNC 2020'!$A$3:$AA$3,0))),"")</f>
        <v/>
      </c>
      <c r="AJ237" s="35" t="str">
        <f>IFERROR(IF(INDEX('[1]PNC 2020'!$A$3:$AA$434,MATCH($A237,'[1]PNC 2020'!$A$7:$A$434,0)+4,MATCH(AJ$60,'[1]PNC 2020'!$A$3:$AA$3,0))=0,"",INDEX('[1]PNC 2020'!$A$3:$AA$434,MATCH($A237,'[1]PNC 2020'!$A$7:$A$434,0)+4,MATCH(AJ$60,'[1]PNC 2020'!$A$3:$AA$3,0))),"")</f>
        <v/>
      </c>
      <c r="AK237" s="35">
        <f t="shared" si="96"/>
        <v>0</v>
      </c>
      <c r="AM237" s="97" t="s">
        <v>3</v>
      </c>
    </row>
    <row r="238" spans="1:39" x14ac:dyDescent="0.25">
      <c r="A238" s="97" t="str">
        <f t="shared" si="82"/>
        <v>AbrilPatria, S. A., Compañía de Seguros</v>
      </c>
      <c r="B238" s="37" t="s">
        <v>116</v>
      </c>
      <c r="C238" s="44">
        <f t="shared" si="84"/>
        <v>0</v>
      </c>
      <c r="D238" s="44">
        <f t="shared" si="85"/>
        <v>0</v>
      </c>
      <c r="E238" s="35" t="str">
        <f>IFERROR(IF(INDEX('[1]PNC 2020'!$A$3:$AA$434,MATCH($A238,'[1]PNC 2020'!$A$7:$A$434,0)+4,MATCH(E$60,'[1]PNC 2020'!$A$3:$AA$3,0))=0,"",INDEX('[1]PNC 2020'!$A$3:$AA$434,MATCH($A238,'[1]PNC 2020'!$A$7:$A$434,0)+4,MATCH(E$60,'[1]PNC 2020'!$A$3:$AA$3,0))),"")</f>
        <v/>
      </c>
      <c r="F238" s="35" t="str">
        <f>IFERROR(IF(INDEX('[1]PNC 2020'!$A$3:$AA$434,MATCH($A238,'[1]PNC 2020'!$A$7:$A$434,0)+4,MATCH(F$60,'[1]PNC 2020'!$A$3:$AA$3,0))=0,"",INDEX('[1]PNC 2020'!$A$3:$AA$434,MATCH($A238,'[1]PNC 2020'!$A$7:$A$434,0)+4,MATCH(F$60,'[1]PNC 2020'!$A$3:$AA$3,0))),"")</f>
        <v/>
      </c>
      <c r="G238" s="35">
        <f t="shared" si="86"/>
        <v>0</v>
      </c>
      <c r="H238" s="35" t="str">
        <f>IFERROR(IF(INDEX('[1]PNC 2020'!$A$3:$AA$434,MATCH($A238,'[1]PNC 2020'!$A$7:$A$434,0)+4,MATCH(H$60,'[1]PNC 2020'!$A$3:$AA$3,0))=0,"",INDEX('[1]PNC 2020'!$A$3:$AA$434,MATCH($A238,'[1]PNC 2020'!$A$7:$A$434,0)+4,MATCH(H$60,'[1]PNC 2020'!$A$3:$AA$3,0))),"")</f>
        <v/>
      </c>
      <c r="I238" s="35" t="str">
        <f>IFERROR(IF(INDEX('[1]PNC 2020'!$A$3:$AA$434,MATCH($A238,'[1]PNC 2020'!$A$7:$A$434,0)+4,MATCH(I$60,'[1]PNC 2020'!$A$3:$AA$3,0))=0,"",INDEX('[1]PNC 2020'!$A$3:$AA$434,MATCH($A238,'[1]PNC 2020'!$A$7:$A$434,0)+4,MATCH(I$60,'[1]PNC 2020'!$A$3:$AA$3,0))),"")</f>
        <v/>
      </c>
      <c r="J238" s="35">
        <f t="shared" si="87"/>
        <v>0</v>
      </c>
      <c r="K238" s="35" t="str">
        <f>IFERROR(IF(INDEX('[1]PNC 2020'!$A$3:$AA$434,MATCH($A238,'[1]PNC 2020'!$A$7:$A$434,0)+4,MATCH(K$60,'[1]PNC 2020'!$A$3:$AA$3,0))=0,"",INDEX('[1]PNC 2020'!$A$3:$AA$434,MATCH($A238,'[1]PNC 2020'!$A$7:$A$434,0)+4,MATCH(K$60,'[1]PNC 2020'!$A$3:$AA$3,0))),"")</f>
        <v/>
      </c>
      <c r="L238" s="35" t="str">
        <f>IFERROR(IF(INDEX('[1]PNC 2020'!$A$3:$AA$434,MATCH($A238,'[1]PNC 2020'!$A$7:$A$434,0)+4,MATCH(L$60,'[1]PNC 2020'!$A$3:$AA$3,0))=0,"",INDEX('[1]PNC 2020'!$A$3:$AA$434,MATCH($A238,'[1]PNC 2020'!$A$7:$A$434,0)+4,MATCH(L$60,'[1]PNC 2020'!$A$3:$AA$3,0))),"")</f>
        <v/>
      </c>
      <c r="M238" s="35">
        <f t="shared" si="88"/>
        <v>0</v>
      </c>
      <c r="N238" s="35" t="str">
        <f>IFERROR(IF(INDEX('[1]PNC 2020'!$A$3:$AA$434,MATCH($A238,'[1]PNC 2020'!$A$7:$A$434,0)+4,MATCH(N$60,'[1]PNC 2020'!$A$3:$AA$3,0))=0,"",INDEX('[1]PNC 2020'!$A$3:$AA$434,MATCH($A238,'[1]PNC 2020'!$A$7:$A$434,0)+4,MATCH(N$60,'[1]PNC 2020'!$A$3:$AA$3,0))),"")</f>
        <v/>
      </c>
      <c r="O238" s="35" t="str">
        <f>IFERROR(IF(INDEX('[1]PNC 2020'!$A$3:$AA$434,MATCH($A238,'[1]PNC 2020'!$A$7:$A$434,0)+4,MATCH(O$60,'[1]PNC 2020'!$A$3:$AA$3,0))=0,"",INDEX('[1]PNC 2020'!$A$3:$AA$434,MATCH($A238,'[1]PNC 2020'!$A$7:$A$434,0)+4,MATCH(O$60,'[1]PNC 2020'!$A$3:$AA$3,0))),"")</f>
        <v/>
      </c>
      <c r="P238" s="35">
        <f t="shared" si="89"/>
        <v>0</v>
      </c>
      <c r="Q238" s="35" t="str">
        <f>IFERROR(IF(INDEX('[1]PNC 2020'!$A$3:$AA$434,MATCH($A238,'[1]PNC 2020'!$A$7:$A$434,0)+4,MATCH(Q$60,'[1]PNC 2020'!$A$3:$AA$3,0))=0,"",INDEX('[1]PNC 2020'!$A$3:$AA$434,MATCH($A238,'[1]PNC 2020'!$A$7:$A$434,0)+4,MATCH(Q$60,'[1]PNC 2020'!$A$3:$AA$3,0))),"")</f>
        <v/>
      </c>
      <c r="R238" s="35" t="str">
        <f>IFERROR(IF(INDEX('[1]PNC 2020'!$A$3:$AA$434,MATCH($A238,'[1]PNC 2020'!$A$7:$A$434,0)+4,MATCH(R$60,'[1]PNC 2020'!$A$3:$AA$3,0))=0,"",INDEX('[1]PNC 2020'!$A$3:$AA$434,MATCH($A238,'[1]PNC 2020'!$A$7:$A$434,0)+4,MATCH(R$60,'[1]PNC 2020'!$A$3:$AA$3,0))),"")</f>
        <v/>
      </c>
      <c r="S238" s="35">
        <f t="shared" si="90"/>
        <v>0</v>
      </c>
      <c r="T238" s="35" t="str">
        <f>IFERROR(IF(INDEX('[1]PNC 2020'!$A$3:$AA$434,MATCH($A238,'[1]PNC 2020'!$A$7:$A$434,0)+4,MATCH(T$60,'[1]PNC 2020'!$A$3:$AA$3,0))=0,"",INDEX('[1]PNC 2020'!$A$3:$AA$434,MATCH($A238,'[1]PNC 2020'!$A$7:$A$434,0)+4,MATCH(T$60,'[1]PNC 2020'!$A$3:$AA$3,0))),"")</f>
        <v/>
      </c>
      <c r="U238" s="35" t="str">
        <f>IFERROR(IF(INDEX('[1]PNC 2020'!$A$3:$AA$434,MATCH($A238,'[1]PNC 2020'!$A$7:$A$434,0)+4,MATCH(U$60,'[1]PNC 2020'!$A$3:$AA$3,0))=0,"",INDEX('[1]PNC 2020'!$A$3:$AA$434,MATCH($A238,'[1]PNC 2020'!$A$7:$A$434,0)+4,MATCH(U$60,'[1]PNC 2020'!$A$3:$AA$3,0))),"")</f>
        <v/>
      </c>
      <c r="V238" s="35">
        <f t="shared" si="91"/>
        <v>0</v>
      </c>
      <c r="W238" s="35" t="str">
        <f>IFERROR(IF(INDEX('[1]PNC 2020'!$A$3:$AA$434,MATCH($A238,'[1]PNC 2020'!$A$7:$A$434,0)+4,MATCH(W$60,'[1]PNC 2020'!$A$3:$AA$3,0))=0,"",INDEX('[1]PNC 2020'!$A$3:$AA$434,MATCH($A238,'[1]PNC 2020'!$A$7:$A$434,0)+4,MATCH(W$60,'[1]PNC 2020'!$A$3:$AA$3,0))),"")</f>
        <v/>
      </c>
      <c r="X238" s="35" t="str">
        <f>IFERROR(IF(INDEX('[1]PNC 2020'!$A$3:$AA$434,MATCH($A238,'[1]PNC 2020'!$A$7:$A$434,0)+4,MATCH(X$60,'[1]PNC 2020'!$A$3:$AA$3,0))=0,"",INDEX('[1]PNC 2020'!$A$3:$AA$434,MATCH($A238,'[1]PNC 2020'!$A$7:$A$434,0)+4,MATCH(X$60,'[1]PNC 2020'!$A$3:$AA$3,0))),"")</f>
        <v/>
      </c>
      <c r="Y238" s="35">
        <f t="shared" si="92"/>
        <v>0</v>
      </c>
      <c r="Z238" s="35" t="str">
        <f>IFERROR(IF(INDEX('[1]PNC 2020'!$A$3:$AA$434,MATCH($A238,'[1]PNC 2020'!$A$7:$A$434,0)+4,MATCH(Z$60,'[1]PNC 2020'!$A$3:$AA$3,0))=0,"",INDEX('[1]PNC 2020'!$A$3:$AA$434,MATCH($A238,'[1]PNC 2020'!$A$7:$A$434,0)+4,MATCH(Z$60,'[1]PNC 2020'!$A$3:$AA$3,0))),"")</f>
        <v/>
      </c>
      <c r="AA238" s="35" t="str">
        <f>IFERROR(IF(INDEX('[1]PNC 2020'!$A$3:$AA$434,MATCH($A238,'[1]PNC 2020'!$A$7:$A$434,0)+4,MATCH(AA$60,'[1]PNC 2020'!$A$3:$AA$3,0))=0,"",INDEX('[1]PNC 2020'!$A$3:$AA$434,MATCH($A238,'[1]PNC 2020'!$A$7:$A$434,0)+4,MATCH(AA$60,'[1]PNC 2020'!$A$3:$AA$3,0))),"")</f>
        <v/>
      </c>
      <c r="AB238" s="35">
        <f t="shared" si="93"/>
        <v>0</v>
      </c>
      <c r="AC238" s="35" t="str">
        <f>IFERROR(IF(INDEX('[1]PNC 2020'!$A$3:$AA$434,MATCH($A238,'[1]PNC 2020'!$A$7:$A$434,0)+4,MATCH(AC$60,'[1]PNC 2020'!$A$3:$AA$3,0))=0,"",INDEX('[1]PNC 2020'!$A$3:$AA$434,MATCH($A238,'[1]PNC 2020'!$A$7:$A$434,0)+4,MATCH(AC$60,'[1]PNC 2020'!$A$3:$AA$3,0))),"")</f>
        <v/>
      </c>
      <c r="AD238" s="35" t="str">
        <f>IFERROR(IF(INDEX('[1]PNC 2020'!$A$3:$AA$434,MATCH($A238,'[1]PNC 2020'!$A$7:$A$434,0)+4,MATCH(AD$60,'[1]PNC 2020'!$A$3:$AA$3,0))=0,"",INDEX('[1]PNC 2020'!$A$3:$AA$434,MATCH($A238,'[1]PNC 2020'!$A$7:$A$434,0)+4,MATCH(AD$60,'[1]PNC 2020'!$A$3:$AA$3,0))),"")</f>
        <v/>
      </c>
      <c r="AE238" s="35">
        <f t="shared" si="94"/>
        <v>0</v>
      </c>
      <c r="AF238" s="35" t="str">
        <f>IFERROR(IF(INDEX('[1]PNC 2020'!$A$3:$AA$434,MATCH($A238,'[1]PNC 2020'!$A$7:$A$434,0)+4,MATCH(AF$60,'[1]PNC 2020'!$A$3:$AA$3,0))=0,"",INDEX('[1]PNC 2020'!$A$3:$AA$434,MATCH($A238,'[1]PNC 2020'!$A$7:$A$434,0)+4,MATCH(AF$60,'[1]PNC 2020'!$A$3:$AA$3,0))),"")</f>
        <v/>
      </c>
      <c r="AG238" s="35" t="str">
        <f>IFERROR(IF(INDEX('[1]PNC 2020'!$A$3:$AA$434,MATCH($A238,'[1]PNC 2020'!$A$7:$A$434,0)+4,MATCH(AG$60,'[1]PNC 2020'!$A$3:$AA$3,0))=0,"",INDEX('[1]PNC 2020'!$A$3:$AA$434,MATCH($A238,'[1]PNC 2020'!$A$7:$A$434,0)+4,MATCH(AG$60,'[1]PNC 2020'!$A$3:$AA$3,0))),"")</f>
        <v/>
      </c>
      <c r="AH238" s="35">
        <f t="shared" si="95"/>
        <v>0</v>
      </c>
      <c r="AI238" s="35" t="str">
        <f>IFERROR(IF(INDEX('[1]PNC 2020'!$A$3:$AA$434,MATCH($A238,'[1]PNC 2020'!$A$7:$A$434,0)+4,MATCH(AI$60,'[1]PNC 2020'!$A$3:$AA$3,0))=0,"",INDEX('[1]PNC 2020'!$A$3:$AA$434,MATCH($A238,'[1]PNC 2020'!$A$7:$A$434,0)+4,MATCH(AI$60,'[1]PNC 2020'!$A$3:$AA$3,0))),"")</f>
        <v/>
      </c>
      <c r="AJ238" s="35" t="str">
        <f>IFERROR(IF(INDEX('[1]PNC 2020'!$A$3:$AA$434,MATCH($A238,'[1]PNC 2020'!$A$7:$A$434,0)+4,MATCH(AJ$60,'[1]PNC 2020'!$A$3:$AA$3,0))=0,"",INDEX('[1]PNC 2020'!$A$3:$AA$434,MATCH($A238,'[1]PNC 2020'!$A$7:$A$434,0)+4,MATCH(AJ$60,'[1]PNC 2020'!$A$3:$AA$3,0))),"")</f>
        <v/>
      </c>
      <c r="AK238" s="35">
        <f t="shared" si="96"/>
        <v>0</v>
      </c>
      <c r="AM238" s="97" t="s">
        <v>3</v>
      </c>
    </row>
    <row r="239" spans="1:39" x14ac:dyDescent="0.25">
      <c r="A239" s="97" t="str">
        <f t="shared" si="82"/>
        <v>AbrilAseguradora Agropecuaria Dominicana, S. A.</v>
      </c>
      <c r="B239" s="37" t="s">
        <v>117</v>
      </c>
      <c r="C239" s="44">
        <f t="shared" si="84"/>
        <v>0</v>
      </c>
      <c r="D239" s="44">
        <f t="shared" si="85"/>
        <v>0</v>
      </c>
      <c r="E239" s="35" t="str">
        <f>IFERROR(IF(INDEX('[1]PNC 2020'!$A$3:$AA$434,MATCH($A239,'[1]PNC 2020'!$A$7:$A$434,0)+4,MATCH(E$60,'[1]PNC 2020'!$A$3:$AA$3,0))=0,"",INDEX('[1]PNC 2020'!$A$3:$AA$434,MATCH($A239,'[1]PNC 2020'!$A$7:$A$434,0)+4,MATCH(E$60,'[1]PNC 2020'!$A$3:$AA$3,0))),"")</f>
        <v/>
      </c>
      <c r="F239" s="35" t="str">
        <f>IFERROR(IF(INDEX('[1]PNC 2020'!$A$3:$AA$434,MATCH($A239,'[1]PNC 2020'!$A$7:$A$434,0)+4,MATCH(F$60,'[1]PNC 2020'!$A$3:$AA$3,0))=0,"",INDEX('[1]PNC 2020'!$A$3:$AA$434,MATCH($A239,'[1]PNC 2020'!$A$7:$A$434,0)+4,MATCH(F$60,'[1]PNC 2020'!$A$3:$AA$3,0))),"")</f>
        <v/>
      </c>
      <c r="G239" s="35">
        <f t="shared" si="86"/>
        <v>0</v>
      </c>
      <c r="H239" s="35" t="str">
        <f>IFERROR(IF(INDEX('[1]PNC 2020'!$A$3:$AA$434,MATCH($A239,'[1]PNC 2020'!$A$7:$A$434,0)+4,MATCH(H$60,'[1]PNC 2020'!$A$3:$AA$3,0))=0,"",INDEX('[1]PNC 2020'!$A$3:$AA$434,MATCH($A239,'[1]PNC 2020'!$A$7:$A$434,0)+4,MATCH(H$60,'[1]PNC 2020'!$A$3:$AA$3,0))),"")</f>
        <v/>
      </c>
      <c r="I239" s="35" t="str">
        <f>IFERROR(IF(INDEX('[1]PNC 2020'!$A$3:$AA$434,MATCH($A239,'[1]PNC 2020'!$A$7:$A$434,0)+4,MATCH(I$60,'[1]PNC 2020'!$A$3:$AA$3,0))=0,"",INDEX('[1]PNC 2020'!$A$3:$AA$434,MATCH($A239,'[1]PNC 2020'!$A$7:$A$434,0)+4,MATCH(I$60,'[1]PNC 2020'!$A$3:$AA$3,0))),"")</f>
        <v/>
      </c>
      <c r="J239" s="35">
        <f t="shared" si="87"/>
        <v>0</v>
      </c>
      <c r="K239" s="35" t="str">
        <f>IFERROR(IF(INDEX('[1]PNC 2020'!$A$3:$AA$434,MATCH($A239,'[1]PNC 2020'!$A$7:$A$434,0)+4,MATCH(K$60,'[1]PNC 2020'!$A$3:$AA$3,0))=0,"",INDEX('[1]PNC 2020'!$A$3:$AA$434,MATCH($A239,'[1]PNC 2020'!$A$7:$A$434,0)+4,MATCH(K$60,'[1]PNC 2020'!$A$3:$AA$3,0))),"")</f>
        <v/>
      </c>
      <c r="L239" s="35" t="str">
        <f>IFERROR(IF(INDEX('[1]PNC 2020'!$A$3:$AA$434,MATCH($A239,'[1]PNC 2020'!$A$7:$A$434,0)+4,MATCH(L$60,'[1]PNC 2020'!$A$3:$AA$3,0))=0,"",INDEX('[1]PNC 2020'!$A$3:$AA$434,MATCH($A239,'[1]PNC 2020'!$A$7:$A$434,0)+4,MATCH(L$60,'[1]PNC 2020'!$A$3:$AA$3,0))),"")</f>
        <v/>
      </c>
      <c r="M239" s="35">
        <f t="shared" si="88"/>
        <v>0</v>
      </c>
      <c r="N239" s="35" t="str">
        <f>IFERROR(IF(INDEX('[1]PNC 2020'!$A$3:$AA$434,MATCH($A239,'[1]PNC 2020'!$A$7:$A$434,0)+4,MATCH(N$60,'[1]PNC 2020'!$A$3:$AA$3,0))=0,"",INDEX('[1]PNC 2020'!$A$3:$AA$434,MATCH($A239,'[1]PNC 2020'!$A$7:$A$434,0)+4,MATCH(N$60,'[1]PNC 2020'!$A$3:$AA$3,0))),"")</f>
        <v/>
      </c>
      <c r="O239" s="35" t="str">
        <f>IFERROR(IF(INDEX('[1]PNC 2020'!$A$3:$AA$434,MATCH($A239,'[1]PNC 2020'!$A$7:$A$434,0)+4,MATCH(O$60,'[1]PNC 2020'!$A$3:$AA$3,0))=0,"",INDEX('[1]PNC 2020'!$A$3:$AA$434,MATCH($A239,'[1]PNC 2020'!$A$7:$A$434,0)+4,MATCH(O$60,'[1]PNC 2020'!$A$3:$AA$3,0))),"")</f>
        <v/>
      </c>
      <c r="P239" s="35">
        <f t="shared" si="89"/>
        <v>0</v>
      </c>
      <c r="Q239" s="35" t="str">
        <f>IFERROR(IF(INDEX('[1]PNC 2020'!$A$3:$AA$434,MATCH($A239,'[1]PNC 2020'!$A$7:$A$434,0)+4,MATCH(Q$60,'[1]PNC 2020'!$A$3:$AA$3,0))=0,"",INDEX('[1]PNC 2020'!$A$3:$AA$434,MATCH($A239,'[1]PNC 2020'!$A$7:$A$434,0)+4,MATCH(Q$60,'[1]PNC 2020'!$A$3:$AA$3,0))),"")</f>
        <v/>
      </c>
      <c r="R239" s="35" t="str">
        <f>IFERROR(IF(INDEX('[1]PNC 2020'!$A$3:$AA$434,MATCH($A239,'[1]PNC 2020'!$A$7:$A$434,0)+4,MATCH(R$60,'[1]PNC 2020'!$A$3:$AA$3,0))=0,"",INDEX('[1]PNC 2020'!$A$3:$AA$434,MATCH($A239,'[1]PNC 2020'!$A$7:$A$434,0)+4,MATCH(R$60,'[1]PNC 2020'!$A$3:$AA$3,0))),"")</f>
        <v/>
      </c>
      <c r="S239" s="35">
        <f t="shared" si="90"/>
        <v>0</v>
      </c>
      <c r="T239" s="35" t="str">
        <f>IFERROR(IF(INDEX('[1]PNC 2020'!$A$3:$AA$434,MATCH($A239,'[1]PNC 2020'!$A$7:$A$434,0)+4,MATCH(T$60,'[1]PNC 2020'!$A$3:$AA$3,0))=0,"",INDEX('[1]PNC 2020'!$A$3:$AA$434,MATCH($A239,'[1]PNC 2020'!$A$7:$A$434,0)+4,MATCH(T$60,'[1]PNC 2020'!$A$3:$AA$3,0))),"")</f>
        <v/>
      </c>
      <c r="U239" s="35" t="str">
        <f>IFERROR(IF(INDEX('[1]PNC 2020'!$A$3:$AA$434,MATCH($A239,'[1]PNC 2020'!$A$7:$A$434,0)+4,MATCH(U$60,'[1]PNC 2020'!$A$3:$AA$3,0))=0,"",INDEX('[1]PNC 2020'!$A$3:$AA$434,MATCH($A239,'[1]PNC 2020'!$A$7:$A$434,0)+4,MATCH(U$60,'[1]PNC 2020'!$A$3:$AA$3,0))),"")</f>
        <v/>
      </c>
      <c r="V239" s="35">
        <f t="shared" si="91"/>
        <v>0</v>
      </c>
      <c r="W239" s="35" t="str">
        <f>IFERROR(IF(INDEX('[1]PNC 2020'!$A$3:$AA$434,MATCH($A239,'[1]PNC 2020'!$A$7:$A$434,0)+4,MATCH(W$60,'[1]PNC 2020'!$A$3:$AA$3,0))=0,"",INDEX('[1]PNC 2020'!$A$3:$AA$434,MATCH($A239,'[1]PNC 2020'!$A$7:$A$434,0)+4,MATCH(W$60,'[1]PNC 2020'!$A$3:$AA$3,0))),"")</f>
        <v/>
      </c>
      <c r="X239" s="35" t="str">
        <f>IFERROR(IF(INDEX('[1]PNC 2020'!$A$3:$AA$434,MATCH($A239,'[1]PNC 2020'!$A$7:$A$434,0)+4,MATCH(X$60,'[1]PNC 2020'!$A$3:$AA$3,0))=0,"",INDEX('[1]PNC 2020'!$A$3:$AA$434,MATCH($A239,'[1]PNC 2020'!$A$7:$A$434,0)+4,MATCH(X$60,'[1]PNC 2020'!$A$3:$AA$3,0))),"")</f>
        <v/>
      </c>
      <c r="Y239" s="35">
        <f t="shared" si="92"/>
        <v>0</v>
      </c>
      <c r="Z239" s="35" t="str">
        <f>IFERROR(IF(INDEX('[1]PNC 2020'!$A$3:$AA$434,MATCH($A239,'[1]PNC 2020'!$A$7:$A$434,0)+4,MATCH(Z$60,'[1]PNC 2020'!$A$3:$AA$3,0))=0,"",INDEX('[1]PNC 2020'!$A$3:$AA$434,MATCH($A239,'[1]PNC 2020'!$A$7:$A$434,0)+4,MATCH(Z$60,'[1]PNC 2020'!$A$3:$AA$3,0))),"")</f>
        <v/>
      </c>
      <c r="AA239" s="35" t="str">
        <f>IFERROR(IF(INDEX('[1]PNC 2020'!$A$3:$AA$434,MATCH($A239,'[1]PNC 2020'!$A$7:$A$434,0)+4,MATCH(AA$60,'[1]PNC 2020'!$A$3:$AA$3,0))=0,"",INDEX('[1]PNC 2020'!$A$3:$AA$434,MATCH($A239,'[1]PNC 2020'!$A$7:$A$434,0)+4,MATCH(AA$60,'[1]PNC 2020'!$A$3:$AA$3,0))),"")</f>
        <v/>
      </c>
      <c r="AB239" s="35">
        <f t="shared" si="93"/>
        <v>0</v>
      </c>
      <c r="AC239" s="35" t="str">
        <f>IFERROR(IF(INDEX('[1]PNC 2020'!$A$3:$AA$434,MATCH($A239,'[1]PNC 2020'!$A$7:$A$434,0)+4,MATCH(AC$60,'[1]PNC 2020'!$A$3:$AA$3,0))=0,"",INDEX('[1]PNC 2020'!$A$3:$AA$434,MATCH($A239,'[1]PNC 2020'!$A$7:$A$434,0)+4,MATCH(AC$60,'[1]PNC 2020'!$A$3:$AA$3,0))),"")</f>
        <v/>
      </c>
      <c r="AD239" s="35" t="str">
        <f>IFERROR(IF(INDEX('[1]PNC 2020'!$A$3:$AA$434,MATCH($A239,'[1]PNC 2020'!$A$7:$A$434,0)+4,MATCH(AD$60,'[1]PNC 2020'!$A$3:$AA$3,0))=0,"",INDEX('[1]PNC 2020'!$A$3:$AA$434,MATCH($A239,'[1]PNC 2020'!$A$7:$A$434,0)+4,MATCH(AD$60,'[1]PNC 2020'!$A$3:$AA$3,0))),"")</f>
        <v/>
      </c>
      <c r="AE239" s="35">
        <f t="shared" si="94"/>
        <v>0</v>
      </c>
      <c r="AF239" s="35" t="str">
        <f>IFERROR(IF(INDEX('[1]PNC 2020'!$A$3:$AA$434,MATCH($A239,'[1]PNC 2020'!$A$7:$A$434,0)+4,MATCH(AF$60,'[1]PNC 2020'!$A$3:$AA$3,0))=0,"",INDEX('[1]PNC 2020'!$A$3:$AA$434,MATCH($A239,'[1]PNC 2020'!$A$7:$A$434,0)+4,MATCH(AF$60,'[1]PNC 2020'!$A$3:$AA$3,0))),"")</f>
        <v/>
      </c>
      <c r="AG239" s="35" t="str">
        <f>IFERROR(IF(INDEX('[1]PNC 2020'!$A$3:$AA$434,MATCH($A239,'[1]PNC 2020'!$A$7:$A$434,0)+4,MATCH(AG$60,'[1]PNC 2020'!$A$3:$AA$3,0))=0,"",INDEX('[1]PNC 2020'!$A$3:$AA$434,MATCH($A239,'[1]PNC 2020'!$A$7:$A$434,0)+4,MATCH(AG$60,'[1]PNC 2020'!$A$3:$AA$3,0))),"")</f>
        <v/>
      </c>
      <c r="AH239" s="35">
        <f t="shared" si="95"/>
        <v>0</v>
      </c>
      <c r="AI239" s="35" t="str">
        <f>IFERROR(IF(INDEX('[1]PNC 2020'!$A$3:$AA$434,MATCH($A239,'[1]PNC 2020'!$A$7:$A$434,0)+4,MATCH(AI$60,'[1]PNC 2020'!$A$3:$AA$3,0))=0,"",INDEX('[1]PNC 2020'!$A$3:$AA$434,MATCH($A239,'[1]PNC 2020'!$A$7:$A$434,0)+4,MATCH(AI$60,'[1]PNC 2020'!$A$3:$AA$3,0))),"")</f>
        <v/>
      </c>
      <c r="AJ239" s="35" t="str">
        <f>IFERROR(IF(INDEX('[1]PNC 2020'!$A$3:$AA$434,MATCH($A239,'[1]PNC 2020'!$A$7:$A$434,0)+4,MATCH(AJ$60,'[1]PNC 2020'!$A$3:$AA$3,0))=0,"",INDEX('[1]PNC 2020'!$A$3:$AA$434,MATCH($A239,'[1]PNC 2020'!$A$7:$A$434,0)+4,MATCH(AJ$60,'[1]PNC 2020'!$A$3:$AA$3,0))),"")</f>
        <v/>
      </c>
      <c r="AK239" s="35">
        <f t="shared" si="96"/>
        <v>0</v>
      </c>
      <c r="AM239" s="97" t="s">
        <v>3</v>
      </c>
    </row>
    <row r="240" spans="1:39" x14ac:dyDescent="0.25">
      <c r="A240" s="97" t="str">
        <f t="shared" si="82"/>
        <v>AbrilBanesco Seguros</v>
      </c>
      <c r="B240" s="37" t="s">
        <v>118</v>
      </c>
      <c r="C240" s="44">
        <f t="shared" si="84"/>
        <v>0</v>
      </c>
      <c r="D240" s="44">
        <f t="shared" si="85"/>
        <v>0</v>
      </c>
      <c r="E240" s="35" t="str">
        <f>IFERROR(IF(INDEX('[1]PNC 2020'!$A$3:$AA$434,MATCH($A240,'[1]PNC 2020'!$A$7:$A$434,0)+4,MATCH(E$60,'[1]PNC 2020'!$A$3:$AA$3,0))=0,"",INDEX('[1]PNC 2020'!$A$3:$AA$434,MATCH($A240,'[1]PNC 2020'!$A$7:$A$434,0)+4,MATCH(E$60,'[1]PNC 2020'!$A$3:$AA$3,0))),"")</f>
        <v/>
      </c>
      <c r="F240" s="35" t="str">
        <f>IFERROR(IF(INDEX('[1]PNC 2020'!$A$3:$AA$434,MATCH($A240,'[1]PNC 2020'!$A$7:$A$434,0)+4,MATCH(F$60,'[1]PNC 2020'!$A$3:$AA$3,0))=0,"",INDEX('[1]PNC 2020'!$A$3:$AA$434,MATCH($A240,'[1]PNC 2020'!$A$7:$A$434,0)+4,MATCH(F$60,'[1]PNC 2020'!$A$3:$AA$3,0))),"")</f>
        <v/>
      </c>
      <c r="G240" s="35">
        <f t="shared" si="86"/>
        <v>0</v>
      </c>
      <c r="H240" s="35" t="str">
        <f>IFERROR(IF(INDEX('[1]PNC 2020'!$A$3:$AA$434,MATCH($A240,'[1]PNC 2020'!$A$7:$A$434,0)+4,MATCH(H$60,'[1]PNC 2020'!$A$3:$AA$3,0))=0,"",INDEX('[1]PNC 2020'!$A$3:$AA$434,MATCH($A240,'[1]PNC 2020'!$A$7:$A$434,0)+4,MATCH(H$60,'[1]PNC 2020'!$A$3:$AA$3,0))),"")</f>
        <v/>
      </c>
      <c r="I240" s="35" t="str">
        <f>IFERROR(IF(INDEX('[1]PNC 2020'!$A$3:$AA$434,MATCH($A240,'[1]PNC 2020'!$A$7:$A$434,0)+4,MATCH(I$60,'[1]PNC 2020'!$A$3:$AA$3,0))=0,"",INDEX('[1]PNC 2020'!$A$3:$AA$434,MATCH($A240,'[1]PNC 2020'!$A$7:$A$434,0)+4,MATCH(I$60,'[1]PNC 2020'!$A$3:$AA$3,0))),"")</f>
        <v/>
      </c>
      <c r="J240" s="35">
        <f t="shared" si="87"/>
        <v>0</v>
      </c>
      <c r="K240" s="35" t="str">
        <f>IFERROR(IF(INDEX('[1]PNC 2020'!$A$3:$AA$434,MATCH($A240,'[1]PNC 2020'!$A$7:$A$434,0)+4,MATCH(K$60,'[1]PNC 2020'!$A$3:$AA$3,0))=0,"",INDEX('[1]PNC 2020'!$A$3:$AA$434,MATCH($A240,'[1]PNC 2020'!$A$7:$A$434,0)+4,MATCH(K$60,'[1]PNC 2020'!$A$3:$AA$3,0))),"")</f>
        <v/>
      </c>
      <c r="L240" s="35" t="str">
        <f>IFERROR(IF(INDEX('[1]PNC 2020'!$A$3:$AA$434,MATCH($A240,'[1]PNC 2020'!$A$7:$A$434,0)+4,MATCH(L$60,'[1]PNC 2020'!$A$3:$AA$3,0))=0,"",INDEX('[1]PNC 2020'!$A$3:$AA$434,MATCH($A240,'[1]PNC 2020'!$A$7:$A$434,0)+4,MATCH(L$60,'[1]PNC 2020'!$A$3:$AA$3,0))),"")</f>
        <v/>
      </c>
      <c r="M240" s="35">
        <f t="shared" si="88"/>
        <v>0</v>
      </c>
      <c r="N240" s="35" t="str">
        <f>IFERROR(IF(INDEX('[1]PNC 2020'!$A$3:$AA$434,MATCH($A240,'[1]PNC 2020'!$A$7:$A$434,0)+4,MATCH(N$60,'[1]PNC 2020'!$A$3:$AA$3,0))=0,"",INDEX('[1]PNC 2020'!$A$3:$AA$434,MATCH($A240,'[1]PNC 2020'!$A$7:$A$434,0)+4,MATCH(N$60,'[1]PNC 2020'!$A$3:$AA$3,0))),"")</f>
        <v/>
      </c>
      <c r="O240" s="35" t="str">
        <f>IFERROR(IF(INDEX('[1]PNC 2020'!$A$3:$AA$434,MATCH($A240,'[1]PNC 2020'!$A$7:$A$434,0)+4,MATCH(O$60,'[1]PNC 2020'!$A$3:$AA$3,0))=0,"",INDEX('[1]PNC 2020'!$A$3:$AA$434,MATCH($A240,'[1]PNC 2020'!$A$7:$A$434,0)+4,MATCH(O$60,'[1]PNC 2020'!$A$3:$AA$3,0))),"")</f>
        <v/>
      </c>
      <c r="P240" s="35">
        <f t="shared" si="89"/>
        <v>0</v>
      </c>
      <c r="Q240" s="35" t="str">
        <f>IFERROR(IF(INDEX('[1]PNC 2020'!$A$3:$AA$434,MATCH($A240,'[1]PNC 2020'!$A$7:$A$434,0)+4,MATCH(Q$60,'[1]PNC 2020'!$A$3:$AA$3,0))=0,"",INDEX('[1]PNC 2020'!$A$3:$AA$434,MATCH($A240,'[1]PNC 2020'!$A$7:$A$434,0)+4,MATCH(Q$60,'[1]PNC 2020'!$A$3:$AA$3,0))),"")</f>
        <v/>
      </c>
      <c r="R240" s="35" t="str">
        <f>IFERROR(IF(INDEX('[1]PNC 2020'!$A$3:$AA$434,MATCH($A240,'[1]PNC 2020'!$A$7:$A$434,0)+4,MATCH(R$60,'[1]PNC 2020'!$A$3:$AA$3,0))=0,"",INDEX('[1]PNC 2020'!$A$3:$AA$434,MATCH($A240,'[1]PNC 2020'!$A$7:$A$434,0)+4,MATCH(R$60,'[1]PNC 2020'!$A$3:$AA$3,0))),"")</f>
        <v/>
      </c>
      <c r="S240" s="35">
        <f t="shared" si="90"/>
        <v>0</v>
      </c>
      <c r="T240" s="35" t="str">
        <f>IFERROR(IF(INDEX('[1]PNC 2020'!$A$3:$AA$434,MATCH($A240,'[1]PNC 2020'!$A$7:$A$434,0)+4,MATCH(T$60,'[1]PNC 2020'!$A$3:$AA$3,0))=0,"",INDEX('[1]PNC 2020'!$A$3:$AA$434,MATCH($A240,'[1]PNC 2020'!$A$7:$A$434,0)+4,MATCH(T$60,'[1]PNC 2020'!$A$3:$AA$3,0))),"")</f>
        <v/>
      </c>
      <c r="U240" s="35" t="str">
        <f>IFERROR(IF(INDEX('[1]PNC 2020'!$A$3:$AA$434,MATCH($A240,'[1]PNC 2020'!$A$7:$A$434,0)+4,MATCH(U$60,'[1]PNC 2020'!$A$3:$AA$3,0))=0,"",INDEX('[1]PNC 2020'!$A$3:$AA$434,MATCH($A240,'[1]PNC 2020'!$A$7:$A$434,0)+4,MATCH(U$60,'[1]PNC 2020'!$A$3:$AA$3,0))),"")</f>
        <v/>
      </c>
      <c r="V240" s="35">
        <f t="shared" si="91"/>
        <v>0</v>
      </c>
      <c r="W240" s="35" t="str">
        <f>IFERROR(IF(INDEX('[1]PNC 2020'!$A$3:$AA$434,MATCH($A240,'[1]PNC 2020'!$A$7:$A$434,0)+4,MATCH(W$60,'[1]PNC 2020'!$A$3:$AA$3,0))=0,"",INDEX('[1]PNC 2020'!$A$3:$AA$434,MATCH($A240,'[1]PNC 2020'!$A$7:$A$434,0)+4,MATCH(W$60,'[1]PNC 2020'!$A$3:$AA$3,0))),"")</f>
        <v/>
      </c>
      <c r="X240" s="35" t="str">
        <f>IFERROR(IF(INDEX('[1]PNC 2020'!$A$3:$AA$434,MATCH($A240,'[1]PNC 2020'!$A$7:$A$434,0)+4,MATCH(X$60,'[1]PNC 2020'!$A$3:$AA$3,0))=0,"",INDEX('[1]PNC 2020'!$A$3:$AA$434,MATCH($A240,'[1]PNC 2020'!$A$7:$A$434,0)+4,MATCH(X$60,'[1]PNC 2020'!$A$3:$AA$3,0))),"")</f>
        <v/>
      </c>
      <c r="Y240" s="35">
        <f t="shared" si="92"/>
        <v>0</v>
      </c>
      <c r="Z240" s="35" t="str">
        <f>IFERROR(IF(INDEX('[1]PNC 2020'!$A$3:$AA$434,MATCH($A240,'[1]PNC 2020'!$A$7:$A$434,0)+4,MATCH(Z$60,'[1]PNC 2020'!$A$3:$AA$3,0))=0,"",INDEX('[1]PNC 2020'!$A$3:$AA$434,MATCH($A240,'[1]PNC 2020'!$A$7:$A$434,0)+4,MATCH(Z$60,'[1]PNC 2020'!$A$3:$AA$3,0))),"")</f>
        <v/>
      </c>
      <c r="AA240" s="35" t="str">
        <f>IFERROR(IF(INDEX('[1]PNC 2020'!$A$3:$AA$434,MATCH($A240,'[1]PNC 2020'!$A$7:$A$434,0)+4,MATCH(AA$60,'[1]PNC 2020'!$A$3:$AA$3,0))=0,"",INDEX('[1]PNC 2020'!$A$3:$AA$434,MATCH($A240,'[1]PNC 2020'!$A$7:$A$434,0)+4,MATCH(AA$60,'[1]PNC 2020'!$A$3:$AA$3,0))),"")</f>
        <v/>
      </c>
      <c r="AB240" s="35">
        <f t="shared" si="93"/>
        <v>0</v>
      </c>
      <c r="AC240" s="35" t="str">
        <f>IFERROR(IF(INDEX('[1]PNC 2020'!$A$3:$AA$434,MATCH($A240,'[1]PNC 2020'!$A$7:$A$434,0)+4,MATCH(AC$60,'[1]PNC 2020'!$A$3:$AA$3,0))=0,"",INDEX('[1]PNC 2020'!$A$3:$AA$434,MATCH($A240,'[1]PNC 2020'!$A$7:$A$434,0)+4,MATCH(AC$60,'[1]PNC 2020'!$A$3:$AA$3,0))),"")</f>
        <v/>
      </c>
      <c r="AD240" s="35" t="str">
        <f>IFERROR(IF(INDEX('[1]PNC 2020'!$A$3:$AA$434,MATCH($A240,'[1]PNC 2020'!$A$7:$A$434,0)+4,MATCH(AD$60,'[1]PNC 2020'!$A$3:$AA$3,0))=0,"",INDEX('[1]PNC 2020'!$A$3:$AA$434,MATCH($A240,'[1]PNC 2020'!$A$7:$A$434,0)+4,MATCH(AD$60,'[1]PNC 2020'!$A$3:$AA$3,0))),"")</f>
        <v/>
      </c>
      <c r="AE240" s="35">
        <f t="shared" si="94"/>
        <v>0</v>
      </c>
      <c r="AF240" s="35" t="str">
        <f>IFERROR(IF(INDEX('[1]PNC 2020'!$A$3:$AA$434,MATCH($A240,'[1]PNC 2020'!$A$7:$A$434,0)+4,MATCH(AF$60,'[1]PNC 2020'!$A$3:$AA$3,0))=0,"",INDEX('[1]PNC 2020'!$A$3:$AA$434,MATCH($A240,'[1]PNC 2020'!$A$7:$A$434,0)+4,MATCH(AF$60,'[1]PNC 2020'!$A$3:$AA$3,0))),"")</f>
        <v/>
      </c>
      <c r="AG240" s="35" t="str">
        <f>IFERROR(IF(INDEX('[1]PNC 2020'!$A$3:$AA$434,MATCH($A240,'[1]PNC 2020'!$A$7:$A$434,0)+4,MATCH(AG$60,'[1]PNC 2020'!$A$3:$AA$3,0))=0,"",INDEX('[1]PNC 2020'!$A$3:$AA$434,MATCH($A240,'[1]PNC 2020'!$A$7:$A$434,0)+4,MATCH(AG$60,'[1]PNC 2020'!$A$3:$AA$3,0))),"")</f>
        <v/>
      </c>
      <c r="AH240" s="35">
        <f t="shared" si="95"/>
        <v>0</v>
      </c>
      <c r="AI240" s="35" t="str">
        <f>IFERROR(IF(INDEX('[1]PNC 2020'!$A$3:$AA$434,MATCH($A240,'[1]PNC 2020'!$A$7:$A$434,0)+4,MATCH(AI$60,'[1]PNC 2020'!$A$3:$AA$3,0))=0,"",INDEX('[1]PNC 2020'!$A$3:$AA$434,MATCH($A240,'[1]PNC 2020'!$A$7:$A$434,0)+4,MATCH(AI$60,'[1]PNC 2020'!$A$3:$AA$3,0))),"")</f>
        <v/>
      </c>
      <c r="AJ240" s="35" t="str">
        <f>IFERROR(IF(INDEX('[1]PNC 2020'!$A$3:$AA$434,MATCH($A240,'[1]PNC 2020'!$A$7:$A$434,0)+4,MATCH(AJ$60,'[1]PNC 2020'!$A$3:$AA$3,0))=0,"",INDEX('[1]PNC 2020'!$A$3:$AA$434,MATCH($A240,'[1]PNC 2020'!$A$7:$A$434,0)+4,MATCH(AJ$60,'[1]PNC 2020'!$A$3:$AA$3,0))),"")</f>
        <v/>
      </c>
      <c r="AK240" s="35">
        <f t="shared" si="96"/>
        <v>0</v>
      </c>
      <c r="AL240" s="2"/>
      <c r="AM240" s="97" t="s">
        <v>3</v>
      </c>
    </row>
    <row r="241" spans="1:39" x14ac:dyDescent="0.25">
      <c r="A241" s="97" t="str">
        <f t="shared" si="82"/>
        <v>AbrilAtlántica Seguros, S. A.</v>
      </c>
      <c r="B241" s="37" t="s">
        <v>119</v>
      </c>
      <c r="C241" s="44">
        <f t="shared" si="84"/>
        <v>0</v>
      </c>
      <c r="D241" s="44">
        <f t="shared" si="85"/>
        <v>0</v>
      </c>
      <c r="E241" s="35" t="str">
        <f>IFERROR(IF(INDEX('[1]PNC 2020'!$A$3:$AA$434,MATCH($A241,'[1]PNC 2020'!$A$7:$A$434,0)+4,MATCH(E$60,'[1]PNC 2020'!$A$3:$AA$3,0))=0,"",INDEX('[1]PNC 2020'!$A$3:$AA$434,MATCH($A241,'[1]PNC 2020'!$A$7:$A$434,0)+4,MATCH(E$60,'[1]PNC 2020'!$A$3:$AA$3,0))),"")</f>
        <v/>
      </c>
      <c r="F241" s="35" t="str">
        <f>IFERROR(IF(INDEX('[1]PNC 2020'!$A$3:$AA$434,MATCH($A241,'[1]PNC 2020'!$A$7:$A$434,0)+4,MATCH(F$60,'[1]PNC 2020'!$A$3:$AA$3,0))=0,"",INDEX('[1]PNC 2020'!$A$3:$AA$434,MATCH($A241,'[1]PNC 2020'!$A$7:$A$434,0)+4,MATCH(F$60,'[1]PNC 2020'!$A$3:$AA$3,0))),"")</f>
        <v/>
      </c>
      <c r="G241" s="35">
        <f t="shared" si="86"/>
        <v>0</v>
      </c>
      <c r="H241" s="35" t="str">
        <f>IFERROR(IF(INDEX('[1]PNC 2020'!$A$3:$AA$434,MATCH($A241,'[1]PNC 2020'!$A$7:$A$434,0)+4,MATCH(H$60,'[1]PNC 2020'!$A$3:$AA$3,0))=0,"",INDEX('[1]PNC 2020'!$A$3:$AA$434,MATCH($A241,'[1]PNC 2020'!$A$7:$A$434,0)+4,MATCH(H$60,'[1]PNC 2020'!$A$3:$AA$3,0))),"")</f>
        <v/>
      </c>
      <c r="I241" s="35" t="str">
        <f>IFERROR(IF(INDEX('[1]PNC 2020'!$A$3:$AA$434,MATCH($A241,'[1]PNC 2020'!$A$7:$A$434,0)+4,MATCH(I$60,'[1]PNC 2020'!$A$3:$AA$3,0))=0,"",INDEX('[1]PNC 2020'!$A$3:$AA$434,MATCH($A241,'[1]PNC 2020'!$A$7:$A$434,0)+4,MATCH(I$60,'[1]PNC 2020'!$A$3:$AA$3,0))),"")</f>
        <v/>
      </c>
      <c r="J241" s="35">
        <f t="shared" si="87"/>
        <v>0</v>
      </c>
      <c r="K241" s="35" t="str">
        <f>IFERROR(IF(INDEX('[1]PNC 2020'!$A$3:$AA$434,MATCH($A241,'[1]PNC 2020'!$A$7:$A$434,0)+4,MATCH(K$60,'[1]PNC 2020'!$A$3:$AA$3,0))=0,"",INDEX('[1]PNC 2020'!$A$3:$AA$434,MATCH($A241,'[1]PNC 2020'!$A$7:$A$434,0)+4,MATCH(K$60,'[1]PNC 2020'!$A$3:$AA$3,0))),"")</f>
        <v/>
      </c>
      <c r="L241" s="35" t="str">
        <f>IFERROR(IF(INDEX('[1]PNC 2020'!$A$3:$AA$434,MATCH($A241,'[1]PNC 2020'!$A$7:$A$434,0)+4,MATCH(L$60,'[1]PNC 2020'!$A$3:$AA$3,0))=0,"",INDEX('[1]PNC 2020'!$A$3:$AA$434,MATCH($A241,'[1]PNC 2020'!$A$7:$A$434,0)+4,MATCH(L$60,'[1]PNC 2020'!$A$3:$AA$3,0))),"")</f>
        <v/>
      </c>
      <c r="M241" s="35">
        <f t="shared" si="88"/>
        <v>0</v>
      </c>
      <c r="N241" s="35" t="str">
        <f>IFERROR(IF(INDEX('[1]PNC 2020'!$A$3:$AA$434,MATCH($A241,'[1]PNC 2020'!$A$7:$A$434,0)+4,MATCH(N$60,'[1]PNC 2020'!$A$3:$AA$3,0))=0,"",INDEX('[1]PNC 2020'!$A$3:$AA$434,MATCH($A241,'[1]PNC 2020'!$A$7:$A$434,0)+4,MATCH(N$60,'[1]PNC 2020'!$A$3:$AA$3,0))),"")</f>
        <v/>
      </c>
      <c r="O241" s="35" t="str">
        <f>IFERROR(IF(INDEX('[1]PNC 2020'!$A$3:$AA$434,MATCH($A241,'[1]PNC 2020'!$A$7:$A$434,0)+4,MATCH(O$60,'[1]PNC 2020'!$A$3:$AA$3,0))=0,"",INDEX('[1]PNC 2020'!$A$3:$AA$434,MATCH($A241,'[1]PNC 2020'!$A$7:$A$434,0)+4,MATCH(O$60,'[1]PNC 2020'!$A$3:$AA$3,0))),"")</f>
        <v/>
      </c>
      <c r="P241" s="35">
        <f t="shared" si="89"/>
        <v>0</v>
      </c>
      <c r="Q241" s="35" t="str">
        <f>IFERROR(IF(INDEX('[1]PNC 2020'!$A$3:$AA$434,MATCH($A241,'[1]PNC 2020'!$A$7:$A$434,0)+4,MATCH(Q$60,'[1]PNC 2020'!$A$3:$AA$3,0))=0,"",INDEX('[1]PNC 2020'!$A$3:$AA$434,MATCH($A241,'[1]PNC 2020'!$A$7:$A$434,0)+4,MATCH(Q$60,'[1]PNC 2020'!$A$3:$AA$3,0))),"")</f>
        <v/>
      </c>
      <c r="R241" s="35" t="str">
        <f>IFERROR(IF(INDEX('[1]PNC 2020'!$A$3:$AA$434,MATCH($A241,'[1]PNC 2020'!$A$7:$A$434,0)+4,MATCH(R$60,'[1]PNC 2020'!$A$3:$AA$3,0))=0,"",INDEX('[1]PNC 2020'!$A$3:$AA$434,MATCH($A241,'[1]PNC 2020'!$A$7:$A$434,0)+4,MATCH(R$60,'[1]PNC 2020'!$A$3:$AA$3,0))),"")</f>
        <v/>
      </c>
      <c r="S241" s="35">
        <f t="shared" si="90"/>
        <v>0</v>
      </c>
      <c r="T241" s="35" t="str">
        <f>IFERROR(IF(INDEX('[1]PNC 2020'!$A$3:$AA$434,MATCH($A241,'[1]PNC 2020'!$A$7:$A$434,0)+4,MATCH(T$60,'[1]PNC 2020'!$A$3:$AA$3,0))=0,"",INDEX('[1]PNC 2020'!$A$3:$AA$434,MATCH($A241,'[1]PNC 2020'!$A$7:$A$434,0)+4,MATCH(T$60,'[1]PNC 2020'!$A$3:$AA$3,0))),"")</f>
        <v/>
      </c>
      <c r="U241" s="35" t="str">
        <f>IFERROR(IF(INDEX('[1]PNC 2020'!$A$3:$AA$434,MATCH($A241,'[1]PNC 2020'!$A$7:$A$434,0)+4,MATCH(U$60,'[1]PNC 2020'!$A$3:$AA$3,0))=0,"",INDEX('[1]PNC 2020'!$A$3:$AA$434,MATCH($A241,'[1]PNC 2020'!$A$7:$A$434,0)+4,MATCH(U$60,'[1]PNC 2020'!$A$3:$AA$3,0))),"")</f>
        <v/>
      </c>
      <c r="V241" s="35">
        <f t="shared" si="91"/>
        <v>0</v>
      </c>
      <c r="W241" s="35" t="str">
        <f>IFERROR(IF(INDEX('[1]PNC 2020'!$A$3:$AA$434,MATCH($A241,'[1]PNC 2020'!$A$7:$A$434,0)+4,MATCH(W$60,'[1]PNC 2020'!$A$3:$AA$3,0))=0,"",INDEX('[1]PNC 2020'!$A$3:$AA$434,MATCH($A241,'[1]PNC 2020'!$A$7:$A$434,0)+4,MATCH(W$60,'[1]PNC 2020'!$A$3:$AA$3,0))),"")</f>
        <v/>
      </c>
      <c r="X241" s="35" t="str">
        <f>IFERROR(IF(INDEX('[1]PNC 2020'!$A$3:$AA$434,MATCH($A241,'[1]PNC 2020'!$A$7:$A$434,0)+4,MATCH(X$60,'[1]PNC 2020'!$A$3:$AA$3,0))=0,"",INDEX('[1]PNC 2020'!$A$3:$AA$434,MATCH($A241,'[1]PNC 2020'!$A$7:$A$434,0)+4,MATCH(X$60,'[1]PNC 2020'!$A$3:$AA$3,0))),"")</f>
        <v/>
      </c>
      <c r="Y241" s="35">
        <f t="shared" si="92"/>
        <v>0</v>
      </c>
      <c r="Z241" s="35" t="str">
        <f>IFERROR(IF(INDEX('[1]PNC 2020'!$A$3:$AA$434,MATCH($A241,'[1]PNC 2020'!$A$7:$A$434,0)+4,MATCH(Z$60,'[1]PNC 2020'!$A$3:$AA$3,0))=0,"",INDEX('[1]PNC 2020'!$A$3:$AA$434,MATCH($A241,'[1]PNC 2020'!$A$7:$A$434,0)+4,MATCH(Z$60,'[1]PNC 2020'!$A$3:$AA$3,0))),"")</f>
        <v/>
      </c>
      <c r="AA241" s="35" t="str">
        <f>IFERROR(IF(INDEX('[1]PNC 2020'!$A$3:$AA$434,MATCH($A241,'[1]PNC 2020'!$A$7:$A$434,0)+4,MATCH(AA$60,'[1]PNC 2020'!$A$3:$AA$3,0))=0,"",INDEX('[1]PNC 2020'!$A$3:$AA$434,MATCH($A241,'[1]PNC 2020'!$A$7:$A$434,0)+4,MATCH(AA$60,'[1]PNC 2020'!$A$3:$AA$3,0))),"")</f>
        <v/>
      </c>
      <c r="AB241" s="35">
        <f t="shared" si="93"/>
        <v>0</v>
      </c>
      <c r="AC241" s="35" t="str">
        <f>IFERROR(IF(INDEX('[1]PNC 2020'!$A$3:$AA$434,MATCH($A241,'[1]PNC 2020'!$A$7:$A$434,0)+4,MATCH(AC$60,'[1]PNC 2020'!$A$3:$AA$3,0))=0,"",INDEX('[1]PNC 2020'!$A$3:$AA$434,MATCH($A241,'[1]PNC 2020'!$A$7:$A$434,0)+4,MATCH(AC$60,'[1]PNC 2020'!$A$3:$AA$3,0))),"")</f>
        <v/>
      </c>
      <c r="AD241" s="35" t="str">
        <f>IFERROR(IF(INDEX('[1]PNC 2020'!$A$3:$AA$434,MATCH($A241,'[1]PNC 2020'!$A$7:$A$434,0)+4,MATCH(AD$60,'[1]PNC 2020'!$A$3:$AA$3,0))=0,"",INDEX('[1]PNC 2020'!$A$3:$AA$434,MATCH($A241,'[1]PNC 2020'!$A$7:$A$434,0)+4,MATCH(AD$60,'[1]PNC 2020'!$A$3:$AA$3,0))),"")</f>
        <v/>
      </c>
      <c r="AE241" s="35">
        <f t="shared" si="94"/>
        <v>0</v>
      </c>
      <c r="AF241" s="35" t="str">
        <f>IFERROR(IF(INDEX('[1]PNC 2020'!$A$3:$AA$434,MATCH($A241,'[1]PNC 2020'!$A$7:$A$434,0)+4,MATCH(AF$60,'[1]PNC 2020'!$A$3:$AA$3,0))=0,"",INDEX('[1]PNC 2020'!$A$3:$AA$434,MATCH($A241,'[1]PNC 2020'!$A$7:$A$434,0)+4,MATCH(AF$60,'[1]PNC 2020'!$A$3:$AA$3,0))),"")</f>
        <v/>
      </c>
      <c r="AG241" s="35" t="str">
        <f>IFERROR(IF(INDEX('[1]PNC 2020'!$A$3:$AA$434,MATCH($A241,'[1]PNC 2020'!$A$7:$A$434,0)+4,MATCH(AG$60,'[1]PNC 2020'!$A$3:$AA$3,0))=0,"",INDEX('[1]PNC 2020'!$A$3:$AA$434,MATCH($A241,'[1]PNC 2020'!$A$7:$A$434,0)+4,MATCH(AG$60,'[1]PNC 2020'!$A$3:$AA$3,0))),"")</f>
        <v/>
      </c>
      <c r="AH241" s="35">
        <f t="shared" si="95"/>
        <v>0</v>
      </c>
      <c r="AI241" s="35" t="str">
        <f>IFERROR(IF(INDEX('[1]PNC 2020'!$A$3:$AA$434,MATCH($A241,'[1]PNC 2020'!$A$7:$A$434,0)+4,MATCH(AI$60,'[1]PNC 2020'!$A$3:$AA$3,0))=0,"",INDEX('[1]PNC 2020'!$A$3:$AA$434,MATCH($A241,'[1]PNC 2020'!$A$7:$A$434,0)+4,MATCH(AI$60,'[1]PNC 2020'!$A$3:$AA$3,0))),"")</f>
        <v/>
      </c>
      <c r="AJ241" s="35" t="str">
        <f>IFERROR(IF(INDEX('[1]PNC 2020'!$A$3:$AA$434,MATCH($A241,'[1]PNC 2020'!$A$7:$A$434,0)+4,MATCH(AJ$60,'[1]PNC 2020'!$A$3:$AA$3,0))=0,"",INDEX('[1]PNC 2020'!$A$3:$AA$434,MATCH($A241,'[1]PNC 2020'!$A$7:$A$434,0)+4,MATCH(AJ$60,'[1]PNC 2020'!$A$3:$AA$3,0))),"")</f>
        <v/>
      </c>
      <c r="AK241" s="35">
        <f t="shared" si="96"/>
        <v>0</v>
      </c>
      <c r="AM241" s="97" t="s">
        <v>3</v>
      </c>
    </row>
    <row r="242" spans="1:39" x14ac:dyDescent="0.25">
      <c r="A242" s="97" t="str">
        <f t="shared" ref="A242:A298" si="97">AM242&amp;B242</f>
        <v>AbrilSeguros La Internacional, S. A.</v>
      </c>
      <c r="B242" s="37" t="s">
        <v>80</v>
      </c>
      <c r="C242" s="44">
        <f t="shared" si="84"/>
        <v>0</v>
      </c>
      <c r="D242" s="44">
        <f t="shared" si="85"/>
        <v>0</v>
      </c>
      <c r="E242" s="35" t="str">
        <f>IFERROR(IF(INDEX('[1]PNC 2020'!$A$3:$AA$434,MATCH($A242,'[1]PNC 2020'!$A$7:$A$434,0)+4,MATCH(E$60,'[1]PNC 2020'!$A$3:$AA$3,0))=0,"",INDEX('[1]PNC 2020'!$A$3:$AA$434,MATCH($A242,'[1]PNC 2020'!$A$7:$A$434,0)+4,MATCH(E$60,'[1]PNC 2020'!$A$3:$AA$3,0))),"")</f>
        <v/>
      </c>
      <c r="F242" s="35" t="str">
        <f>IFERROR(IF(INDEX('[1]PNC 2020'!$A$3:$AA$434,MATCH($A242,'[1]PNC 2020'!$A$7:$A$434,0)+4,MATCH(F$60,'[1]PNC 2020'!$A$3:$AA$3,0))=0,"",INDEX('[1]PNC 2020'!$A$3:$AA$434,MATCH($A242,'[1]PNC 2020'!$A$7:$A$434,0)+4,MATCH(F$60,'[1]PNC 2020'!$A$3:$AA$3,0))),"")</f>
        <v/>
      </c>
      <c r="G242" s="35">
        <f t="shared" si="86"/>
        <v>0</v>
      </c>
      <c r="H242" s="35" t="str">
        <f>IFERROR(IF(INDEX('[1]PNC 2020'!$A$3:$AA$434,MATCH($A242,'[1]PNC 2020'!$A$7:$A$434,0)+4,MATCH(H$60,'[1]PNC 2020'!$A$3:$AA$3,0))=0,"",INDEX('[1]PNC 2020'!$A$3:$AA$434,MATCH($A242,'[1]PNC 2020'!$A$7:$A$434,0)+4,MATCH(H$60,'[1]PNC 2020'!$A$3:$AA$3,0))),"")</f>
        <v/>
      </c>
      <c r="I242" s="35" t="str">
        <f>IFERROR(IF(INDEX('[1]PNC 2020'!$A$3:$AA$434,MATCH($A242,'[1]PNC 2020'!$A$7:$A$434,0)+4,MATCH(I$60,'[1]PNC 2020'!$A$3:$AA$3,0))=0,"",INDEX('[1]PNC 2020'!$A$3:$AA$434,MATCH($A242,'[1]PNC 2020'!$A$7:$A$434,0)+4,MATCH(I$60,'[1]PNC 2020'!$A$3:$AA$3,0))),"")</f>
        <v/>
      </c>
      <c r="J242" s="35">
        <f t="shared" si="87"/>
        <v>0</v>
      </c>
      <c r="K242" s="35" t="str">
        <f>IFERROR(IF(INDEX('[1]PNC 2020'!$A$3:$AA$434,MATCH($A242,'[1]PNC 2020'!$A$7:$A$434,0)+4,MATCH(K$60,'[1]PNC 2020'!$A$3:$AA$3,0))=0,"",INDEX('[1]PNC 2020'!$A$3:$AA$434,MATCH($A242,'[1]PNC 2020'!$A$7:$A$434,0)+4,MATCH(K$60,'[1]PNC 2020'!$A$3:$AA$3,0))),"")</f>
        <v/>
      </c>
      <c r="L242" s="35" t="str">
        <f>IFERROR(IF(INDEX('[1]PNC 2020'!$A$3:$AA$434,MATCH($A242,'[1]PNC 2020'!$A$7:$A$434,0)+4,MATCH(L$60,'[1]PNC 2020'!$A$3:$AA$3,0))=0,"",INDEX('[1]PNC 2020'!$A$3:$AA$434,MATCH($A242,'[1]PNC 2020'!$A$7:$A$434,0)+4,MATCH(L$60,'[1]PNC 2020'!$A$3:$AA$3,0))),"")</f>
        <v/>
      </c>
      <c r="M242" s="35">
        <f t="shared" si="88"/>
        <v>0</v>
      </c>
      <c r="N242" s="35" t="str">
        <f>IFERROR(IF(INDEX('[1]PNC 2020'!$A$3:$AA$434,MATCH($A242,'[1]PNC 2020'!$A$7:$A$434,0)+4,MATCH(N$60,'[1]PNC 2020'!$A$3:$AA$3,0))=0,"",INDEX('[1]PNC 2020'!$A$3:$AA$434,MATCH($A242,'[1]PNC 2020'!$A$7:$A$434,0)+4,MATCH(N$60,'[1]PNC 2020'!$A$3:$AA$3,0))),"")</f>
        <v/>
      </c>
      <c r="O242" s="35" t="str">
        <f>IFERROR(IF(INDEX('[1]PNC 2020'!$A$3:$AA$434,MATCH($A242,'[1]PNC 2020'!$A$7:$A$434,0)+4,MATCH(O$60,'[1]PNC 2020'!$A$3:$AA$3,0))=0,"",INDEX('[1]PNC 2020'!$A$3:$AA$434,MATCH($A242,'[1]PNC 2020'!$A$7:$A$434,0)+4,MATCH(O$60,'[1]PNC 2020'!$A$3:$AA$3,0))),"")</f>
        <v/>
      </c>
      <c r="P242" s="35">
        <f t="shared" si="89"/>
        <v>0</v>
      </c>
      <c r="Q242" s="35" t="str">
        <f>IFERROR(IF(INDEX('[1]PNC 2020'!$A$3:$AA$434,MATCH($A242,'[1]PNC 2020'!$A$7:$A$434,0)+4,MATCH(Q$60,'[1]PNC 2020'!$A$3:$AA$3,0))=0,"",INDEX('[1]PNC 2020'!$A$3:$AA$434,MATCH($A242,'[1]PNC 2020'!$A$7:$A$434,0)+4,MATCH(Q$60,'[1]PNC 2020'!$A$3:$AA$3,0))),"")</f>
        <v/>
      </c>
      <c r="R242" s="35" t="str">
        <f>IFERROR(IF(INDEX('[1]PNC 2020'!$A$3:$AA$434,MATCH($A242,'[1]PNC 2020'!$A$7:$A$434,0)+4,MATCH(R$60,'[1]PNC 2020'!$A$3:$AA$3,0))=0,"",INDEX('[1]PNC 2020'!$A$3:$AA$434,MATCH($A242,'[1]PNC 2020'!$A$7:$A$434,0)+4,MATCH(R$60,'[1]PNC 2020'!$A$3:$AA$3,0))),"")</f>
        <v/>
      </c>
      <c r="S242" s="35">
        <f t="shared" si="90"/>
        <v>0</v>
      </c>
      <c r="T242" s="35" t="str">
        <f>IFERROR(IF(INDEX('[1]PNC 2020'!$A$3:$AA$434,MATCH($A242,'[1]PNC 2020'!$A$7:$A$434,0)+4,MATCH(T$60,'[1]PNC 2020'!$A$3:$AA$3,0))=0,"",INDEX('[1]PNC 2020'!$A$3:$AA$434,MATCH($A242,'[1]PNC 2020'!$A$7:$A$434,0)+4,MATCH(T$60,'[1]PNC 2020'!$A$3:$AA$3,0))),"")</f>
        <v/>
      </c>
      <c r="U242" s="35" t="str">
        <f>IFERROR(IF(INDEX('[1]PNC 2020'!$A$3:$AA$434,MATCH($A242,'[1]PNC 2020'!$A$7:$A$434,0)+4,MATCH(U$60,'[1]PNC 2020'!$A$3:$AA$3,0))=0,"",INDEX('[1]PNC 2020'!$A$3:$AA$434,MATCH($A242,'[1]PNC 2020'!$A$7:$A$434,0)+4,MATCH(U$60,'[1]PNC 2020'!$A$3:$AA$3,0))),"")</f>
        <v/>
      </c>
      <c r="V242" s="35">
        <f t="shared" si="91"/>
        <v>0</v>
      </c>
      <c r="W242" s="35" t="str">
        <f>IFERROR(IF(INDEX('[1]PNC 2020'!$A$3:$AA$434,MATCH($A242,'[1]PNC 2020'!$A$7:$A$434,0)+4,MATCH(W$60,'[1]PNC 2020'!$A$3:$AA$3,0))=0,"",INDEX('[1]PNC 2020'!$A$3:$AA$434,MATCH($A242,'[1]PNC 2020'!$A$7:$A$434,0)+4,MATCH(W$60,'[1]PNC 2020'!$A$3:$AA$3,0))),"")</f>
        <v/>
      </c>
      <c r="X242" s="35" t="str">
        <f>IFERROR(IF(INDEX('[1]PNC 2020'!$A$3:$AA$434,MATCH($A242,'[1]PNC 2020'!$A$7:$A$434,0)+4,MATCH(X$60,'[1]PNC 2020'!$A$3:$AA$3,0))=0,"",INDEX('[1]PNC 2020'!$A$3:$AA$434,MATCH($A242,'[1]PNC 2020'!$A$7:$A$434,0)+4,MATCH(X$60,'[1]PNC 2020'!$A$3:$AA$3,0))),"")</f>
        <v/>
      </c>
      <c r="Y242" s="35">
        <f t="shared" si="92"/>
        <v>0</v>
      </c>
      <c r="Z242" s="35" t="str">
        <f>IFERROR(IF(INDEX('[1]PNC 2020'!$A$3:$AA$434,MATCH($A242,'[1]PNC 2020'!$A$7:$A$434,0)+4,MATCH(Z$60,'[1]PNC 2020'!$A$3:$AA$3,0))=0,"",INDEX('[1]PNC 2020'!$A$3:$AA$434,MATCH($A242,'[1]PNC 2020'!$A$7:$A$434,0)+4,MATCH(Z$60,'[1]PNC 2020'!$A$3:$AA$3,0))),"")</f>
        <v/>
      </c>
      <c r="AA242" s="35" t="str">
        <f>IFERROR(IF(INDEX('[1]PNC 2020'!$A$3:$AA$434,MATCH($A242,'[1]PNC 2020'!$A$7:$A$434,0)+4,MATCH(AA$60,'[1]PNC 2020'!$A$3:$AA$3,0))=0,"",INDEX('[1]PNC 2020'!$A$3:$AA$434,MATCH($A242,'[1]PNC 2020'!$A$7:$A$434,0)+4,MATCH(AA$60,'[1]PNC 2020'!$A$3:$AA$3,0))),"")</f>
        <v/>
      </c>
      <c r="AB242" s="35">
        <f t="shared" si="93"/>
        <v>0</v>
      </c>
      <c r="AC242" s="35" t="str">
        <f>IFERROR(IF(INDEX('[1]PNC 2020'!$A$3:$AA$434,MATCH($A242,'[1]PNC 2020'!$A$7:$A$434,0)+4,MATCH(AC$60,'[1]PNC 2020'!$A$3:$AA$3,0))=0,"",INDEX('[1]PNC 2020'!$A$3:$AA$434,MATCH($A242,'[1]PNC 2020'!$A$7:$A$434,0)+4,MATCH(AC$60,'[1]PNC 2020'!$A$3:$AA$3,0))),"")</f>
        <v/>
      </c>
      <c r="AD242" s="35" t="str">
        <f>IFERROR(IF(INDEX('[1]PNC 2020'!$A$3:$AA$434,MATCH($A242,'[1]PNC 2020'!$A$7:$A$434,0)+4,MATCH(AD$60,'[1]PNC 2020'!$A$3:$AA$3,0))=0,"",INDEX('[1]PNC 2020'!$A$3:$AA$434,MATCH($A242,'[1]PNC 2020'!$A$7:$A$434,0)+4,MATCH(AD$60,'[1]PNC 2020'!$A$3:$AA$3,0))),"")</f>
        <v/>
      </c>
      <c r="AE242" s="35">
        <f t="shared" si="94"/>
        <v>0</v>
      </c>
      <c r="AF242" s="35" t="str">
        <f>IFERROR(IF(INDEX('[1]PNC 2020'!$A$3:$AA$434,MATCH($A242,'[1]PNC 2020'!$A$7:$A$434,0)+4,MATCH(AF$60,'[1]PNC 2020'!$A$3:$AA$3,0))=0,"",INDEX('[1]PNC 2020'!$A$3:$AA$434,MATCH($A242,'[1]PNC 2020'!$A$7:$A$434,0)+4,MATCH(AF$60,'[1]PNC 2020'!$A$3:$AA$3,0))),"")</f>
        <v/>
      </c>
      <c r="AG242" s="35" t="str">
        <f>IFERROR(IF(INDEX('[1]PNC 2020'!$A$3:$AA$434,MATCH($A242,'[1]PNC 2020'!$A$7:$A$434,0)+4,MATCH(AG$60,'[1]PNC 2020'!$A$3:$AA$3,0))=0,"",INDEX('[1]PNC 2020'!$A$3:$AA$434,MATCH($A242,'[1]PNC 2020'!$A$7:$A$434,0)+4,MATCH(AG$60,'[1]PNC 2020'!$A$3:$AA$3,0))),"")</f>
        <v/>
      </c>
      <c r="AH242" s="35">
        <f t="shared" si="95"/>
        <v>0</v>
      </c>
      <c r="AI242" s="35" t="str">
        <f>IFERROR(IF(INDEX('[1]PNC 2020'!$A$3:$AA$434,MATCH($A242,'[1]PNC 2020'!$A$7:$A$434,0)+4,MATCH(AI$60,'[1]PNC 2020'!$A$3:$AA$3,0))=0,"",INDEX('[1]PNC 2020'!$A$3:$AA$434,MATCH($A242,'[1]PNC 2020'!$A$7:$A$434,0)+4,MATCH(AI$60,'[1]PNC 2020'!$A$3:$AA$3,0))),"")</f>
        <v/>
      </c>
      <c r="AJ242" s="35" t="str">
        <f>IFERROR(IF(INDEX('[1]PNC 2020'!$A$3:$AA$434,MATCH($A242,'[1]PNC 2020'!$A$7:$A$434,0)+4,MATCH(AJ$60,'[1]PNC 2020'!$A$3:$AA$3,0))=0,"",INDEX('[1]PNC 2020'!$A$3:$AA$434,MATCH($A242,'[1]PNC 2020'!$A$7:$A$434,0)+4,MATCH(AJ$60,'[1]PNC 2020'!$A$3:$AA$3,0))),"")</f>
        <v/>
      </c>
      <c r="AK242" s="35">
        <f t="shared" si="96"/>
        <v>0</v>
      </c>
      <c r="AM242" s="97" t="s">
        <v>3</v>
      </c>
    </row>
    <row r="243" spans="1:39" x14ac:dyDescent="0.25">
      <c r="A243" s="97" t="str">
        <f t="shared" si="97"/>
        <v xml:space="preserve">AbrilCooperativa Nacional De Seguros, Inc </v>
      </c>
      <c r="B243" s="37" t="s">
        <v>120</v>
      </c>
      <c r="C243" s="44">
        <f t="shared" si="84"/>
        <v>0</v>
      </c>
      <c r="D243" s="44">
        <f t="shared" si="85"/>
        <v>0</v>
      </c>
      <c r="E243" s="35" t="str">
        <f>IFERROR(IF(INDEX('[1]PNC 2020'!$A$3:$AA$434,MATCH($A243,'[1]PNC 2020'!$A$7:$A$434,0)+4,MATCH(E$60,'[1]PNC 2020'!$A$3:$AA$3,0))=0,"",INDEX('[1]PNC 2020'!$A$3:$AA$434,MATCH($A243,'[1]PNC 2020'!$A$7:$A$434,0)+4,MATCH(E$60,'[1]PNC 2020'!$A$3:$AA$3,0))),"")</f>
        <v/>
      </c>
      <c r="F243" s="35" t="str">
        <f>IFERROR(IF(INDEX('[1]PNC 2020'!$A$3:$AA$434,MATCH($A243,'[1]PNC 2020'!$A$7:$A$434,0)+4,MATCH(F$60,'[1]PNC 2020'!$A$3:$AA$3,0))=0,"",INDEX('[1]PNC 2020'!$A$3:$AA$434,MATCH($A243,'[1]PNC 2020'!$A$7:$A$434,0)+4,MATCH(F$60,'[1]PNC 2020'!$A$3:$AA$3,0))),"")</f>
        <v/>
      </c>
      <c r="G243" s="35">
        <f t="shared" si="86"/>
        <v>0</v>
      </c>
      <c r="H243" s="35" t="str">
        <f>IFERROR(IF(INDEX('[1]PNC 2020'!$A$3:$AA$434,MATCH($A243,'[1]PNC 2020'!$A$7:$A$434,0)+4,MATCH(H$60,'[1]PNC 2020'!$A$3:$AA$3,0))=0,"",INDEX('[1]PNC 2020'!$A$3:$AA$434,MATCH($A243,'[1]PNC 2020'!$A$7:$A$434,0)+4,MATCH(H$60,'[1]PNC 2020'!$A$3:$AA$3,0))),"")</f>
        <v/>
      </c>
      <c r="I243" s="35" t="str">
        <f>IFERROR(IF(INDEX('[1]PNC 2020'!$A$3:$AA$434,MATCH($A243,'[1]PNC 2020'!$A$7:$A$434,0)+4,MATCH(I$60,'[1]PNC 2020'!$A$3:$AA$3,0))=0,"",INDEX('[1]PNC 2020'!$A$3:$AA$434,MATCH($A243,'[1]PNC 2020'!$A$7:$A$434,0)+4,MATCH(I$60,'[1]PNC 2020'!$A$3:$AA$3,0))),"")</f>
        <v/>
      </c>
      <c r="J243" s="35">
        <f t="shared" si="87"/>
        <v>0</v>
      </c>
      <c r="K243" s="35" t="str">
        <f>IFERROR(IF(INDEX('[1]PNC 2020'!$A$3:$AA$434,MATCH($A243,'[1]PNC 2020'!$A$7:$A$434,0)+4,MATCH(K$60,'[1]PNC 2020'!$A$3:$AA$3,0))=0,"",INDEX('[1]PNC 2020'!$A$3:$AA$434,MATCH($A243,'[1]PNC 2020'!$A$7:$A$434,0)+4,MATCH(K$60,'[1]PNC 2020'!$A$3:$AA$3,0))),"")</f>
        <v/>
      </c>
      <c r="L243" s="35" t="str">
        <f>IFERROR(IF(INDEX('[1]PNC 2020'!$A$3:$AA$434,MATCH($A243,'[1]PNC 2020'!$A$7:$A$434,0)+4,MATCH(L$60,'[1]PNC 2020'!$A$3:$AA$3,0))=0,"",INDEX('[1]PNC 2020'!$A$3:$AA$434,MATCH($A243,'[1]PNC 2020'!$A$7:$A$434,0)+4,MATCH(L$60,'[1]PNC 2020'!$A$3:$AA$3,0))),"")</f>
        <v/>
      </c>
      <c r="M243" s="35">
        <f t="shared" si="88"/>
        <v>0</v>
      </c>
      <c r="N243" s="35" t="str">
        <f>IFERROR(IF(INDEX('[1]PNC 2020'!$A$3:$AA$434,MATCH($A243,'[1]PNC 2020'!$A$7:$A$434,0)+4,MATCH(N$60,'[1]PNC 2020'!$A$3:$AA$3,0))=0,"",INDEX('[1]PNC 2020'!$A$3:$AA$434,MATCH($A243,'[1]PNC 2020'!$A$7:$A$434,0)+4,MATCH(N$60,'[1]PNC 2020'!$A$3:$AA$3,0))),"")</f>
        <v/>
      </c>
      <c r="O243" s="35" t="str">
        <f>IFERROR(IF(INDEX('[1]PNC 2020'!$A$3:$AA$434,MATCH($A243,'[1]PNC 2020'!$A$7:$A$434,0)+4,MATCH(O$60,'[1]PNC 2020'!$A$3:$AA$3,0))=0,"",INDEX('[1]PNC 2020'!$A$3:$AA$434,MATCH($A243,'[1]PNC 2020'!$A$7:$A$434,0)+4,MATCH(O$60,'[1]PNC 2020'!$A$3:$AA$3,0))),"")</f>
        <v/>
      </c>
      <c r="P243" s="35">
        <f t="shared" si="89"/>
        <v>0</v>
      </c>
      <c r="Q243" s="35" t="str">
        <f>IFERROR(IF(INDEX('[1]PNC 2020'!$A$3:$AA$434,MATCH($A243,'[1]PNC 2020'!$A$7:$A$434,0)+4,MATCH(Q$60,'[1]PNC 2020'!$A$3:$AA$3,0))=0,"",INDEX('[1]PNC 2020'!$A$3:$AA$434,MATCH($A243,'[1]PNC 2020'!$A$7:$A$434,0)+4,MATCH(Q$60,'[1]PNC 2020'!$A$3:$AA$3,0))),"")</f>
        <v/>
      </c>
      <c r="R243" s="35" t="str">
        <f>IFERROR(IF(INDEX('[1]PNC 2020'!$A$3:$AA$434,MATCH($A243,'[1]PNC 2020'!$A$7:$A$434,0)+4,MATCH(R$60,'[1]PNC 2020'!$A$3:$AA$3,0))=0,"",INDEX('[1]PNC 2020'!$A$3:$AA$434,MATCH($A243,'[1]PNC 2020'!$A$7:$A$434,0)+4,MATCH(R$60,'[1]PNC 2020'!$A$3:$AA$3,0))),"")</f>
        <v/>
      </c>
      <c r="S243" s="35">
        <f t="shared" si="90"/>
        <v>0</v>
      </c>
      <c r="T243" s="35" t="str">
        <f>IFERROR(IF(INDEX('[1]PNC 2020'!$A$3:$AA$434,MATCH($A243,'[1]PNC 2020'!$A$7:$A$434,0)+4,MATCH(T$60,'[1]PNC 2020'!$A$3:$AA$3,0))=0,"",INDEX('[1]PNC 2020'!$A$3:$AA$434,MATCH($A243,'[1]PNC 2020'!$A$7:$A$434,0)+4,MATCH(T$60,'[1]PNC 2020'!$A$3:$AA$3,0))),"")</f>
        <v/>
      </c>
      <c r="U243" s="35" t="str">
        <f>IFERROR(IF(INDEX('[1]PNC 2020'!$A$3:$AA$434,MATCH($A243,'[1]PNC 2020'!$A$7:$A$434,0)+4,MATCH(U$60,'[1]PNC 2020'!$A$3:$AA$3,0))=0,"",INDEX('[1]PNC 2020'!$A$3:$AA$434,MATCH($A243,'[1]PNC 2020'!$A$7:$A$434,0)+4,MATCH(U$60,'[1]PNC 2020'!$A$3:$AA$3,0))),"")</f>
        <v/>
      </c>
      <c r="V243" s="35">
        <f t="shared" si="91"/>
        <v>0</v>
      </c>
      <c r="W243" s="35" t="str">
        <f>IFERROR(IF(INDEX('[1]PNC 2020'!$A$3:$AA$434,MATCH($A243,'[1]PNC 2020'!$A$7:$A$434,0)+4,MATCH(W$60,'[1]PNC 2020'!$A$3:$AA$3,0))=0,"",INDEX('[1]PNC 2020'!$A$3:$AA$434,MATCH($A243,'[1]PNC 2020'!$A$7:$A$434,0)+4,MATCH(W$60,'[1]PNC 2020'!$A$3:$AA$3,0))),"")</f>
        <v/>
      </c>
      <c r="X243" s="35" t="str">
        <f>IFERROR(IF(INDEX('[1]PNC 2020'!$A$3:$AA$434,MATCH($A243,'[1]PNC 2020'!$A$7:$A$434,0)+4,MATCH(X$60,'[1]PNC 2020'!$A$3:$AA$3,0))=0,"",INDEX('[1]PNC 2020'!$A$3:$AA$434,MATCH($A243,'[1]PNC 2020'!$A$7:$A$434,0)+4,MATCH(X$60,'[1]PNC 2020'!$A$3:$AA$3,0))),"")</f>
        <v/>
      </c>
      <c r="Y243" s="35">
        <f t="shared" si="92"/>
        <v>0</v>
      </c>
      <c r="Z243" s="35" t="str">
        <f>IFERROR(IF(INDEX('[1]PNC 2020'!$A$3:$AA$434,MATCH($A243,'[1]PNC 2020'!$A$7:$A$434,0)+4,MATCH(Z$60,'[1]PNC 2020'!$A$3:$AA$3,0))=0,"",INDEX('[1]PNC 2020'!$A$3:$AA$434,MATCH($A243,'[1]PNC 2020'!$A$7:$A$434,0)+4,MATCH(Z$60,'[1]PNC 2020'!$A$3:$AA$3,0))),"")</f>
        <v/>
      </c>
      <c r="AA243" s="35" t="str">
        <f>IFERROR(IF(INDEX('[1]PNC 2020'!$A$3:$AA$434,MATCH($A243,'[1]PNC 2020'!$A$7:$A$434,0)+4,MATCH(AA$60,'[1]PNC 2020'!$A$3:$AA$3,0))=0,"",INDEX('[1]PNC 2020'!$A$3:$AA$434,MATCH($A243,'[1]PNC 2020'!$A$7:$A$434,0)+4,MATCH(AA$60,'[1]PNC 2020'!$A$3:$AA$3,0))),"")</f>
        <v/>
      </c>
      <c r="AB243" s="35">
        <f t="shared" si="93"/>
        <v>0</v>
      </c>
      <c r="AC243" s="35" t="str">
        <f>IFERROR(IF(INDEX('[1]PNC 2020'!$A$3:$AA$434,MATCH($A243,'[1]PNC 2020'!$A$7:$A$434,0)+4,MATCH(AC$60,'[1]PNC 2020'!$A$3:$AA$3,0))=0,"",INDEX('[1]PNC 2020'!$A$3:$AA$434,MATCH($A243,'[1]PNC 2020'!$A$7:$A$434,0)+4,MATCH(AC$60,'[1]PNC 2020'!$A$3:$AA$3,0))),"")</f>
        <v/>
      </c>
      <c r="AD243" s="35" t="str">
        <f>IFERROR(IF(INDEX('[1]PNC 2020'!$A$3:$AA$434,MATCH($A243,'[1]PNC 2020'!$A$7:$A$434,0)+4,MATCH(AD$60,'[1]PNC 2020'!$A$3:$AA$3,0))=0,"",INDEX('[1]PNC 2020'!$A$3:$AA$434,MATCH($A243,'[1]PNC 2020'!$A$7:$A$434,0)+4,MATCH(AD$60,'[1]PNC 2020'!$A$3:$AA$3,0))),"")</f>
        <v/>
      </c>
      <c r="AE243" s="35">
        <f t="shared" si="94"/>
        <v>0</v>
      </c>
      <c r="AF243" s="35" t="str">
        <f>IFERROR(IF(INDEX('[1]PNC 2020'!$A$3:$AA$434,MATCH($A243,'[1]PNC 2020'!$A$7:$A$434,0)+4,MATCH(AF$60,'[1]PNC 2020'!$A$3:$AA$3,0))=0,"",INDEX('[1]PNC 2020'!$A$3:$AA$434,MATCH($A243,'[1]PNC 2020'!$A$7:$A$434,0)+4,MATCH(AF$60,'[1]PNC 2020'!$A$3:$AA$3,0))),"")</f>
        <v/>
      </c>
      <c r="AG243" s="35" t="str">
        <f>IFERROR(IF(INDEX('[1]PNC 2020'!$A$3:$AA$434,MATCH($A243,'[1]PNC 2020'!$A$7:$A$434,0)+4,MATCH(AG$60,'[1]PNC 2020'!$A$3:$AA$3,0))=0,"",INDEX('[1]PNC 2020'!$A$3:$AA$434,MATCH($A243,'[1]PNC 2020'!$A$7:$A$434,0)+4,MATCH(AG$60,'[1]PNC 2020'!$A$3:$AA$3,0))),"")</f>
        <v/>
      </c>
      <c r="AH243" s="35">
        <f t="shared" si="95"/>
        <v>0</v>
      </c>
      <c r="AI243" s="35" t="str">
        <f>IFERROR(IF(INDEX('[1]PNC 2020'!$A$3:$AA$434,MATCH($A243,'[1]PNC 2020'!$A$7:$A$434,0)+4,MATCH(AI$60,'[1]PNC 2020'!$A$3:$AA$3,0))=0,"",INDEX('[1]PNC 2020'!$A$3:$AA$434,MATCH($A243,'[1]PNC 2020'!$A$7:$A$434,0)+4,MATCH(AI$60,'[1]PNC 2020'!$A$3:$AA$3,0))),"")</f>
        <v/>
      </c>
      <c r="AJ243" s="35" t="str">
        <f>IFERROR(IF(INDEX('[1]PNC 2020'!$A$3:$AA$434,MATCH($A243,'[1]PNC 2020'!$A$7:$A$434,0)+4,MATCH(AJ$60,'[1]PNC 2020'!$A$3:$AA$3,0))=0,"",INDEX('[1]PNC 2020'!$A$3:$AA$434,MATCH($A243,'[1]PNC 2020'!$A$7:$A$434,0)+4,MATCH(AJ$60,'[1]PNC 2020'!$A$3:$AA$3,0))),"")</f>
        <v/>
      </c>
      <c r="AK243" s="35">
        <f t="shared" si="96"/>
        <v>0</v>
      </c>
      <c r="AM243" s="97" t="s">
        <v>3</v>
      </c>
    </row>
    <row r="244" spans="1:39" x14ac:dyDescent="0.25">
      <c r="A244" s="97" t="str">
        <f t="shared" si="97"/>
        <v>AbrilAngloamericana de Seguros, S. A.</v>
      </c>
      <c r="B244" s="37" t="s">
        <v>78</v>
      </c>
      <c r="C244" s="44">
        <f t="shared" si="84"/>
        <v>0</v>
      </c>
      <c r="D244" s="44">
        <f t="shared" si="85"/>
        <v>0</v>
      </c>
      <c r="E244" s="35" t="str">
        <f>IFERROR(IF(INDEX('[1]PNC 2020'!$A$3:$AA$434,MATCH($A244,'[1]PNC 2020'!$A$7:$A$434,0)+4,MATCH(E$60,'[1]PNC 2020'!$A$3:$AA$3,0))=0,"",INDEX('[1]PNC 2020'!$A$3:$AA$434,MATCH($A244,'[1]PNC 2020'!$A$7:$A$434,0)+4,MATCH(E$60,'[1]PNC 2020'!$A$3:$AA$3,0))),"")</f>
        <v/>
      </c>
      <c r="F244" s="35" t="str">
        <f>IFERROR(IF(INDEX('[1]PNC 2020'!$A$3:$AA$434,MATCH($A244,'[1]PNC 2020'!$A$7:$A$434,0)+4,MATCH(F$60,'[1]PNC 2020'!$A$3:$AA$3,0))=0,"",INDEX('[1]PNC 2020'!$A$3:$AA$434,MATCH($A244,'[1]PNC 2020'!$A$7:$A$434,0)+4,MATCH(F$60,'[1]PNC 2020'!$A$3:$AA$3,0))),"")</f>
        <v/>
      </c>
      <c r="G244" s="35">
        <f t="shared" si="86"/>
        <v>0</v>
      </c>
      <c r="H244" s="35" t="str">
        <f>IFERROR(IF(INDEX('[1]PNC 2020'!$A$3:$AA$434,MATCH($A244,'[1]PNC 2020'!$A$7:$A$434,0)+4,MATCH(H$60,'[1]PNC 2020'!$A$3:$AA$3,0))=0,"",INDEX('[1]PNC 2020'!$A$3:$AA$434,MATCH($A244,'[1]PNC 2020'!$A$7:$A$434,0)+4,MATCH(H$60,'[1]PNC 2020'!$A$3:$AA$3,0))),"")</f>
        <v/>
      </c>
      <c r="I244" s="35" t="str">
        <f>IFERROR(IF(INDEX('[1]PNC 2020'!$A$3:$AA$434,MATCH($A244,'[1]PNC 2020'!$A$7:$A$434,0)+4,MATCH(I$60,'[1]PNC 2020'!$A$3:$AA$3,0))=0,"",INDEX('[1]PNC 2020'!$A$3:$AA$434,MATCH($A244,'[1]PNC 2020'!$A$7:$A$434,0)+4,MATCH(I$60,'[1]PNC 2020'!$A$3:$AA$3,0))),"")</f>
        <v/>
      </c>
      <c r="J244" s="35">
        <f t="shared" si="87"/>
        <v>0</v>
      </c>
      <c r="K244" s="35" t="str">
        <f>IFERROR(IF(INDEX('[1]PNC 2020'!$A$3:$AA$434,MATCH($A244,'[1]PNC 2020'!$A$7:$A$434,0)+4,MATCH(K$60,'[1]PNC 2020'!$A$3:$AA$3,0))=0,"",INDEX('[1]PNC 2020'!$A$3:$AA$434,MATCH($A244,'[1]PNC 2020'!$A$7:$A$434,0)+4,MATCH(K$60,'[1]PNC 2020'!$A$3:$AA$3,0))),"")</f>
        <v/>
      </c>
      <c r="L244" s="35" t="str">
        <f>IFERROR(IF(INDEX('[1]PNC 2020'!$A$3:$AA$434,MATCH($A244,'[1]PNC 2020'!$A$7:$A$434,0)+4,MATCH(L$60,'[1]PNC 2020'!$A$3:$AA$3,0))=0,"",INDEX('[1]PNC 2020'!$A$3:$AA$434,MATCH($A244,'[1]PNC 2020'!$A$7:$A$434,0)+4,MATCH(L$60,'[1]PNC 2020'!$A$3:$AA$3,0))),"")</f>
        <v/>
      </c>
      <c r="M244" s="35">
        <f t="shared" si="88"/>
        <v>0</v>
      </c>
      <c r="N244" s="35" t="str">
        <f>IFERROR(IF(INDEX('[1]PNC 2020'!$A$3:$AA$434,MATCH($A244,'[1]PNC 2020'!$A$7:$A$434,0)+4,MATCH(N$60,'[1]PNC 2020'!$A$3:$AA$3,0))=0,"",INDEX('[1]PNC 2020'!$A$3:$AA$434,MATCH($A244,'[1]PNC 2020'!$A$7:$A$434,0)+4,MATCH(N$60,'[1]PNC 2020'!$A$3:$AA$3,0))),"")</f>
        <v/>
      </c>
      <c r="O244" s="35" t="str">
        <f>IFERROR(IF(INDEX('[1]PNC 2020'!$A$3:$AA$434,MATCH($A244,'[1]PNC 2020'!$A$7:$A$434,0)+4,MATCH(O$60,'[1]PNC 2020'!$A$3:$AA$3,0))=0,"",INDEX('[1]PNC 2020'!$A$3:$AA$434,MATCH($A244,'[1]PNC 2020'!$A$7:$A$434,0)+4,MATCH(O$60,'[1]PNC 2020'!$A$3:$AA$3,0))),"")</f>
        <v/>
      </c>
      <c r="P244" s="35">
        <f t="shared" si="89"/>
        <v>0</v>
      </c>
      <c r="Q244" s="35" t="str">
        <f>IFERROR(IF(INDEX('[1]PNC 2020'!$A$3:$AA$434,MATCH($A244,'[1]PNC 2020'!$A$7:$A$434,0)+4,MATCH(Q$60,'[1]PNC 2020'!$A$3:$AA$3,0))=0,"",INDEX('[1]PNC 2020'!$A$3:$AA$434,MATCH($A244,'[1]PNC 2020'!$A$7:$A$434,0)+4,MATCH(Q$60,'[1]PNC 2020'!$A$3:$AA$3,0))),"")</f>
        <v/>
      </c>
      <c r="R244" s="35" t="str">
        <f>IFERROR(IF(INDEX('[1]PNC 2020'!$A$3:$AA$434,MATCH($A244,'[1]PNC 2020'!$A$7:$A$434,0)+4,MATCH(R$60,'[1]PNC 2020'!$A$3:$AA$3,0))=0,"",INDEX('[1]PNC 2020'!$A$3:$AA$434,MATCH($A244,'[1]PNC 2020'!$A$7:$A$434,0)+4,MATCH(R$60,'[1]PNC 2020'!$A$3:$AA$3,0))),"")</f>
        <v/>
      </c>
      <c r="S244" s="35">
        <f t="shared" si="90"/>
        <v>0</v>
      </c>
      <c r="T244" s="35" t="str">
        <f>IFERROR(IF(INDEX('[1]PNC 2020'!$A$3:$AA$434,MATCH($A244,'[1]PNC 2020'!$A$7:$A$434,0)+4,MATCH(T$60,'[1]PNC 2020'!$A$3:$AA$3,0))=0,"",INDEX('[1]PNC 2020'!$A$3:$AA$434,MATCH($A244,'[1]PNC 2020'!$A$7:$A$434,0)+4,MATCH(T$60,'[1]PNC 2020'!$A$3:$AA$3,0))),"")</f>
        <v/>
      </c>
      <c r="U244" s="35" t="str">
        <f>IFERROR(IF(INDEX('[1]PNC 2020'!$A$3:$AA$434,MATCH($A244,'[1]PNC 2020'!$A$7:$A$434,0)+4,MATCH(U$60,'[1]PNC 2020'!$A$3:$AA$3,0))=0,"",INDEX('[1]PNC 2020'!$A$3:$AA$434,MATCH($A244,'[1]PNC 2020'!$A$7:$A$434,0)+4,MATCH(U$60,'[1]PNC 2020'!$A$3:$AA$3,0))),"")</f>
        <v/>
      </c>
      <c r="V244" s="35">
        <f t="shared" si="91"/>
        <v>0</v>
      </c>
      <c r="W244" s="35" t="str">
        <f>IFERROR(IF(INDEX('[1]PNC 2020'!$A$3:$AA$434,MATCH($A244,'[1]PNC 2020'!$A$7:$A$434,0)+4,MATCH(W$60,'[1]PNC 2020'!$A$3:$AA$3,0))=0,"",INDEX('[1]PNC 2020'!$A$3:$AA$434,MATCH($A244,'[1]PNC 2020'!$A$7:$A$434,0)+4,MATCH(W$60,'[1]PNC 2020'!$A$3:$AA$3,0))),"")</f>
        <v/>
      </c>
      <c r="X244" s="35" t="str">
        <f>IFERROR(IF(INDEX('[1]PNC 2020'!$A$3:$AA$434,MATCH($A244,'[1]PNC 2020'!$A$7:$A$434,0)+4,MATCH(X$60,'[1]PNC 2020'!$A$3:$AA$3,0))=0,"",INDEX('[1]PNC 2020'!$A$3:$AA$434,MATCH($A244,'[1]PNC 2020'!$A$7:$A$434,0)+4,MATCH(X$60,'[1]PNC 2020'!$A$3:$AA$3,0))),"")</f>
        <v/>
      </c>
      <c r="Y244" s="35">
        <f t="shared" si="92"/>
        <v>0</v>
      </c>
      <c r="Z244" s="35" t="str">
        <f>IFERROR(IF(INDEX('[1]PNC 2020'!$A$3:$AA$434,MATCH($A244,'[1]PNC 2020'!$A$7:$A$434,0)+4,MATCH(Z$60,'[1]PNC 2020'!$A$3:$AA$3,0))=0,"",INDEX('[1]PNC 2020'!$A$3:$AA$434,MATCH($A244,'[1]PNC 2020'!$A$7:$A$434,0)+4,MATCH(Z$60,'[1]PNC 2020'!$A$3:$AA$3,0))),"")</f>
        <v/>
      </c>
      <c r="AA244" s="35" t="str">
        <f>IFERROR(IF(INDEX('[1]PNC 2020'!$A$3:$AA$434,MATCH($A244,'[1]PNC 2020'!$A$7:$A$434,0)+4,MATCH(AA$60,'[1]PNC 2020'!$A$3:$AA$3,0))=0,"",INDEX('[1]PNC 2020'!$A$3:$AA$434,MATCH($A244,'[1]PNC 2020'!$A$7:$A$434,0)+4,MATCH(AA$60,'[1]PNC 2020'!$A$3:$AA$3,0))),"")</f>
        <v/>
      </c>
      <c r="AB244" s="35">
        <f t="shared" si="93"/>
        <v>0</v>
      </c>
      <c r="AC244" s="35" t="str">
        <f>IFERROR(IF(INDEX('[1]PNC 2020'!$A$3:$AA$434,MATCH($A244,'[1]PNC 2020'!$A$7:$A$434,0)+4,MATCH(AC$60,'[1]PNC 2020'!$A$3:$AA$3,0))=0,"",INDEX('[1]PNC 2020'!$A$3:$AA$434,MATCH($A244,'[1]PNC 2020'!$A$7:$A$434,0)+4,MATCH(AC$60,'[1]PNC 2020'!$A$3:$AA$3,0))),"")</f>
        <v/>
      </c>
      <c r="AD244" s="35" t="str">
        <f>IFERROR(IF(INDEX('[1]PNC 2020'!$A$3:$AA$434,MATCH($A244,'[1]PNC 2020'!$A$7:$A$434,0)+4,MATCH(AD$60,'[1]PNC 2020'!$A$3:$AA$3,0))=0,"",INDEX('[1]PNC 2020'!$A$3:$AA$434,MATCH($A244,'[1]PNC 2020'!$A$7:$A$434,0)+4,MATCH(AD$60,'[1]PNC 2020'!$A$3:$AA$3,0))),"")</f>
        <v/>
      </c>
      <c r="AE244" s="35">
        <f t="shared" si="94"/>
        <v>0</v>
      </c>
      <c r="AF244" s="35" t="str">
        <f>IFERROR(IF(INDEX('[1]PNC 2020'!$A$3:$AA$434,MATCH($A244,'[1]PNC 2020'!$A$7:$A$434,0)+4,MATCH(AF$60,'[1]PNC 2020'!$A$3:$AA$3,0))=0,"",INDEX('[1]PNC 2020'!$A$3:$AA$434,MATCH($A244,'[1]PNC 2020'!$A$7:$A$434,0)+4,MATCH(AF$60,'[1]PNC 2020'!$A$3:$AA$3,0))),"")</f>
        <v/>
      </c>
      <c r="AG244" s="35" t="str">
        <f>IFERROR(IF(INDEX('[1]PNC 2020'!$A$3:$AA$434,MATCH($A244,'[1]PNC 2020'!$A$7:$A$434,0)+4,MATCH(AG$60,'[1]PNC 2020'!$A$3:$AA$3,0))=0,"",INDEX('[1]PNC 2020'!$A$3:$AA$434,MATCH($A244,'[1]PNC 2020'!$A$7:$A$434,0)+4,MATCH(AG$60,'[1]PNC 2020'!$A$3:$AA$3,0))),"")</f>
        <v/>
      </c>
      <c r="AH244" s="35">
        <f t="shared" si="95"/>
        <v>0</v>
      </c>
      <c r="AI244" s="35" t="str">
        <f>IFERROR(IF(INDEX('[1]PNC 2020'!$A$3:$AA$434,MATCH($A244,'[1]PNC 2020'!$A$7:$A$434,0)+4,MATCH(AI$60,'[1]PNC 2020'!$A$3:$AA$3,0))=0,"",INDEX('[1]PNC 2020'!$A$3:$AA$434,MATCH($A244,'[1]PNC 2020'!$A$7:$A$434,0)+4,MATCH(AI$60,'[1]PNC 2020'!$A$3:$AA$3,0))),"")</f>
        <v/>
      </c>
      <c r="AJ244" s="35" t="str">
        <f>IFERROR(IF(INDEX('[1]PNC 2020'!$A$3:$AA$434,MATCH($A244,'[1]PNC 2020'!$A$7:$A$434,0)+4,MATCH(AJ$60,'[1]PNC 2020'!$A$3:$AA$3,0))=0,"",INDEX('[1]PNC 2020'!$A$3:$AA$434,MATCH($A244,'[1]PNC 2020'!$A$7:$A$434,0)+4,MATCH(AJ$60,'[1]PNC 2020'!$A$3:$AA$3,0))),"")</f>
        <v/>
      </c>
      <c r="AK244" s="35">
        <f t="shared" si="96"/>
        <v>0</v>
      </c>
      <c r="AL244" s="25"/>
      <c r="AM244" s="97" t="s">
        <v>3</v>
      </c>
    </row>
    <row r="245" spans="1:39" x14ac:dyDescent="0.25">
      <c r="A245" s="97" t="str">
        <f t="shared" si="97"/>
        <v>AbrilAtrio Seguros S. A.</v>
      </c>
      <c r="B245" s="37" t="s">
        <v>121</v>
      </c>
      <c r="C245" s="44">
        <f t="shared" si="84"/>
        <v>0</v>
      </c>
      <c r="D245" s="44">
        <f t="shared" si="85"/>
        <v>0</v>
      </c>
      <c r="E245" s="35" t="str">
        <f>IFERROR(IF(INDEX('[1]PNC 2020'!$A$3:$AA$434,MATCH($A245,'[1]PNC 2020'!$A$7:$A$434,0)+4,MATCH(E$60,'[1]PNC 2020'!$A$3:$AA$3,0))=0,"",INDEX('[1]PNC 2020'!$A$3:$AA$434,MATCH($A245,'[1]PNC 2020'!$A$7:$A$434,0)+4,MATCH(E$60,'[1]PNC 2020'!$A$3:$AA$3,0))),"")</f>
        <v/>
      </c>
      <c r="F245" s="35" t="str">
        <f>IFERROR(IF(INDEX('[1]PNC 2020'!$A$3:$AA$434,MATCH($A245,'[1]PNC 2020'!$A$7:$A$434,0)+4,MATCH(F$60,'[1]PNC 2020'!$A$3:$AA$3,0))=0,"",INDEX('[1]PNC 2020'!$A$3:$AA$434,MATCH($A245,'[1]PNC 2020'!$A$7:$A$434,0)+4,MATCH(F$60,'[1]PNC 2020'!$A$3:$AA$3,0))),"")</f>
        <v/>
      </c>
      <c r="G245" s="35">
        <f t="shared" si="86"/>
        <v>0</v>
      </c>
      <c r="H245" s="35" t="str">
        <f>IFERROR(IF(INDEX('[1]PNC 2020'!$A$3:$AA$434,MATCH($A245,'[1]PNC 2020'!$A$7:$A$434,0)+4,MATCH(H$60,'[1]PNC 2020'!$A$3:$AA$3,0))=0,"",INDEX('[1]PNC 2020'!$A$3:$AA$434,MATCH($A245,'[1]PNC 2020'!$A$7:$A$434,0)+4,MATCH(H$60,'[1]PNC 2020'!$A$3:$AA$3,0))),"")</f>
        <v/>
      </c>
      <c r="I245" s="35" t="str">
        <f>IFERROR(IF(INDEX('[1]PNC 2020'!$A$3:$AA$434,MATCH($A245,'[1]PNC 2020'!$A$7:$A$434,0)+4,MATCH(I$60,'[1]PNC 2020'!$A$3:$AA$3,0))=0,"",INDEX('[1]PNC 2020'!$A$3:$AA$434,MATCH($A245,'[1]PNC 2020'!$A$7:$A$434,0)+4,MATCH(I$60,'[1]PNC 2020'!$A$3:$AA$3,0))),"")</f>
        <v/>
      </c>
      <c r="J245" s="35">
        <f t="shared" si="87"/>
        <v>0</v>
      </c>
      <c r="K245" s="35" t="str">
        <f>IFERROR(IF(INDEX('[1]PNC 2020'!$A$3:$AA$434,MATCH($A245,'[1]PNC 2020'!$A$7:$A$434,0)+4,MATCH(K$60,'[1]PNC 2020'!$A$3:$AA$3,0))=0,"",INDEX('[1]PNC 2020'!$A$3:$AA$434,MATCH($A245,'[1]PNC 2020'!$A$7:$A$434,0)+4,MATCH(K$60,'[1]PNC 2020'!$A$3:$AA$3,0))),"")</f>
        <v/>
      </c>
      <c r="L245" s="35" t="str">
        <f>IFERROR(IF(INDEX('[1]PNC 2020'!$A$3:$AA$434,MATCH($A245,'[1]PNC 2020'!$A$7:$A$434,0)+4,MATCH(L$60,'[1]PNC 2020'!$A$3:$AA$3,0))=0,"",INDEX('[1]PNC 2020'!$A$3:$AA$434,MATCH($A245,'[1]PNC 2020'!$A$7:$A$434,0)+4,MATCH(L$60,'[1]PNC 2020'!$A$3:$AA$3,0))),"")</f>
        <v/>
      </c>
      <c r="M245" s="35">
        <f t="shared" si="88"/>
        <v>0</v>
      </c>
      <c r="N245" s="35" t="str">
        <f>IFERROR(IF(INDEX('[1]PNC 2020'!$A$3:$AA$434,MATCH($A245,'[1]PNC 2020'!$A$7:$A$434,0)+4,MATCH(N$60,'[1]PNC 2020'!$A$3:$AA$3,0))=0,"",INDEX('[1]PNC 2020'!$A$3:$AA$434,MATCH($A245,'[1]PNC 2020'!$A$7:$A$434,0)+4,MATCH(N$60,'[1]PNC 2020'!$A$3:$AA$3,0))),"")</f>
        <v/>
      </c>
      <c r="O245" s="35" t="str">
        <f>IFERROR(IF(INDEX('[1]PNC 2020'!$A$3:$AA$434,MATCH($A245,'[1]PNC 2020'!$A$7:$A$434,0)+4,MATCH(O$60,'[1]PNC 2020'!$A$3:$AA$3,0))=0,"",INDEX('[1]PNC 2020'!$A$3:$AA$434,MATCH($A245,'[1]PNC 2020'!$A$7:$A$434,0)+4,MATCH(O$60,'[1]PNC 2020'!$A$3:$AA$3,0))),"")</f>
        <v/>
      </c>
      <c r="P245" s="35">
        <f t="shared" si="89"/>
        <v>0</v>
      </c>
      <c r="Q245" s="35" t="str">
        <f>IFERROR(IF(INDEX('[1]PNC 2020'!$A$3:$AA$434,MATCH($A245,'[1]PNC 2020'!$A$7:$A$434,0)+4,MATCH(Q$60,'[1]PNC 2020'!$A$3:$AA$3,0))=0,"",INDEX('[1]PNC 2020'!$A$3:$AA$434,MATCH($A245,'[1]PNC 2020'!$A$7:$A$434,0)+4,MATCH(Q$60,'[1]PNC 2020'!$A$3:$AA$3,0))),"")</f>
        <v/>
      </c>
      <c r="R245" s="35" t="str">
        <f>IFERROR(IF(INDEX('[1]PNC 2020'!$A$3:$AA$434,MATCH($A245,'[1]PNC 2020'!$A$7:$A$434,0)+4,MATCH(R$60,'[1]PNC 2020'!$A$3:$AA$3,0))=0,"",INDEX('[1]PNC 2020'!$A$3:$AA$434,MATCH($A245,'[1]PNC 2020'!$A$7:$A$434,0)+4,MATCH(R$60,'[1]PNC 2020'!$A$3:$AA$3,0))),"")</f>
        <v/>
      </c>
      <c r="S245" s="35">
        <f t="shared" si="90"/>
        <v>0</v>
      </c>
      <c r="T245" s="35" t="str">
        <f>IFERROR(IF(INDEX('[1]PNC 2020'!$A$3:$AA$434,MATCH($A245,'[1]PNC 2020'!$A$7:$A$434,0)+4,MATCH(T$60,'[1]PNC 2020'!$A$3:$AA$3,0))=0,"",INDEX('[1]PNC 2020'!$A$3:$AA$434,MATCH($A245,'[1]PNC 2020'!$A$7:$A$434,0)+4,MATCH(T$60,'[1]PNC 2020'!$A$3:$AA$3,0))),"")</f>
        <v/>
      </c>
      <c r="U245" s="35" t="str">
        <f>IFERROR(IF(INDEX('[1]PNC 2020'!$A$3:$AA$434,MATCH($A245,'[1]PNC 2020'!$A$7:$A$434,0)+4,MATCH(U$60,'[1]PNC 2020'!$A$3:$AA$3,0))=0,"",INDEX('[1]PNC 2020'!$A$3:$AA$434,MATCH($A245,'[1]PNC 2020'!$A$7:$A$434,0)+4,MATCH(U$60,'[1]PNC 2020'!$A$3:$AA$3,0))),"")</f>
        <v/>
      </c>
      <c r="V245" s="35">
        <f t="shared" si="91"/>
        <v>0</v>
      </c>
      <c r="W245" s="35" t="str">
        <f>IFERROR(IF(INDEX('[1]PNC 2020'!$A$3:$AA$434,MATCH($A245,'[1]PNC 2020'!$A$7:$A$434,0)+4,MATCH(W$60,'[1]PNC 2020'!$A$3:$AA$3,0))=0,"",INDEX('[1]PNC 2020'!$A$3:$AA$434,MATCH($A245,'[1]PNC 2020'!$A$7:$A$434,0)+4,MATCH(W$60,'[1]PNC 2020'!$A$3:$AA$3,0))),"")</f>
        <v/>
      </c>
      <c r="X245" s="35" t="str">
        <f>IFERROR(IF(INDEX('[1]PNC 2020'!$A$3:$AA$434,MATCH($A245,'[1]PNC 2020'!$A$7:$A$434,0)+4,MATCH(X$60,'[1]PNC 2020'!$A$3:$AA$3,0))=0,"",INDEX('[1]PNC 2020'!$A$3:$AA$434,MATCH($A245,'[1]PNC 2020'!$A$7:$A$434,0)+4,MATCH(X$60,'[1]PNC 2020'!$A$3:$AA$3,0))),"")</f>
        <v/>
      </c>
      <c r="Y245" s="35">
        <f t="shared" si="92"/>
        <v>0</v>
      </c>
      <c r="Z245" s="35" t="str">
        <f>IFERROR(IF(INDEX('[1]PNC 2020'!$A$3:$AA$434,MATCH($A245,'[1]PNC 2020'!$A$7:$A$434,0)+4,MATCH(Z$60,'[1]PNC 2020'!$A$3:$AA$3,0))=0,"",INDEX('[1]PNC 2020'!$A$3:$AA$434,MATCH($A245,'[1]PNC 2020'!$A$7:$A$434,0)+4,MATCH(Z$60,'[1]PNC 2020'!$A$3:$AA$3,0))),"")</f>
        <v/>
      </c>
      <c r="AA245" s="35" t="str">
        <f>IFERROR(IF(INDEX('[1]PNC 2020'!$A$3:$AA$434,MATCH($A245,'[1]PNC 2020'!$A$7:$A$434,0)+4,MATCH(AA$60,'[1]PNC 2020'!$A$3:$AA$3,0))=0,"",INDEX('[1]PNC 2020'!$A$3:$AA$434,MATCH($A245,'[1]PNC 2020'!$A$7:$A$434,0)+4,MATCH(AA$60,'[1]PNC 2020'!$A$3:$AA$3,0))),"")</f>
        <v/>
      </c>
      <c r="AB245" s="35">
        <f t="shared" si="93"/>
        <v>0</v>
      </c>
      <c r="AC245" s="35" t="str">
        <f>IFERROR(IF(INDEX('[1]PNC 2020'!$A$3:$AA$434,MATCH($A245,'[1]PNC 2020'!$A$7:$A$434,0)+4,MATCH(AC$60,'[1]PNC 2020'!$A$3:$AA$3,0))=0,"",INDEX('[1]PNC 2020'!$A$3:$AA$434,MATCH($A245,'[1]PNC 2020'!$A$7:$A$434,0)+4,MATCH(AC$60,'[1]PNC 2020'!$A$3:$AA$3,0))),"")</f>
        <v/>
      </c>
      <c r="AD245" s="35" t="str">
        <f>IFERROR(IF(INDEX('[1]PNC 2020'!$A$3:$AA$434,MATCH($A245,'[1]PNC 2020'!$A$7:$A$434,0)+4,MATCH(AD$60,'[1]PNC 2020'!$A$3:$AA$3,0))=0,"",INDEX('[1]PNC 2020'!$A$3:$AA$434,MATCH($A245,'[1]PNC 2020'!$A$7:$A$434,0)+4,MATCH(AD$60,'[1]PNC 2020'!$A$3:$AA$3,0))),"")</f>
        <v/>
      </c>
      <c r="AE245" s="35">
        <f t="shared" si="94"/>
        <v>0</v>
      </c>
      <c r="AF245" s="35" t="str">
        <f>IFERROR(IF(INDEX('[1]PNC 2020'!$A$3:$AA$434,MATCH($A245,'[1]PNC 2020'!$A$7:$A$434,0)+4,MATCH(AF$60,'[1]PNC 2020'!$A$3:$AA$3,0))=0,"",INDEX('[1]PNC 2020'!$A$3:$AA$434,MATCH($A245,'[1]PNC 2020'!$A$7:$A$434,0)+4,MATCH(AF$60,'[1]PNC 2020'!$A$3:$AA$3,0))),"")</f>
        <v/>
      </c>
      <c r="AG245" s="35" t="str">
        <f>IFERROR(IF(INDEX('[1]PNC 2020'!$A$3:$AA$434,MATCH($A245,'[1]PNC 2020'!$A$7:$A$434,0)+4,MATCH(AG$60,'[1]PNC 2020'!$A$3:$AA$3,0))=0,"",INDEX('[1]PNC 2020'!$A$3:$AA$434,MATCH($A245,'[1]PNC 2020'!$A$7:$A$434,0)+4,MATCH(AG$60,'[1]PNC 2020'!$A$3:$AA$3,0))),"")</f>
        <v/>
      </c>
      <c r="AH245" s="35">
        <f t="shared" si="95"/>
        <v>0</v>
      </c>
      <c r="AI245" s="35" t="str">
        <f>IFERROR(IF(INDEX('[1]PNC 2020'!$A$3:$AA$434,MATCH($A245,'[1]PNC 2020'!$A$7:$A$434,0)+4,MATCH(AI$60,'[1]PNC 2020'!$A$3:$AA$3,0))=0,"",INDEX('[1]PNC 2020'!$A$3:$AA$434,MATCH($A245,'[1]PNC 2020'!$A$7:$A$434,0)+4,MATCH(AI$60,'[1]PNC 2020'!$A$3:$AA$3,0))),"")</f>
        <v/>
      </c>
      <c r="AJ245" s="35" t="str">
        <f>IFERROR(IF(INDEX('[1]PNC 2020'!$A$3:$AA$434,MATCH($A245,'[1]PNC 2020'!$A$7:$A$434,0)+4,MATCH(AJ$60,'[1]PNC 2020'!$A$3:$AA$3,0))=0,"",INDEX('[1]PNC 2020'!$A$3:$AA$434,MATCH($A245,'[1]PNC 2020'!$A$7:$A$434,0)+4,MATCH(AJ$60,'[1]PNC 2020'!$A$3:$AA$3,0))),"")</f>
        <v/>
      </c>
      <c r="AK245" s="35">
        <f t="shared" si="96"/>
        <v>0</v>
      </c>
      <c r="AM245" s="97" t="s">
        <v>3</v>
      </c>
    </row>
    <row r="246" spans="1:39" x14ac:dyDescent="0.25">
      <c r="A246" s="97" t="str">
        <f t="shared" si="97"/>
        <v>AbrilCuna Mutual Insurance Society Dominicana</v>
      </c>
      <c r="B246" s="37" t="s">
        <v>122</v>
      </c>
      <c r="C246" s="44">
        <f t="shared" si="84"/>
        <v>0</v>
      </c>
      <c r="D246" s="44">
        <f t="shared" si="85"/>
        <v>0</v>
      </c>
      <c r="E246" s="35" t="str">
        <f>IFERROR(IF(INDEX('[1]PNC 2020'!$A$3:$AA$434,MATCH($A246,'[1]PNC 2020'!$A$7:$A$434,0)+4,MATCH(E$60,'[1]PNC 2020'!$A$3:$AA$3,0))=0,"",INDEX('[1]PNC 2020'!$A$3:$AA$434,MATCH($A246,'[1]PNC 2020'!$A$7:$A$434,0)+4,MATCH(E$60,'[1]PNC 2020'!$A$3:$AA$3,0))),"")</f>
        <v/>
      </c>
      <c r="F246" s="35" t="str">
        <f>IFERROR(IF(INDEX('[1]PNC 2020'!$A$3:$AA$434,MATCH($A246,'[1]PNC 2020'!$A$7:$A$434,0)+4,MATCH(F$60,'[1]PNC 2020'!$A$3:$AA$3,0))=0,"",INDEX('[1]PNC 2020'!$A$3:$AA$434,MATCH($A246,'[1]PNC 2020'!$A$7:$A$434,0)+4,MATCH(F$60,'[1]PNC 2020'!$A$3:$AA$3,0))),"")</f>
        <v/>
      </c>
      <c r="G246" s="35">
        <f t="shared" si="86"/>
        <v>0</v>
      </c>
      <c r="H246" s="35" t="str">
        <f>IFERROR(IF(INDEX('[1]PNC 2020'!$A$3:$AA$434,MATCH($A246,'[1]PNC 2020'!$A$7:$A$434,0)+4,MATCH(H$60,'[1]PNC 2020'!$A$3:$AA$3,0))=0,"",INDEX('[1]PNC 2020'!$A$3:$AA$434,MATCH($A246,'[1]PNC 2020'!$A$7:$A$434,0)+4,MATCH(H$60,'[1]PNC 2020'!$A$3:$AA$3,0))),"")</f>
        <v/>
      </c>
      <c r="I246" s="35" t="str">
        <f>IFERROR(IF(INDEX('[1]PNC 2020'!$A$3:$AA$434,MATCH($A246,'[1]PNC 2020'!$A$7:$A$434,0)+4,MATCH(I$60,'[1]PNC 2020'!$A$3:$AA$3,0))=0,"",INDEX('[1]PNC 2020'!$A$3:$AA$434,MATCH($A246,'[1]PNC 2020'!$A$7:$A$434,0)+4,MATCH(I$60,'[1]PNC 2020'!$A$3:$AA$3,0))),"")</f>
        <v/>
      </c>
      <c r="J246" s="35">
        <f t="shared" si="87"/>
        <v>0</v>
      </c>
      <c r="K246" s="35" t="str">
        <f>IFERROR(IF(INDEX('[1]PNC 2020'!$A$3:$AA$434,MATCH($A246,'[1]PNC 2020'!$A$7:$A$434,0)+4,MATCH(K$60,'[1]PNC 2020'!$A$3:$AA$3,0))=0,"",INDEX('[1]PNC 2020'!$A$3:$AA$434,MATCH($A246,'[1]PNC 2020'!$A$7:$A$434,0)+4,MATCH(K$60,'[1]PNC 2020'!$A$3:$AA$3,0))),"")</f>
        <v/>
      </c>
      <c r="L246" s="35" t="str">
        <f>IFERROR(IF(INDEX('[1]PNC 2020'!$A$3:$AA$434,MATCH($A246,'[1]PNC 2020'!$A$7:$A$434,0)+4,MATCH(L$60,'[1]PNC 2020'!$A$3:$AA$3,0))=0,"",INDEX('[1]PNC 2020'!$A$3:$AA$434,MATCH($A246,'[1]PNC 2020'!$A$7:$A$434,0)+4,MATCH(L$60,'[1]PNC 2020'!$A$3:$AA$3,0))),"")</f>
        <v/>
      </c>
      <c r="M246" s="35">
        <f t="shared" si="88"/>
        <v>0</v>
      </c>
      <c r="N246" s="35" t="str">
        <f>IFERROR(IF(INDEX('[1]PNC 2020'!$A$3:$AA$434,MATCH($A246,'[1]PNC 2020'!$A$7:$A$434,0)+4,MATCH(N$60,'[1]PNC 2020'!$A$3:$AA$3,0))=0,"",INDEX('[1]PNC 2020'!$A$3:$AA$434,MATCH($A246,'[1]PNC 2020'!$A$7:$A$434,0)+4,MATCH(N$60,'[1]PNC 2020'!$A$3:$AA$3,0))),"")</f>
        <v/>
      </c>
      <c r="O246" s="35" t="str">
        <f>IFERROR(IF(INDEX('[1]PNC 2020'!$A$3:$AA$434,MATCH($A246,'[1]PNC 2020'!$A$7:$A$434,0)+4,MATCH(O$60,'[1]PNC 2020'!$A$3:$AA$3,0))=0,"",INDEX('[1]PNC 2020'!$A$3:$AA$434,MATCH($A246,'[1]PNC 2020'!$A$7:$A$434,0)+4,MATCH(O$60,'[1]PNC 2020'!$A$3:$AA$3,0))),"")</f>
        <v/>
      </c>
      <c r="P246" s="35">
        <f t="shared" si="89"/>
        <v>0</v>
      </c>
      <c r="Q246" s="35" t="str">
        <f>IFERROR(IF(INDEX('[1]PNC 2020'!$A$3:$AA$434,MATCH($A246,'[1]PNC 2020'!$A$7:$A$434,0)+4,MATCH(Q$60,'[1]PNC 2020'!$A$3:$AA$3,0))=0,"",INDEX('[1]PNC 2020'!$A$3:$AA$434,MATCH($A246,'[1]PNC 2020'!$A$7:$A$434,0)+4,MATCH(Q$60,'[1]PNC 2020'!$A$3:$AA$3,0))),"")</f>
        <v/>
      </c>
      <c r="R246" s="35" t="str">
        <f>IFERROR(IF(INDEX('[1]PNC 2020'!$A$3:$AA$434,MATCH($A246,'[1]PNC 2020'!$A$7:$A$434,0)+4,MATCH(R$60,'[1]PNC 2020'!$A$3:$AA$3,0))=0,"",INDEX('[1]PNC 2020'!$A$3:$AA$434,MATCH($A246,'[1]PNC 2020'!$A$7:$A$434,0)+4,MATCH(R$60,'[1]PNC 2020'!$A$3:$AA$3,0))),"")</f>
        <v/>
      </c>
      <c r="S246" s="35">
        <f t="shared" si="90"/>
        <v>0</v>
      </c>
      <c r="T246" s="35" t="str">
        <f>IFERROR(IF(INDEX('[1]PNC 2020'!$A$3:$AA$434,MATCH($A246,'[1]PNC 2020'!$A$7:$A$434,0)+4,MATCH(T$60,'[1]PNC 2020'!$A$3:$AA$3,0))=0,"",INDEX('[1]PNC 2020'!$A$3:$AA$434,MATCH($A246,'[1]PNC 2020'!$A$7:$A$434,0)+4,MATCH(T$60,'[1]PNC 2020'!$A$3:$AA$3,0))),"")</f>
        <v/>
      </c>
      <c r="U246" s="35" t="str">
        <f>IFERROR(IF(INDEX('[1]PNC 2020'!$A$3:$AA$434,MATCH($A246,'[1]PNC 2020'!$A$7:$A$434,0)+4,MATCH(U$60,'[1]PNC 2020'!$A$3:$AA$3,0))=0,"",INDEX('[1]PNC 2020'!$A$3:$AA$434,MATCH($A246,'[1]PNC 2020'!$A$7:$A$434,0)+4,MATCH(U$60,'[1]PNC 2020'!$A$3:$AA$3,0))),"")</f>
        <v/>
      </c>
      <c r="V246" s="35">
        <f t="shared" si="91"/>
        <v>0</v>
      </c>
      <c r="W246" s="35" t="str">
        <f>IFERROR(IF(INDEX('[1]PNC 2020'!$A$3:$AA$434,MATCH($A246,'[1]PNC 2020'!$A$7:$A$434,0)+4,MATCH(W$60,'[1]PNC 2020'!$A$3:$AA$3,0))=0,"",INDEX('[1]PNC 2020'!$A$3:$AA$434,MATCH($A246,'[1]PNC 2020'!$A$7:$A$434,0)+4,MATCH(W$60,'[1]PNC 2020'!$A$3:$AA$3,0))),"")</f>
        <v/>
      </c>
      <c r="X246" s="35" t="str">
        <f>IFERROR(IF(INDEX('[1]PNC 2020'!$A$3:$AA$434,MATCH($A246,'[1]PNC 2020'!$A$7:$A$434,0)+4,MATCH(X$60,'[1]PNC 2020'!$A$3:$AA$3,0))=0,"",INDEX('[1]PNC 2020'!$A$3:$AA$434,MATCH($A246,'[1]PNC 2020'!$A$7:$A$434,0)+4,MATCH(X$60,'[1]PNC 2020'!$A$3:$AA$3,0))),"")</f>
        <v/>
      </c>
      <c r="Y246" s="35">
        <f t="shared" si="92"/>
        <v>0</v>
      </c>
      <c r="Z246" s="35" t="str">
        <f>IFERROR(IF(INDEX('[1]PNC 2020'!$A$3:$AA$434,MATCH($A246,'[1]PNC 2020'!$A$7:$A$434,0)+4,MATCH(Z$60,'[1]PNC 2020'!$A$3:$AA$3,0))=0,"",INDEX('[1]PNC 2020'!$A$3:$AA$434,MATCH($A246,'[1]PNC 2020'!$A$7:$A$434,0)+4,MATCH(Z$60,'[1]PNC 2020'!$A$3:$AA$3,0))),"")</f>
        <v/>
      </c>
      <c r="AA246" s="35" t="str">
        <f>IFERROR(IF(INDEX('[1]PNC 2020'!$A$3:$AA$434,MATCH($A246,'[1]PNC 2020'!$A$7:$A$434,0)+4,MATCH(AA$60,'[1]PNC 2020'!$A$3:$AA$3,0))=0,"",INDEX('[1]PNC 2020'!$A$3:$AA$434,MATCH($A246,'[1]PNC 2020'!$A$7:$A$434,0)+4,MATCH(AA$60,'[1]PNC 2020'!$A$3:$AA$3,0))),"")</f>
        <v/>
      </c>
      <c r="AB246" s="35">
        <f t="shared" si="93"/>
        <v>0</v>
      </c>
      <c r="AC246" s="35" t="str">
        <f>IFERROR(IF(INDEX('[1]PNC 2020'!$A$3:$AA$434,MATCH($A246,'[1]PNC 2020'!$A$7:$A$434,0)+4,MATCH(AC$60,'[1]PNC 2020'!$A$3:$AA$3,0))=0,"",INDEX('[1]PNC 2020'!$A$3:$AA$434,MATCH($A246,'[1]PNC 2020'!$A$7:$A$434,0)+4,MATCH(AC$60,'[1]PNC 2020'!$A$3:$AA$3,0))),"")</f>
        <v/>
      </c>
      <c r="AD246" s="35" t="str">
        <f>IFERROR(IF(INDEX('[1]PNC 2020'!$A$3:$AA$434,MATCH($A246,'[1]PNC 2020'!$A$7:$A$434,0)+4,MATCH(AD$60,'[1]PNC 2020'!$A$3:$AA$3,0))=0,"",INDEX('[1]PNC 2020'!$A$3:$AA$434,MATCH($A246,'[1]PNC 2020'!$A$7:$A$434,0)+4,MATCH(AD$60,'[1]PNC 2020'!$A$3:$AA$3,0))),"")</f>
        <v/>
      </c>
      <c r="AE246" s="35">
        <f t="shared" si="94"/>
        <v>0</v>
      </c>
      <c r="AF246" s="35" t="str">
        <f>IFERROR(IF(INDEX('[1]PNC 2020'!$A$3:$AA$434,MATCH($A246,'[1]PNC 2020'!$A$7:$A$434,0)+4,MATCH(AF$60,'[1]PNC 2020'!$A$3:$AA$3,0))=0,"",INDEX('[1]PNC 2020'!$A$3:$AA$434,MATCH($A246,'[1]PNC 2020'!$A$7:$A$434,0)+4,MATCH(AF$60,'[1]PNC 2020'!$A$3:$AA$3,0))),"")</f>
        <v/>
      </c>
      <c r="AG246" s="35" t="str">
        <f>IFERROR(IF(INDEX('[1]PNC 2020'!$A$3:$AA$434,MATCH($A246,'[1]PNC 2020'!$A$7:$A$434,0)+4,MATCH(AG$60,'[1]PNC 2020'!$A$3:$AA$3,0))=0,"",INDEX('[1]PNC 2020'!$A$3:$AA$434,MATCH($A246,'[1]PNC 2020'!$A$7:$A$434,0)+4,MATCH(AG$60,'[1]PNC 2020'!$A$3:$AA$3,0))),"")</f>
        <v/>
      </c>
      <c r="AH246" s="35">
        <f t="shared" si="95"/>
        <v>0</v>
      </c>
      <c r="AI246" s="35" t="str">
        <f>IFERROR(IF(INDEX('[1]PNC 2020'!$A$3:$AA$434,MATCH($A246,'[1]PNC 2020'!$A$7:$A$434,0)+4,MATCH(AI$60,'[1]PNC 2020'!$A$3:$AA$3,0))=0,"",INDEX('[1]PNC 2020'!$A$3:$AA$434,MATCH($A246,'[1]PNC 2020'!$A$7:$A$434,0)+4,MATCH(AI$60,'[1]PNC 2020'!$A$3:$AA$3,0))),"")</f>
        <v/>
      </c>
      <c r="AJ246" s="35" t="str">
        <f>IFERROR(IF(INDEX('[1]PNC 2020'!$A$3:$AA$434,MATCH($A246,'[1]PNC 2020'!$A$7:$A$434,0)+4,MATCH(AJ$60,'[1]PNC 2020'!$A$3:$AA$3,0))=0,"",INDEX('[1]PNC 2020'!$A$3:$AA$434,MATCH($A246,'[1]PNC 2020'!$A$7:$A$434,0)+4,MATCH(AJ$60,'[1]PNC 2020'!$A$3:$AA$3,0))),"")</f>
        <v/>
      </c>
      <c r="AK246" s="35">
        <f t="shared" si="96"/>
        <v>0</v>
      </c>
      <c r="AM246" s="97" t="s">
        <v>3</v>
      </c>
    </row>
    <row r="247" spans="1:39" x14ac:dyDescent="0.25">
      <c r="A247" s="97" t="str">
        <f t="shared" si="97"/>
        <v>AbrilBMI Compañía de Seguros, S. A.</v>
      </c>
      <c r="B247" s="37" t="s">
        <v>87</v>
      </c>
      <c r="C247" s="44">
        <f t="shared" si="84"/>
        <v>0</v>
      </c>
      <c r="D247" s="44">
        <f t="shared" si="85"/>
        <v>0</v>
      </c>
      <c r="E247" s="35" t="str">
        <f>IFERROR(IF(INDEX('[1]PNC 2020'!$A$3:$AA$434,MATCH($A247,'[1]PNC 2020'!$A$7:$A$434,0)+4,MATCH(E$60,'[1]PNC 2020'!$A$3:$AA$3,0))=0,"",INDEX('[1]PNC 2020'!$A$3:$AA$434,MATCH($A247,'[1]PNC 2020'!$A$7:$A$434,0)+4,MATCH(E$60,'[1]PNC 2020'!$A$3:$AA$3,0))),"")</f>
        <v/>
      </c>
      <c r="F247" s="35" t="str">
        <f>IFERROR(IF(INDEX('[1]PNC 2020'!$A$3:$AA$434,MATCH($A247,'[1]PNC 2020'!$A$7:$A$434,0)+4,MATCH(F$60,'[1]PNC 2020'!$A$3:$AA$3,0))=0,"",INDEX('[1]PNC 2020'!$A$3:$AA$434,MATCH($A247,'[1]PNC 2020'!$A$7:$A$434,0)+4,MATCH(F$60,'[1]PNC 2020'!$A$3:$AA$3,0))),"")</f>
        <v/>
      </c>
      <c r="G247" s="35">
        <f t="shared" si="86"/>
        <v>0</v>
      </c>
      <c r="H247" s="35" t="str">
        <f>IFERROR(IF(INDEX('[1]PNC 2020'!$A$3:$AA$434,MATCH($A247,'[1]PNC 2020'!$A$7:$A$434,0)+4,MATCH(H$60,'[1]PNC 2020'!$A$3:$AA$3,0))=0,"",INDEX('[1]PNC 2020'!$A$3:$AA$434,MATCH($A247,'[1]PNC 2020'!$A$7:$A$434,0)+4,MATCH(H$60,'[1]PNC 2020'!$A$3:$AA$3,0))),"")</f>
        <v/>
      </c>
      <c r="I247" s="35" t="str">
        <f>IFERROR(IF(INDEX('[1]PNC 2020'!$A$3:$AA$434,MATCH($A247,'[1]PNC 2020'!$A$7:$A$434,0)+4,MATCH(I$60,'[1]PNC 2020'!$A$3:$AA$3,0))=0,"",INDEX('[1]PNC 2020'!$A$3:$AA$434,MATCH($A247,'[1]PNC 2020'!$A$7:$A$434,0)+4,MATCH(I$60,'[1]PNC 2020'!$A$3:$AA$3,0))),"")</f>
        <v/>
      </c>
      <c r="J247" s="35">
        <f t="shared" si="87"/>
        <v>0</v>
      </c>
      <c r="K247" s="35" t="str">
        <f>IFERROR(IF(INDEX('[1]PNC 2020'!$A$3:$AA$434,MATCH($A247,'[1]PNC 2020'!$A$7:$A$434,0)+4,MATCH(K$60,'[1]PNC 2020'!$A$3:$AA$3,0))=0,"",INDEX('[1]PNC 2020'!$A$3:$AA$434,MATCH($A247,'[1]PNC 2020'!$A$7:$A$434,0)+4,MATCH(K$60,'[1]PNC 2020'!$A$3:$AA$3,0))),"")</f>
        <v/>
      </c>
      <c r="L247" s="35" t="str">
        <f>IFERROR(IF(INDEX('[1]PNC 2020'!$A$3:$AA$434,MATCH($A247,'[1]PNC 2020'!$A$7:$A$434,0)+4,MATCH(L$60,'[1]PNC 2020'!$A$3:$AA$3,0))=0,"",INDEX('[1]PNC 2020'!$A$3:$AA$434,MATCH($A247,'[1]PNC 2020'!$A$7:$A$434,0)+4,MATCH(L$60,'[1]PNC 2020'!$A$3:$AA$3,0))),"")</f>
        <v/>
      </c>
      <c r="M247" s="35">
        <f t="shared" si="88"/>
        <v>0</v>
      </c>
      <c r="N247" s="35" t="str">
        <f>IFERROR(IF(INDEX('[1]PNC 2020'!$A$3:$AA$434,MATCH($A247,'[1]PNC 2020'!$A$7:$A$434,0)+4,MATCH(N$60,'[1]PNC 2020'!$A$3:$AA$3,0))=0,"",INDEX('[1]PNC 2020'!$A$3:$AA$434,MATCH($A247,'[1]PNC 2020'!$A$7:$A$434,0)+4,MATCH(N$60,'[1]PNC 2020'!$A$3:$AA$3,0))),"")</f>
        <v/>
      </c>
      <c r="O247" s="35" t="str">
        <f>IFERROR(IF(INDEX('[1]PNC 2020'!$A$3:$AA$434,MATCH($A247,'[1]PNC 2020'!$A$7:$A$434,0)+4,MATCH(O$60,'[1]PNC 2020'!$A$3:$AA$3,0))=0,"",INDEX('[1]PNC 2020'!$A$3:$AA$434,MATCH($A247,'[1]PNC 2020'!$A$7:$A$434,0)+4,MATCH(O$60,'[1]PNC 2020'!$A$3:$AA$3,0))),"")</f>
        <v/>
      </c>
      <c r="P247" s="35">
        <f t="shared" si="89"/>
        <v>0</v>
      </c>
      <c r="Q247" s="35" t="str">
        <f>IFERROR(IF(INDEX('[1]PNC 2020'!$A$3:$AA$434,MATCH($A247,'[1]PNC 2020'!$A$7:$A$434,0)+4,MATCH(Q$60,'[1]PNC 2020'!$A$3:$AA$3,0))=0,"",INDEX('[1]PNC 2020'!$A$3:$AA$434,MATCH($A247,'[1]PNC 2020'!$A$7:$A$434,0)+4,MATCH(Q$60,'[1]PNC 2020'!$A$3:$AA$3,0))),"")</f>
        <v/>
      </c>
      <c r="R247" s="35" t="str">
        <f>IFERROR(IF(INDEX('[1]PNC 2020'!$A$3:$AA$434,MATCH($A247,'[1]PNC 2020'!$A$7:$A$434,0)+4,MATCH(R$60,'[1]PNC 2020'!$A$3:$AA$3,0))=0,"",INDEX('[1]PNC 2020'!$A$3:$AA$434,MATCH($A247,'[1]PNC 2020'!$A$7:$A$434,0)+4,MATCH(R$60,'[1]PNC 2020'!$A$3:$AA$3,0))),"")</f>
        <v/>
      </c>
      <c r="S247" s="35">
        <f t="shared" si="90"/>
        <v>0</v>
      </c>
      <c r="T247" s="35" t="str">
        <f>IFERROR(IF(INDEX('[1]PNC 2020'!$A$3:$AA$434,MATCH($A247,'[1]PNC 2020'!$A$7:$A$434,0)+4,MATCH(T$60,'[1]PNC 2020'!$A$3:$AA$3,0))=0,"",INDEX('[1]PNC 2020'!$A$3:$AA$434,MATCH($A247,'[1]PNC 2020'!$A$7:$A$434,0)+4,MATCH(T$60,'[1]PNC 2020'!$A$3:$AA$3,0))),"")</f>
        <v/>
      </c>
      <c r="U247" s="35" t="str">
        <f>IFERROR(IF(INDEX('[1]PNC 2020'!$A$3:$AA$434,MATCH($A247,'[1]PNC 2020'!$A$7:$A$434,0)+4,MATCH(U$60,'[1]PNC 2020'!$A$3:$AA$3,0))=0,"",INDEX('[1]PNC 2020'!$A$3:$AA$434,MATCH($A247,'[1]PNC 2020'!$A$7:$A$434,0)+4,MATCH(U$60,'[1]PNC 2020'!$A$3:$AA$3,0))),"")</f>
        <v/>
      </c>
      <c r="V247" s="35">
        <f t="shared" si="91"/>
        <v>0</v>
      </c>
      <c r="W247" s="35" t="str">
        <f>IFERROR(IF(INDEX('[1]PNC 2020'!$A$3:$AA$434,MATCH($A247,'[1]PNC 2020'!$A$7:$A$434,0)+4,MATCH(W$60,'[1]PNC 2020'!$A$3:$AA$3,0))=0,"",INDEX('[1]PNC 2020'!$A$3:$AA$434,MATCH($A247,'[1]PNC 2020'!$A$7:$A$434,0)+4,MATCH(W$60,'[1]PNC 2020'!$A$3:$AA$3,0))),"")</f>
        <v/>
      </c>
      <c r="X247" s="35" t="str">
        <f>IFERROR(IF(INDEX('[1]PNC 2020'!$A$3:$AA$434,MATCH($A247,'[1]PNC 2020'!$A$7:$A$434,0)+4,MATCH(X$60,'[1]PNC 2020'!$A$3:$AA$3,0))=0,"",INDEX('[1]PNC 2020'!$A$3:$AA$434,MATCH($A247,'[1]PNC 2020'!$A$7:$A$434,0)+4,MATCH(X$60,'[1]PNC 2020'!$A$3:$AA$3,0))),"")</f>
        <v/>
      </c>
      <c r="Y247" s="35">
        <f t="shared" si="92"/>
        <v>0</v>
      </c>
      <c r="Z247" s="35" t="str">
        <f>IFERROR(IF(INDEX('[1]PNC 2020'!$A$3:$AA$434,MATCH($A247,'[1]PNC 2020'!$A$7:$A$434,0)+4,MATCH(Z$60,'[1]PNC 2020'!$A$3:$AA$3,0))=0,"",INDEX('[1]PNC 2020'!$A$3:$AA$434,MATCH($A247,'[1]PNC 2020'!$A$7:$A$434,0)+4,MATCH(Z$60,'[1]PNC 2020'!$A$3:$AA$3,0))),"")</f>
        <v/>
      </c>
      <c r="AA247" s="35" t="str">
        <f>IFERROR(IF(INDEX('[1]PNC 2020'!$A$3:$AA$434,MATCH($A247,'[1]PNC 2020'!$A$7:$A$434,0)+4,MATCH(AA$60,'[1]PNC 2020'!$A$3:$AA$3,0))=0,"",INDEX('[1]PNC 2020'!$A$3:$AA$434,MATCH($A247,'[1]PNC 2020'!$A$7:$A$434,0)+4,MATCH(AA$60,'[1]PNC 2020'!$A$3:$AA$3,0))),"")</f>
        <v/>
      </c>
      <c r="AB247" s="35">
        <f t="shared" si="93"/>
        <v>0</v>
      </c>
      <c r="AC247" s="35" t="str">
        <f>IFERROR(IF(INDEX('[1]PNC 2020'!$A$3:$AA$434,MATCH($A247,'[1]PNC 2020'!$A$7:$A$434,0)+4,MATCH(AC$60,'[1]PNC 2020'!$A$3:$AA$3,0))=0,"",INDEX('[1]PNC 2020'!$A$3:$AA$434,MATCH($A247,'[1]PNC 2020'!$A$7:$A$434,0)+4,MATCH(AC$60,'[1]PNC 2020'!$A$3:$AA$3,0))),"")</f>
        <v/>
      </c>
      <c r="AD247" s="35" t="str">
        <f>IFERROR(IF(INDEX('[1]PNC 2020'!$A$3:$AA$434,MATCH($A247,'[1]PNC 2020'!$A$7:$A$434,0)+4,MATCH(AD$60,'[1]PNC 2020'!$A$3:$AA$3,0))=0,"",INDEX('[1]PNC 2020'!$A$3:$AA$434,MATCH($A247,'[1]PNC 2020'!$A$7:$A$434,0)+4,MATCH(AD$60,'[1]PNC 2020'!$A$3:$AA$3,0))),"")</f>
        <v/>
      </c>
      <c r="AE247" s="35">
        <f t="shared" si="94"/>
        <v>0</v>
      </c>
      <c r="AF247" s="35" t="str">
        <f>IFERROR(IF(INDEX('[1]PNC 2020'!$A$3:$AA$434,MATCH($A247,'[1]PNC 2020'!$A$7:$A$434,0)+4,MATCH(AF$60,'[1]PNC 2020'!$A$3:$AA$3,0))=0,"",INDEX('[1]PNC 2020'!$A$3:$AA$434,MATCH($A247,'[1]PNC 2020'!$A$7:$A$434,0)+4,MATCH(AF$60,'[1]PNC 2020'!$A$3:$AA$3,0))),"")</f>
        <v/>
      </c>
      <c r="AG247" s="35" t="str">
        <f>IFERROR(IF(INDEX('[1]PNC 2020'!$A$3:$AA$434,MATCH($A247,'[1]PNC 2020'!$A$7:$A$434,0)+4,MATCH(AG$60,'[1]PNC 2020'!$A$3:$AA$3,0))=0,"",INDEX('[1]PNC 2020'!$A$3:$AA$434,MATCH($A247,'[1]PNC 2020'!$A$7:$A$434,0)+4,MATCH(AG$60,'[1]PNC 2020'!$A$3:$AA$3,0))),"")</f>
        <v/>
      </c>
      <c r="AH247" s="35">
        <f t="shared" si="95"/>
        <v>0</v>
      </c>
      <c r="AI247" s="35" t="str">
        <f>IFERROR(IF(INDEX('[1]PNC 2020'!$A$3:$AA$434,MATCH($A247,'[1]PNC 2020'!$A$7:$A$434,0)+4,MATCH(AI$60,'[1]PNC 2020'!$A$3:$AA$3,0))=0,"",INDEX('[1]PNC 2020'!$A$3:$AA$434,MATCH($A247,'[1]PNC 2020'!$A$7:$A$434,0)+4,MATCH(AI$60,'[1]PNC 2020'!$A$3:$AA$3,0))),"")</f>
        <v/>
      </c>
      <c r="AJ247" s="35" t="str">
        <f>IFERROR(IF(INDEX('[1]PNC 2020'!$A$3:$AA$434,MATCH($A247,'[1]PNC 2020'!$A$7:$A$434,0)+4,MATCH(AJ$60,'[1]PNC 2020'!$A$3:$AA$3,0))=0,"",INDEX('[1]PNC 2020'!$A$3:$AA$434,MATCH($A247,'[1]PNC 2020'!$A$7:$A$434,0)+4,MATCH(AJ$60,'[1]PNC 2020'!$A$3:$AA$3,0))),"")</f>
        <v/>
      </c>
      <c r="AK247" s="35">
        <f t="shared" si="96"/>
        <v>0</v>
      </c>
      <c r="AM247" s="97" t="s">
        <v>3</v>
      </c>
    </row>
    <row r="248" spans="1:39" x14ac:dyDescent="0.25">
      <c r="A248" s="97" t="str">
        <f t="shared" si="97"/>
        <v>AbrilBupa Dominicana, S. A.</v>
      </c>
      <c r="B248" s="37" t="s">
        <v>123</v>
      </c>
      <c r="C248" s="44">
        <f t="shared" si="84"/>
        <v>0</v>
      </c>
      <c r="D248" s="44">
        <f t="shared" si="85"/>
        <v>0</v>
      </c>
      <c r="E248" s="35" t="str">
        <f>IFERROR(IF(INDEX('[1]PNC 2020'!$A$3:$AA$434,MATCH($A248,'[1]PNC 2020'!$A$7:$A$434,0)+4,MATCH(E$60,'[1]PNC 2020'!$A$3:$AA$3,0))=0,"",INDEX('[1]PNC 2020'!$A$3:$AA$434,MATCH($A248,'[1]PNC 2020'!$A$7:$A$434,0)+4,MATCH(E$60,'[1]PNC 2020'!$A$3:$AA$3,0))),"")</f>
        <v/>
      </c>
      <c r="F248" s="35" t="str">
        <f>IFERROR(IF(INDEX('[1]PNC 2020'!$A$3:$AA$434,MATCH($A248,'[1]PNC 2020'!$A$7:$A$434,0)+4,MATCH(F$60,'[1]PNC 2020'!$A$3:$AA$3,0))=0,"",INDEX('[1]PNC 2020'!$A$3:$AA$434,MATCH($A248,'[1]PNC 2020'!$A$7:$A$434,0)+4,MATCH(F$60,'[1]PNC 2020'!$A$3:$AA$3,0))),"")</f>
        <v/>
      </c>
      <c r="G248" s="35">
        <f t="shared" si="86"/>
        <v>0</v>
      </c>
      <c r="H248" s="35" t="str">
        <f>IFERROR(IF(INDEX('[1]PNC 2020'!$A$3:$AA$434,MATCH($A248,'[1]PNC 2020'!$A$7:$A$434,0)+4,MATCH(H$60,'[1]PNC 2020'!$A$3:$AA$3,0))=0,"",INDEX('[1]PNC 2020'!$A$3:$AA$434,MATCH($A248,'[1]PNC 2020'!$A$7:$A$434,0)+4,MATCH(H$60,'[1]PNC 2020'!$A$3:$AA$3,0))),"")</f>
        <v/>
      </c>
      <c r="I248" s="35" t="str">
        <f>IFERROR(IF(INDEX('[1]PNC 2020'!$A$3:$AA$434,MATCH($A248,'[1]PNC 2020'!$A$7:$A$434,0)+4,MATCH(I$60,'[1]PNC 2020'!$A$3:$AA$3,0))=0,"",INDEX('[1]PNC 2020'!$A$3:$AA$434,MATCH($A248,'[1]PNC 2020'!$A$7:$A$434,0)+4,MATCH(I$60,'[1]PNC 2020'!$A$3:$AA$3,0))),"")</f>
        <v/>
      </c>
      <c r="J248" s="35">
        <f t="shared" si="87"/>
        <v>0</v>
      </c>
      <c r="K248" s="35" t="str">
        <f>IFERROR(IF(INDEX('[1]PNC 2020'!$A$3:$AA$434,MATCH($A248,'[1]PNC 2020'!$A$7:$A$434,0)+4,MATCH(K$60,'[1]PNC 2020'!$A$3:$AA$3,0))=0,"",INDEX('[1]PNC 2020'!$A$3:$AA$434,MATCH($A248,'[1]PNC 2020'!$A$7:$A$434,0)+4,MATCH(K$60,'[1]PNC 2020'!$A$3:$AA$3,0))),"")</f>
        <v/>
      </c>
      <c r="L248" s="35" t="str">
        <f>IFERROR(IF(INDEX('[1]PNC 2020'!$A$3:$AA$434,MATCH($A248,'[1]PNC 2020'!$A$7:$A$434,0)+4,MATCH(L$60,'[1]PNC 2020'!$A$3:$AA$3,0))=0,"",INDEX('[1]PNC 2020'!$A$3:$AA$434,MATCH($A248,'[1]PNC 2020'!$A$7:$A$434,0)+4,MATCH(L$60,'[1]PNC 2020'!$A$3:$AA$3,0))),"")</f>
        <v/>
      </c>
      <c r="M248" s="35">
        <f t="shared" si="88"/>
        <v>0</v>
      </c>
      <c r="N248" s="35" t="str">
        <f>IFERROR(IF(INDEX('[1]PNC 2020'!$A$3:$AA$434,MATCH($A248,'[1]PNC 2020'!$A$7:$A$434,0)+4,MATCH(N$60,'[1]PNC 2020'!$A$3:$AA$3,0))=0,"",INDEX('[1]PNC 2020'!$A$3:$AA$434,MATCH($A248,'[1]PNC 2020'!$A$7:$A$434,0)+4,MATCH(N$60,'[1]PNC 2020'!$A$3:$AA$3,0))),"")</f>
        <v/>
      </c>
      <c r="O248" s="35" t="str">
        <f>IFERROR(IF(INDEX('[1]PNC 2020'!$A$3:$AA$434,MATCH($A248,'[1]PNC 2020'!$A$7:$A$434,0)+4,MATCH(O$60,'[1]PNC 2020'!$A$3:$AA$3,0))=0,"",INDEX('[1]PNC 2020'!$A$3:$AA$434,MATCH($A248,'[1]PNC 2020'!$A$7:$A$434,0)+4,MATCH(O$60,'[1]PNC 2020'!$A$3:$AA$3,0))),"")</f>
        <v/>
      </c>
      <c r="P248" s="35">
        <f t="shared" si="89"/>
        <v>0</v>
      </c>
      <c r="Q248" s="35" t="str">
        <f>IFERROR(IF(INDEX('[1]PNC 2020'!$A$3:$AA$434,MATCH($A248,'[1]PNC 2020'!$A$7:$A$434,0)+4,MATCH(Q$60,'[1]PNC 2020'!$A$3:$AA$3,0))=0,"",INDEX('[1]PNC 2020'!$A$3:$AA$434,MATCH($A248,'[1]PNC 2020'!$A$7:$A$434,0)+4,MATCH(Q$60,'[1]PNC 2020'!$A$3:$AA$3,0))),"")</f>
        <v/>
      </c>
      <c r="R248" s="35" t="str">
        <f>IFERROR(IF(INDEX('[1]PNC 2020'!$A$3:$AA$434,MATCH($A248,'[1]PNC 2020'!$A$7:$A$434,0)+4,MATCH(R$60,'[1]PNC 2020'!$A$3:$AA$3,0))=0,"",INDEX('[1]PNC 2020'!$A$3:$AA$434,MATCH($A248,'[1]PNC 2020'!$A$7:$A$434,0)+4,MATCH(R$60,'[1]PNC 2020'!$A$3:$AA$3,0))),"")</f>
        <v/>
      </c>
      <c r="S248" s="35">
        <f t="shared" si="90"/>
        <v>0</v>
      </c>
      <c r="T248" s="35" t="str">
        <f>IFERROR(IF(INDEX('[1]PNC 2020'!$A$3:$AA$434,MATCH($A248,'[1]PNC 2020'!$A$7:$A$434,0)+4,MATCH(T$60,'[1]PNC 2020'!$A$3:$AA$3,0))=0,"",INDEX('[1]PNC 2020'!$A$3:$AA$434,MATCH($A248,'[1]PNC 2020'!$A$7:$A$434,0)+4,MATCH(T$60,'[1]PNC 2020'!$A$3:$AA$3,0))),"")</f>
        <v/>
      </c>
      <c r="U248" s="35" t="str">
        <f>IFERROR(IF(INDEX('[1]PNC 2020'!$A$3:$AA$434,MATCH($A248,'[1]PNC 2020'!$A$7:$A$434,0)+4,MATCH(U$60,'[1]PNC 2020'!$A$3:$AA$3,0))=0,"",INDEX('[1]PNC 2020'!$A$3:$AA$434,MATCH($A248,'[1]PNC 2020'!$A$7:$A$434,0)+4,MATCH(U$60,'[1]PNC 2020'!$A$3:$AA$3,0))),"")</f>
        <v/>
      </c>
      <c r="V248" s="35">
        <f t="shared" si="91"/>
        <v>0</v>
      </c>
      <c r="W248" s="35" t="str">
        <f>IFERROR(IF(INDEX('[1]PNC 2020'!$A$3:$AA$434,MATCH($A248,'[1]PNC 2020'!$A$7:$A$434,0)+4,MATCH(W$60,'[1]PNC 2020'!$A$3:$AA$3,0))=0,"",INDEX('[1]PNC 2020'!$A$3:$AA$434,MATCH($A248,'[1]PNC 2020'!$A$7:$A$434,0)+4,MATCH(W$60,'[1]PNC 2020'!$A$3:$AA$3,0))),"")</f>
        <v/>
      </c>
      <c r="X248" s="35" t="str">
        <f>IFERROR(IF(INDEX('[1]PNC 2020'!$A$3:$AA$434,MATCH($A248,'[1]PNC 2020'!$A$7:$A$434,0)+4,MATCH(X$60,'[1]PNC 2020'!$A$3:$AA$3,0))=0,"",INDEX('[1]PNC 2020'!$A$3:$AA$434,MATCH($A248,'[1]PNC 2020'!$A$7:$A$434,0)+4,MATCH(X$60,'[1]PNC 2020'!$A$3:$AA$3,0))),"")</f>
        <v/>
      </c>
      <c r="Y248" s="35">
        <f t="shared" si="92"/>
        <v>0</v>
      </c>
      <c r="Z248" s="35" t="str">
        <f>IFERROR(IF(INDEX('[1]PNC 2020'!$A$3:$AA$434,MATCH($A248,'[1]PNC 2020'!$A$7:$A$434,0)+4,MATCH(Z$60,'[1]PNC 2020'!$A$3:$AA$3,0))=0,"",INDEX('[1]PNC 2020'!$A$3:$AA$434,MATCH($A248,'[1]PNC 2020'!$A$7:$A$434,0)+4,MATCH(Z$60,'[1]PNC 2020'!$A$3:$AA$3,0))),"")</f>
        <v/>
      </c>
      <c r="AA248" s="35" t="str">
        <f>IFERROR(IF(INDEX('[1]PNC 2020'!$A$3:$AA$434,MATCH($A248,'[1]PNC 2020'!$A$7:$A$434,0)+4,MATCH(AA$60,'[1]PNC 2020'!$A$3:$AA$3,0))=0,"",INDEX('[1]PNC 2020'!$A$3:$AA$434,MATCH($A248,'[1]PNC 2020'!$A$7:$A$434,0)+4,MATCH(AA$60,'[1]PNC 2020'!$A$3:$AA$3,0))),"")</f>
        <v/>
      </c>
      <c r="AB248" s="35">
        <f t="shared" si="93"/>
        <v>0</v>
      </c>
      <c r="AC248" s="35" t="str">
        <f>IFERROR(IF(INDEX('[1]PNC 2020'!$A$3:$AA$434,MATCH($A248,'[1]PNC 2020'!$A$7:$A$434,0)+4,MATCH(AC$60,'[1]PNC 2020'!$A$3:$AA$3,0))=0,"",INDEX('[1]PNC 2020'!$A$3:$AA$434,MATCH($A248,'[1]PNC 2020'!$A$7:$A$434,0)+4,MATCH(AC$60,'[1]PNC 2020'!$A$3:$AA$3,0))),"")</f>
        <v/>
      </c>
      <c r="AD248" s="35" t="str">
        <f>IFERROR(IF(INDEX('[1]PNC 2020'!$A$3:$AA$434,MATCH($A248,'[1]PNC 2020'!$A$7:$A$434,0)+4,MATCH(AD$60,'[1]PNC 2020'!$A$3:$AA$3,0))=0,"",INDEX('[1]PNC 2020'!$A$3:$AA$434,MATCH($A248,'[1]PNC 2020'!$A$7:$A$434,0)+4,MATCH(AD$60,'[1]PNC 2020'!$A$3:$AA$3,0))),"")</f>
        <v/>
      </c>
      <c r="AE248" s="35">
        <f t="shared" si="94"/>
        <v>0</v>
      </c>
      <c r="AF248" s="35" t="str">
        <f>IFERROR(IF(INDEX('[1]PNC 2020'!$A$3:$AA$434,MATCH($A248,'[1]PNC 2020'!$A$7:$A$434,0)+4,MATCH(AF$60,'[1]PNC 2020'!$A$3:$AA$3,0))=0,"",INDEX('[1]PNC 2020'!$A$3:$AA$434,MATCH($A248,'[1]PNC 2020'!$A$7:$A$434,0)+4,MATCH(AF$60,'[1]PNC 2020'!$A$3:$AA$3,0))),"")</f>
        <v/>
      </c>
      <c r="AG248" s="35" t="str">
        <f>IFERROR(IF(INDEX('[1]PNC 2020'!$A$3:$AA$434,MATCH($A248,'[1]PNC 2020'!$A$7:$A$434,0)+4,MATCH(AG$60,'[1]PNC 2020'!$A$3:$AA$3,0))=0,"",INDEX('[1]PNC 2020'!$A$3:$AA$434,MATCH($A248,'[1]PNC 2020'!$A$7:$A$434,0)+4,MATCH(AG$60,'[1]PNC 2020'!$A$3:$AA$3,0))),"")</f>
        <v/>
      </c>
      <c r="AH248" s="35">
        <f t="shared" si="95"/>
        <v>0</v>
      </c>
      <c r="AI248" s="35" t="str">
        <f>IFERROR(IF(INDEX('[1]PNC 2020'!$A$3:$AA$434,MATCH($A248,'[1]PNC 2020'!$A$7:$A$434,0)+4,MATCH(AI$60,'[1]PNC 2020'!$A$3:$AA$3,0))=0,"",INDEX('[1]PNC 2020'!$A$3:$AA$434,MATCH($A248,'[1]PNC 2020'!$A$7:$A$434,0)+4,MATCH(AI$60,'[1]PNC 2020'!$A$3:$AA$3,0))),"")</f>
        <v/>
      </c>
      <c r="AJ248" s="35" t="str">
        <f>IFERROR(IF(INDEX('[1]PNC 2020'!$A$3:$AA$434,MATCH($A248,'[1]PNC 2020'!$A$7:$A$434,0)+4,MATCH(AJ$60,'[1]PNC 2020'!$A$3:$AA$3,0))=0,"",INDEX('[1]PNC 2020'!$A$3:$AA$434,MATCH($A248,'[1]PNC 2020'!$A$7:$A$434,0)+4,MATCH(AJ$60,'[1]PNC 2020'!$A$3:$AA$3,0))),"")</f>
        <v/>
      </c>
      <c r="AK248" s="35">
        <f t="shared" si="96"/>
        <v>0</v>
      </c>
      <c r="AM248" s="97" t="s">
        <v>3</v>
      </c>
    </row>
    <row r="249" spans="1:39" x14ac:dyDescent="0.25">
      <c r="A249" s="97" t="str">
        <f t="shared" si="97"/>
        <v>AbrilSeguros APS, S.R.L.</v>
      </c>
      <c r="B249" s="37" t="s">
        <v>124</v>
      </c>
      <c r="C249" s="44">
        <f t="shared" si="84"/>
        <v>0</v>
      </c>
      <c r="D249" s="44">
        <f t="shared" si="85"/>
        <v>0</v>
      </c>
      <c r="E249" s="35" t="str">
        <f>IFERROR(IF(INDEX('[1]PNC 2020'!$A$3:$AA$434,MATCH($A249,'[1]PNC 2020'!$A$7:$A$434,0)+4,MATCH(E$60,'[1]PNC 2020'!$A$3:$AA$3,0))=0,"",INDEX('[1]PNC 2020'!$A$3:$AA$434,MATCH($A249,'[1]PNC 2020'!$A$7:$A$434,0)+4,MATCH(E$60,'[1]PNC 2020'!$A$3:$AA$3,0))),"")</f>
        <v/>
      </c>
      <c r="F249" s="35" t="str">
        <f>IFERROR(IF(INDEX('[1]PNC 2020'!$A$3:$AA$434,MATCH($A249,'[1]PNC 2020'!$A$7:$A$434,0)+4,MATCH(F$60,'[1]PNC 2020'!$A$3:$AA$3,0))=0,"",INDEX('[1]PNC 2020'!$A$3:$AA$434,MATCH($A249,'[1]PNC 2020'!$A$7:$A$434,0)+4,MATCH(F$60,'[1]PNC 2020'!$A$3:$AA$3,0))),"")</f>
        <v/>
      </c>
      <c r="G249" s="35">
        <f t="shared" si="86"/>
        <v>0</v>
      </c>
      <c r="H249" s="35" t="str">
        <f>IFERROR(IF(INDEX('[1]PNC 2020'!$A$3:$AA$434,MATCH($A249,'[1]PNC 2020'!$A$7:$A$434,0)+4,MATCH(H$60,'[1]PNC 2020'!$A$3:$AA$3,0))=0,"",INDEX('[1]PNC 2020'!$A$3:$AA$434,MATCH($A249,'[1]PNC 2020'!$A$7:$A$434,0)+4,MATCH(H$60,'[1]PNC 2020'!$A$3:$AA$3,0))),"")</f>
        <v/>
      </c>
      <c r="I249" s="35" t="str">
        <f>IFERROR(IF(INDEX('[1]PNC 2020'!$A$3:$AA$434,MATCH($A249,'[1]PNC 2020'!$A$7:$A$434,0)+4,MATCH(I$60,'[1]PNC 2020'!$A$3:$AA$3,0))=0,"",INDEX('[1]PNC 2020'!$A$3:$AA$434,MATCH($A249,'[1]PNC 2020'!$A$7:$A$434,0)+4,MATCH(I$60,'[1]PNC 2020'!$A$3:$AA$3,0))),"")</f>
        <v/>
      </c>
      <c r="J249" s="35">
        <f t="shared" si="87"/>
        <v>0</v>
      </c>
      <c r="K249" s="35" t="str">
        <f>IFERROR(IF(INDEX('[1]PNC 2020'!$A$3:$AA$434,MATCH($A249,'[1]PNC 2020'!$A$7:$A$434,0)+4,MATCH(K$60,'[1]PNC 2020'!$A$3:$AA$3,0))=0,"",INDEX('[1]PNC 2020'!$A$3:$AA$434,MATCH($A249,'[1]PNC 2020'!$A$7:$A$434,0)+4,MATCH(K$60,'[1]PNC 2020'!$A$3:$AA$3,0))),"")</f>
        <v/>
      </c>
      <c r="L249" s="35" t="str">
        <f>IFERROR(IF(INDEX('[1]PNC 2020'!$A$3:$AA$434,MATCH($A249,'[1]PNC 2020'!$A$7:$A$434,0)+4,MATCH(L$60,'[1]PNC 2020'!$A$3:$AA$3,0))=0,"",INDEX('[1]PNC 2020'!$A$3:$AA$434,MATCH($A249,'[1]PNC 2020'!$A$7:$A$434,0)+4,MATCH(L$60,'[1]PNC 2020'!$A$3:$AA$3,0))),"")</f>
        <v/>
      </c>
      <c r="M249" s="35">
        <f t="shared" si="88"/>
        <v>0</v>
      </c>
      <c r="N249" s="35" t="str">
        <f>IFERROR(IF(INDEX('[1]PNC 2020'!$A$3:$AA$434,MATCH($A249,'[1]PNC 2020'!$A$7:$A$434,0)+4,MATCH(N$60,'[1]PNC 2020'!$A$3:$AA$3,0))=0,"",INDEX('[1]PNC 2020'!$A$3:$AA$434,MATCH($A249,'[1]PNC 2020'!$A$7:$A$434,0)+4,MATCH(N$60,'[1]PNC 2020'!$A$3:$AA$3,0))),"")</f>
        <v/>
      </c>
      <c r="O249" s="35" t="str">
        <f>IFERROR(IF(INDEX('[1]PNC 2020'!$A$3:$AA$434,MATCH($A249,'[1]PNC 2020'!$A$7:$A$434,0)+4,MATCH(O$60,'[1]PNC 2020'!$A$3:$AA$3,0))=0,"",INDEX('[1]PNC 2020'!$A$3:$AA$434,MATCH($A249,'[1]PNC 2020'!$A$7:$A$434,0)+4,MATCH(O$60,'[1]PNC 2020'!$A$3:$AA$3,0))),"")</f>
        <v/>
      </c>
      <c r="P249" s="35">
        <f t="shared" si="89"/>
        <v>0</v>
      </c>
      <c r="Q249" s="35" t="str">
        <f>IFERROR(IF(INDEX('[1]PNC 2020'!$A$3:$AA$434,MATCH($A249,'[1]PNC 2020'!$A$7:$A$434,0)+4,MATCH(Q$60,'[1]PNC 2020'!$A$3:$AA$3,0))=0,"",INDEX('[1]PNC 2020'!$A$3:$AA$434,MATCH($A249,'[1]PNC 2020'!$A$7:$A$434,0)+4,MATCH(Q$60,'[1]PNC 2020'!$A$3:$AA$3,0))),"")</f>
        <v/>
      </c>
      <c r="R249" s="35" t="str">
        <f>IFERROR(IF(INDEX('[1]PNC 2020'!$A$3:$AA$434,MATCH($A249,'[1]PNC 2020'!$A$7:$A$434,0)+4,MATCH(R$60,'[1]PNC 2020'!$A$3:$AA$3,0))=0,"",INDEX('[1]PNC 2020'!$A$3:$AA$434,MATCH($A249,'[1]PNC 2020'!$A$7:$A$434,0)+4,MATCH(R$60,'[1]PNC 2020'!$A$3:$AA$3,0))),"")</f>
        <v/>
      </c>
      <c r="S249" s="35">
        <f t="shared" si="90"/>
        <v>0</v>
      </c>
      <c r="T249" s="35" t="str">
        <f>IFERROR(IF(INDEX('[1]PNC 2020'!$A$3:$AA$434,MATCH($A249,'[1]PNC 2020'!$A$7:$A$434,0)+4,MATCH(T$60,'[1]PNC 2020'!$A$3:$AA$3,0))=0,"",INDEX('[1]PNC 2020'!$A$3:$AA$434,MATCH($A249,'[1]PNC 2020'!$A$7:$A$434,0)+4,MATCH(T$60,'[1]PNC 2020'!$A$3:$AA$3,0))),"")</f>
        <v/>
      </c>
      <c r="U249" s="35" t="str">
        <f>IFERROR(IF(INDEX('[1]PNC 2020'!$A$3:$AA$434,MATCH($A249,'[1]PNC 2020'!$A$7:$A$434,0)+4,MATCH(U$60,'[1]PNC 2020'!$A$3:$AA$3,0))=0,"",INDEX('[1]PNC 2020'!$A$3:$AA$434,MATCH($A249,'[1]PNC 2020'!$A$7:$A$434,0)+4,MATCH(U$60,'[1]PNC 2020'!$A$3:$AA$3,0))),"")</f>
        <v/>
      </c>
      <c r="V249" s="35">
        <f t="shared" si="91"/>
        <v>0</v>
      </c>
      <c r="W249" s="35" t="str">
        <f>IFERROR(IF(INDEX('[1]PNC 2020'!$A$3:$AA$434,MATCH($A249,'[1]PNC 2020'!$A$7:$A$434,0)+4,MATCH(W$60,'[1]PNC 2020'!$A$3:$AA$3,0))=0,"",INDEX('[1]PNC 2020'!$A$3:$AA$434,MATCH($A249,'[1]PNC 2020'!$A$7:$A$434,0)+4,MATCH(W$60,'[1]PNC 2020'!$A$3:$AA$3,0))),"")</f>
        <v/>
      </c>
      <c r="X249" s="35" t="str">
        <f>IFERROR(IF(INDEX('[1]PNC 2020'!$A$3:$AA$434,MATCH($A249,'[1]PNC 2020'!$A$7:$A$434,0)+4,MATCH(X$60,'[1]PNC 2020'!$A$3:$AA$3,0))=0,"",INDEX('[1]PNC 2020'!$A$3:$AA$434,MATCH($A249,'[1]PNC 2020'!$A$7:$A$434,0)+4,MATCH(X$60,'[1]PNC 2020'!$A$3:$AA$3,0))),"")</f>
        <v/>
      </c>
      <c r="Y249" s="35">
        <f t="shared" si="92"/>
        <v>0</v>
      </c>
      <c r="Z249" s="35" t="str">
        <f>IFERROR(IF(INDEX('[1]PNC 2020'!$A$3:$AA$434,MATCH($A249,'[1]PNC 2020'!$A$7:$A$434,0)+4,MATCH(Z$60,'[1]PNC 2020'!$A$3:$AA$3,0))=0,"",INDEX('[1]PNC 2020'!$A$3:$AA$434,MATCH($A249,'[1]PNC 2020'!$A$7:$A$434,0)+4,MATCH(Z$60,'[1]PNC 2020'!$A$3:$AA$3,0))),"")</f>
        <v/>
      </c>
      <c r="AA249" s="35" t="str">
        <f>IFERROR(IF(INDEX('[1]PNC 2020'!$A$3:$AA$434,MATCH($A249,'[1]PNC 2020'!$A$7:$A$434,0)+4,MATCH(AA$60,'[1]PNC 2020'!$A$3:$AA$3,0))=0,"",INDEX('[1]PNC 2020'!$A$3:$AA$434,MATCH($A249,'[1]PNC 2020'!$A$7:$A$434,0)+4,MATCH(AA$60,'[1]PNC 2020'!$A$3:$AA$3,0))),"")</f>
        <v/>
      </c>
      <c r="AB249" s="35">
        <f t="shared" si="93"/>
        <v>0</v>
      </c>
      <c r="AC249" s="35" t="str">
        <f>IFERROR(IF(INDEX('[1]PNC 2020'!$A$3:$AA$434,MATCH($A249,'[1]PNC 2020'!$A$7:$A$434,0)+4,MATCH(AC$60,'[1]PNC 2020'!$A$3:$AA$3,0))=0,"",INDEX('[1]PNC 2020'!$A$3:$AA$434,MATCH($A249,'[1]PNC 2020'!$A$7:$A$434,0)+4,MATCH(AC$60,'[1]PNC 2020'!$A$3:$AA$3,0))),"")</f>
        <v/>
      </c>
      <c r="AD249" s="35" t="str">
        <f>IFERROR(IF(INDEX('[1]PNC 2020'!$A$3:$AA$434,MATCH($A249,'[1]PNC 2020'!$A$7:$A$434,0)+4,MATCH(AD$60,'[1]PNC 2020'!$A$3:$AA$3,0))=0,"",INDEX('[1]PNC 2020'!$A$3:$AA$434,MATCH($A249,'[1]PNC 2020'!$A$7:$A$434,0)+4,MATCH(AD$60,'[1]PNC 2020'!$A$3:$AA$3,0))),"")</f>
        <v/>
      </c>
      <c r="AE249" s="35">
        <f t="shared" si="94"/>
        <v>0</v>
      </c>
      <c r="AF249" s="35" t="str">
        <f>IFERROR(IF(INDEX('[1]PNC 2020'!$A$3:$AA$434,MATCH($A249,'[1]PNC 2020'!$A$7:$A$434,0)+4,MATCH(AF$60,'[1]PNC 2020'!$A$3:$AA$3,0))=0,"",INDEX('[1]PNC 2020'!$A$3:$AA$434,MATCH($A249,'[1]PNC 2020'!$A$7:$A$434,0)+4,MATCH(AF$60,'[1]PNC 2020'!$A$3:$AA$3,0))),"")</f>
        <v/>
      </c>
      <c r="AG249" s="35" t="str">
        <f>IFERROR(IF(INDEX('[1]PNC 2020'!$A$3:$AA$434,MATCH($A249,'[1]PNC 2020'!$A$7:$A$434,0)+4,MATCH(AG$60,'[1]PNC 2020'!$A$3:$AA$3,0))=0,"",INDEX('[1]PNC 2020'!$A$3:$AA$434,MATCH($A249,'[1]PNC 2020'!$A$7:$A$434,0)+4,MATCH(AG$60,'[1]PNC 2020'!$A$3:$AA$3,0))),"")</f>
        <v/>
      </c>
      <c r="AH249" s="35">
        <f t="shared" si="95"/>
        <v>0</v>
      </c>
      <c r="AI249" s="35" t="str">
        <f>IFERROR(IF(INDEX('[1]PNC 2020'!$A$3:$AA$434,MATCH($A249,'[1]PNC 2020'!$A$7:$A$434,0)+4,MATCH(AI$60,'[1]PNC 2020'!$A$3:$AA$3,0))=0,"",INDEX('[1]PNC 2020'!$A$3:$AA$434,MATCH($A249,'[1]PNC 2020'!$A$7:$A$434,0)+4,MATCH(AI$60,'[1]PNC 2020'!$A$3:$AA$3,0))),"")</f>
        <v/>
      </c>
      <c r="AJ249" s="35" t="str">
        <f>IFERROR(IF(INDEX('[1]PNC 2020'!$A$3:$AA$434,MATCH($A249,'[1]PNC 2020'!$A$7:$A$434,0)+4,MATCH(AJ$60,'[1]PNC 2020'!$A$3:$AA$3,0))=0,"",INDEX('[1]PNC 2020'!$A$3:$AA$434,MATCH($A249,'[1]PNC 2020'!$A$7:$A$434,0)+4,MATCH(AJ$60,'[1]PNC 2020'!$A$3:$AA$3,0))),"")</f>
        <v/>
      </c>
      <c r="AK249" s="35">
        <f t="shared" si="96"/>
        <v>0</v>
      </c>
      <c r="AM249" s="97" t="s">
        <v>3</v>
      </c>
    </row>
    <row r="250" spans="1:39" x14ac:dyDescent="0.25">
      <c r="A250" s="97" t="str">
        <f t="shared" si="97"/>
        <v>AbrilMultiseguros Su, S.A.</v>
      </c>
      <c r="B250" s="37" t="s">
        <v>125</v>
      </c>
      <c r="C250" s="44">
        <f t="shared" si="84"/>
        <v>0</v>
      </c>
      <c r="D250" s="44">
        <f t="shared" si="85"/>
        <v>0</v>
      </c>
      <c r="E250" s="35" t="str">
        <f>IFERROR(IF(INDEX('[1]PNC 2020'!$A$3:$AA$434,MATCH($A250,'[1]PNC 2020'!$A$7:$A$434,0)+4,MATCH(E$60,'[1]PNC 2020'!$A$3:$AA$3,0))=0,"",INDEX('[1]PNC 2020'!$A$3:$AA$434,MATCH($A250,'[1]PNC 2020'!$A$7:$A$434,0)+4,MATCH(E$60,'[1]PNC 2020'!$A$3:$AA$3,0))),"")</f>
        <v/>
      </c>
      <c r="F250" s="35" t="str">
        <f>IFERROR(IF(INDEX('[1]PNC 2020'!$A$3:$AA$434,MATCH($A250,'[1]PNC 2020'!$A$7:$A$434,0)+4,MATCH(F$60,'[1]PNC 2020'!$A$3:$AA$3,0))=0,"",INDEX('[1]PNC 2020'!$A$3:$AA$434,MATCH($A250,'[1]PNC 2020'!$A$7:$A$434,0)+4,MATCH(F$60,'[1]PNC 2020'!$A$3:$AA$3,0))),"")</f>
        <v/>
      </c>
      <c r="G250" s="35">
        <f t="shared" si="86"/>
        <v>0</v>
      </c>
      <c r="H250" s="35" t="str">
        <f>IFERROR(IF(INDEX('[1]PNC 2020'!$A$3:$AA$434,MATCH($A250,'[1]PNC 2020'!$A$7:$A$434,0)+4,MATCH(H$60,'[1]PNC 2020'!$A$3:$AA$3,0))=0,"",INDEX('[1]PNC 2020'!$A$3:$AA$434,MATCH($A250,'[1]PNC 2020'!$A$7:$A$434,0)+4,MATCH(H$60,'[1]PNC 2020'!$A$3:$AA$3,0))),"")</f>
        <v/>
      </c>
      <c r="I250" s="35" t="str">
        <f>IFERROR(IF(INDEX('[1]PNC 2020'!$A$3:$AA$434,MATCH($A250,'[1]PNC 2020'!$A$7:$A$434,0)+4,MATCH(I$60,'[1]PNC 2020'!$A$3:$AA$3,0))=0,"",INDEX('[1]PNC 2020'!$A$3:$AA$434,MATCH($A250,'[1]PNC 2020'!$A$7:$A$434,0)+4,MATCH(I$60,'[1]PNC 2020'!$A$3:$AA$3,0))),"")</f>
        <v/>
      </c>
      <c r="J250" s="35">
        <f t="shared" si="87"/>
        <v>0</v>
      </c>
      <c r="K250" s="35" t="str">
        <f>IFERROR(IF(INDEX('[1]PNC 2020'!$A$3:$AA$434,MATCH($A250,'[1]PNC 2020'!$A$7:$A$434,0)+4,MATCH(K$60,'[1]PNC 2020'!$A$3:$AA$3,0))=0,"",INDEX('[1]PNC 2020'!$A$3:$AA$434,MATCH($A250,'[1]PNC 2020'!$A$7:$A$434,0)+4,MATCH(K$60,'[1]PNC 2020'!$A$3:$AA$3,0))),"")</f>
        <v/>
      </c>
      <c r="L250" s="35" t="str">
        <f>IFERROR(IF(INDEX('[1]PNC 2020'!$A$3:$AA$434,MATCH($A250,'[1]PNC 2020'!$A$7:$A$434,0)+4,MATCH(L$60,'[1]PNC 2020'!$A$3:$AA$3,0))=0,"",INDEX('[1]PNC 2020'!$A$3:$AA$434,MATCH($A250,'[1]PNC 2020'!$A$7:$A$434,0)+4,MATCH(L$60,'[1]PNC 2020'!$A$3:$AA$3,0))),"")</f>
        <v/>
      </c>
      <c r="M250" s="35">
        <f t="shared" si="88"/>
        <v>0</v>
      </c>
      <c r="N250" s="35" t="str">
        <f>IFERROR(IF(INDEX('[1]PNC 2020'!$A$3:$AA$434,MATCH($A250,'[1]PNC 2020'!$A$7:$A$434,0)+4,MATCH(N$60,'[1]PNC 2020'!$A$3:$AA$3,0))=0,"",INDEX('[1]PNC 2020'!$A$3:$AA$434,MATCH($A250,'[1]PNC 2020'!$A$7:$A$434,0)+4,MATCH(N$60,'[1]PNC 2020'!$A$3:$AA$3,0))),"")</f>
        <v/>
      </c>
      <c r="O250" s="35" t="str">
        <f>IFERROR(IF(INDEX('[1]PNC 2020'!$A$3:$AA$434,MATCH($A250,'[1]PNC 2020'!$A$7:$A$434,0)+4,MATCH(O$60,'[1]PNC 2020'!$A$3:$AA$3,0))=0,"",INDEX('[1]PNC 2020'!$A$3:$AA$434,MATCH($A250,'[1]PNC 2020'!$A$7:$A$434,0)+4,MATCH(O$60,'[1]PNC 2020'!$A$3:$AA$3,0))),"")</f>
        <v/>
      </c>
      <c r="P250" s="35">
        <f t="shared" si="89"/>
        <v>0</v>
      </c>
      <c r="Q250" s="35" t="str">
        <f>IFERROR(IF(INDEX('[1]PNC 2020'!$A$3:$AA$434,MATCH($A250,'[1]PNC 2020'!$A$7:$A$434,0)+4,MATCH(Q$60,'[1]PNC 2020'!$A$3:$AA$3,0))=0,"",INDEX('[1]PNC 2020'!$A$3:$AA$434,MATCH($A250,'[1]PNC 2020'!$A$7:$A$434,0)+4,MATCH(Q$60,'[1]PNC 2020'!$A$3:$AA$3,0))),"")</f>
        <v/>
      </c>
      <c r="R250" s="35" t="str">
        <f>IFERROR(IF(INDEX('[1]PNC 2020'!$A$3:$AA$434,MATCH($A250,'[1]PNC 2020'!$A$7:$A$434,0)+4,MATCH(R$60,'[1]PNC 2020'!$A$3:$AA$3,0))=0,"",INDEX('[1]PNC 2020'!$A$3:$AA$434,MATCH($A250,'[1]PNC 2020'!$A$7:$A$434,0)+4,MATCH(R$60,'[1]PNC 2020'!$A$3:$AA$3,0))),"")</f>
        <v/>
      </c>
      <c r="S250" s="35">
        <f t="shared" si="90"/>
        <v>0</v>
      </c>
      <c r="T250" s="35" t="str">
        <f>IFERROR(IF(INDEX('[1]PNC 2020'!$A$3:$AA$434,MATCH($A250,'[1]PNC 2020'!$A$7:$A$434,0)+4,MATCH(T$60,'[1]PNC 2020'!$A$3:$AA$3,0))=0,"",INDEX('[1]PNC 2020'!$A$3:$AA$434,MATCH($A250,'[1]PNC 2020'!$A$7:$A$434,0)+4,MATCH(T$60,'[1]PNC 2020'!$A$3:$AA$3,0))),"")</f>
        <v/>
      </c>
      <c r="U250" s="35" t="str">
        <f>IFERROR(IF(INDEX('[1]PNC 2020'!$A$3:$AA$434,MATCH($A250,'[1]PNC 2020'!$A$7:$A$434,0)+4,MATCH(U$60,'[1]PNC 2020'!$A$3:$AA$3,0))=0,"",INDEX('[1]PNC 2020'!$A$3:$AA$434,MATCH($A250,'[1]PNC 2020'!$A$7:$A$434,0)+4,MATCH(U$60,'[1]PNC 2020'!$A$3:$AA$3,0))),"")</f>
        <v/>
      </c>
      <c r="V250" s="35">
        <f t="shared" si="91"/>
        <v>0</v>
      </c>
      <c r="W250" s="35" t="str">
        <f>IFERROR(IF(INDEX('[1]PNC 2020'!$A$3:$AA$434,MATCH($A250,'[1]PNC 2020'!$A$7:$A$434,0)+4,MATCH(W$60,'[1]PNC 2020'!$A$3:$AA$3,0))=0,"",INDEX('[1]PNC 2020'!$A$3:$AA$434,MATCH($A250,'[1]PNC 2020'!$A$7:$A$434,0)+4,MATCH(W$60,'[1]PNC 2020'!$A$3:$AA$3,0))),"")</f>
        <v/>
      </c>
      <c r="X250" s="35" t="str">
        <f>IFERROR(IF(INDEX('[1]PNC 2020'!$A$3:$AA$434,MATCH($A250,'[1]PNC 2020'!$A$7:$A$434,0)+4,MATCH(X$60,'[1]PNC 2020'!$A$3:$AA$3,0))=0,"",INDEX('[1]PNC 2020'!$A$3:$AA$434,MATCH($A250,'[1]PNC 2020'!$A$7:$A$434,0)+4,MATCH(X$60,'[1]PNC 2020'!$A$3:$AA$3,0))),"")</f>
        <v/>
      </c>
      <c r="Y250" s="35">
        <f t="shared" si="92"/>
        <v>0</v>
      </c>
      <c r="Z250" s="35" t="str">
        <f>IFERROR(IF(INDEX('[1]PNC 2020'!$A$3:$AA$434,MATCH($A250,'[1]PNC 2020'!$A$7:$A$434,0)+4,MATCH(Z$60,'[1]PNC 2020'!$A$3:$AA$3,0))=0,"",INDEX('[1]PNC 2020'!$A$3:$AA$434,MATCH($A250,'[1]PNC 2020'!$A$7:$A$434,0)+4,MATCH(Z$60,'[1]PNC 2020'!$A$3:$AA$3,0))),"")</f>
        <v/>
      </c>
      <c r="AA250" s="35" t="str">
        <f>IFERROR(IF(INDEX('[1]PNC 2020'!$A$3:$AA$434,MATCH($A250,'[1]PNC 2020'!$A$7:$A$434,0)+4,MATCH(AA$60,'[1]PNC 2020'!$A$3:$AA$3,0))=0,"",INDEX('[1]PNC 2020'!$A$3:$AA$434,MATCH($A250,'[1]PNC 2020'!$A$7:$A$434,0)+4,MATCH(AA$60,'[1]PNC 2020'!$A$3:$AA$3,0))),"")</f>
        <v/>
      </c>
      <c r="AB250" s="35">
        <f t="shared" si="93"/>
        <v>0</v>
      </c>
      <c r="AC250" s="35" t="str">
        <f>IFERROR(IF(INDEX('[1]PNC 2020'!$A$3:$AA$434,MATCH($A250,'[1]PNC 2020'!$A$7:$A$434,0)+4,MATCH(AC$60,'[1]PNC 2020'!$A$3:$AA$3,0))=0,"",INDEX('[1]PNC 2020'!$A$3:$AA$434,MATCH($A250,'[1]PNC 2020'!$A$7:$A$434,0)+4,MATCH(AC$60,'[1]PNC 2020'!$A$3:$AA$3,0))),"")</f>
        <v/>
      </c>
      <c r="AD250" s="35" t="str">
        <f>IFERROR(IF(INDEX('[1]PNC 2020'!$A$3:$AA$434,MATCH($A250,'[1]PNC 2020'!$A$7:$A$434,0)+4,MATCH(AD$60,'[1]PNC 2020'!$A$3:$AA$3,0))=0,"",INDEX('[1]PNC 2020'!$A$3:$AA$434,MATCH($A250,'[1]PNC 2020'!$A$7:$A$434,0)+4,MATCH(AD$60,'[1]PNC 2020'!$A$3:$AA$3,0))),"")</f>
        <v/>
      </c>
      <c r="AE250" s="35">
        <f t="shared" si="94"/>
        <v>0</v>
      </c>
      <c r="AF250" s="35" t="str">
        <f>IFERROR(IF(INDEX('[1]PNC 2020'!$A$3:$AA$434,MATCH($A250,'[1]PNC 2020'!$A$7:$A$434,0)+4,MATCH(AF$60,'[1]PNC 2020'!$A$3:$AA$3,0))=0,"",INDEX('[1]PNC 2020'!$A$3:$AA$434,MATCH($A250,'[1]PNC 2020'!$A$7:$A$434,0)+4,MATCH(AF$60,'[1]PNC 2020'!$A$3:$AA$3,0))),"")</f>
        <v/>
      </c>
      <c r="AG250" s="35" t="str">
        <f>IFERROR(IF(INDEX('[1]PNC 2020'!$A$3:$AA$434,MATCH($A250,'[1]PNC 2020'!$A$7:$A$434,0)+4,MATCH(AG$60,'[1]PNC 2020'!$A$3:$AA$3,0))=0,"",INDEX('[1]PNC 2020'!$A$3:$AA$434,MATCH($A250,'[1]PNC 2020'!$A$7:$A$434,0)+4,MATCH(AG$60,'[1]PNC 2020'!$A$3:$AA$3,0))),"")</f>
        <v/>
      </c>
      <c r="AH250" s="35">
        <f t="shared" si="95"/>
        <v>0</v>
      </c>
      <c r="AI250" s="35" t="str">
        <f>IFERROR(IF(INDEX('[1]PNC 2020'!$A$3:$AA$434,MATCH($A250,'[1]PNC 2020'!$A$7:$A$434,0)+4,MATCH(AI$60,'[1]PNC 2020'!$A$3:$AA$3,0))=0,"",INDEX('[1]PNC 2020'!$A$3:$AA$434,MATCH($A250,'[1]PNC 2020'!$A$7:$A$434,0)+4,MATCH(AI$60,'[1]PNC 2020'!$A$3:$AA$3,0))),"")</f>
        <v/>
      </c>
      <c r="AJ250" s="35" t="str">
        <f>IFERROR(IF(INDEX('[1]PNC 2020'!$A$3:$AA$434,MATCH($A250,'[1]PNC 2020'!$A$7:$A$434,0)+4,MATCH(AJ$60,'[1]PNC 2020'!$A$3:$AA$3,0))=0,"",INDEX('[1]PNC 2020'!$A$3:$AA$434,MATCH($A250,'[1]PNC 2020'!$A$7:$A$434,0)+4,MATCH(AJ$60,'[1]PNC 2020'!$A$3:$AA$3,0))),"")</f>
        <v/>
      </c>
      <c r="AK250" s="35">
        <f t="shared" si="96"/>
        <v>0</v>
      </c>
      <c r="AM250" s="97" t="s">
        <v>3</v>
      </c>
    </row>
    <row r="251" spans="1:39" x14ac:dyDescent="0.25">
      <c r="A251" s="97" t="str">
        <f t="shared" si="97"/>
        <v>AbrilSeguros Ademi, S.A.</v>
      </c>
      <c r="B251" s="37" t="s">
        <v>126</v>
      </c>
      <c r="C251" s="44">
        <f t="shared" si="84"/>
        <v>0</v>
      </c>
      <c r="D251" s="44">
        <f t="shared" si="85"/>
        <v>0</v>
      </c>
      <c r="E251" s="35" t="str">
        <f>IFERROR(IF(INDEX('[1]PNC 2020'!$A$3:$AA$434,MATCH($A251,'[1]PNC 2020'!$A$7:$A$434,0)+4,MATCH(E$60,'[1]PNC 2020'!$A$3:$AA$3,0))=0,"",INDEX('[1]PNC 2020'!$A$3:$AA$434,MATCH($A251,'[1]PNC 2020'!$A$7:$A$434,0)+4,MATCH(E$60,'[1]PNC 2020'!$A$3:$AA$3,0))),"")</f>
        <v/>
      </c>
      <c r="F251" s="35" t="str">
        <f>IFERROR(IF(INDEX('[1]PNC 2020'!$A$3:$AA$434,MATCH($A251,'[1]PNC 2020'!$A$7:$A$434,0)+4,MATCH(F$60,'[1]PNC 2020'!$A$3:$AA$3,0))=0,"",INDEX('[1]PNC 2020'!$A$3:$AA$434,MATCH($A251,'[1]PNC 2020'!$A$7:$A$434,0)+4,MATCH(F$60,'[1]PNC 2020'!$A$3:$AA$3,0))),"")</f>
        <v/>
      </c>
      <c r="G251" s="35">
        <f t="shared" si="86"/>
        <v>0</v>
      </c>
      <c r="H251" s="35" t="str">
        <f>IFERROR(IF(INDEX('[1]PNC 2020'!$A$3:$AA$434,MATCH($A251,'[1]PNC 2020'!$A$7:$A$434,0)+4,MATCH(H$60,'[1]PNC 2020'!$A$3:$AA$3,0))=0,"",INDEX('[1]PNC 2020'!$A$3:$AA$434,MATCH($A251,'[1]PNC 2020'!$A$7:$A$434,0)+4,MATCH(H$60,'[1]PNC 2020'!$A$3:$AA$3,0))),"")</f>
        <v/>
      </c>
      <c r="I251" s="35" t="str">
        <f>IFERROR(IF(INDEX('[1]PNC 2020'!$A$3:$AA$434,MATCH($A251,'[1]PNC 2020'!$A$7:$A$434,0)+4,MATCH(I$60,'[1]PNC 2020'!$A$3:$AA$3,0))=0,"",INDEX('[1]PNC 2020'!$A$3:$AA$434,MATCH($A251,'[1]PNC 2020'!$A$7:$A$434,0)+4,MATCH(I$60,'[1]PNC 2020'!$A$3:$AA$3,0))),"")</f>
        <v/>
      </c>
      <c r="J251" s="35">
        <f t="shared" si="87"/>
        <v>0</v>
      </c>
      <c r="K251" s="35" t="str">
        <f>IFERROR(IF(INDEX('[1]PNC 2020'!$A$3:$AA$434,MATCH($A251,'[1]PNC 2020'!$A$7:$A$434,0)+4,MATCH(K$60,'[1]PNC 2020'!$A$3:$AA$3,0))=0,"",INDEX('[1]PNC 2020'!$A$3:$AA$434,MATCH($A251,'[1]PNC 2020'!$A$7:$A$434,0)+4,MATCH(K$60,'[1]PNC 2020'!$A$3:$AA$3,0))),"")</f>
        <v/>
      </c>
      <c r="L251" s="35" t="str">
        <f>IFERROR(IF(INDEX('[1]PNC 2020'!$A$3:$AA$434,MATCH($A251,'[1]PNC 2020'!$A$7:$A$434,0)+4,MATCH(L$60,'[1]PNC 2020'!$A$3:$AA$3,0))=0,"",INDEX('[1]PNC 2020'!$A$3:$AA$434,MATCH($A251,'[1]PNC 2020'!$A$7:$A$434,0)+4,MATCH(L$60,'[1]PNC 2020'!$A$3:$AA$3,0))),"")</f>
        <v/>
      </c>
      <c r="M251" s="35">
        <f t="shared" si="88"/>
        <v>0</v>
      </c>
      <c r="N251" s="35" t="str">
        <f>IFERROR(IF(INDEX('[1]PNC 2020'!$A$3:$AA$434,MATCH($A251,'[1]PNC 2020'!$A$7:$A$434,0)+4,MATCH(N$60,'[1]PNC 2020'!$A$3:$AA$3,0))=0,"",INDEX('[1]PNC 2020'!$A$3:$AA$434,MATCH($A251,'[1]PNC 2020'!$A$7:$A$434,0)+4,MATCH(N$60,'[1]PNC 2020'!$A$3:$AA$3,0))),"")</f>
        <v/>
      </c>
      <c r="O251" s="35" t="str">
        <f>IFERROR(IF(INDEX('[1]PNC 2020'!$A$3:$AA$434,MATCH($A251,'[1]PNC 2020'!$A$7:$A$434,0)+4,MATCH(O$60,'[1]PNC 2020'!$A$3:$AA$3,0))=0,"",INDEX('[1]PNC 2020'!$A$3:$AA$434,MATCH($A251,'[1]PNC 2020'!$A$7:$A$434,0)+4,MATCH(O$60,'[1]PNC 2020'!$A$3:$AA$3,0))),"")</f>
        <v/>
      </c>
      <c r="P251" s="35">
        <f t="shared" si="89"/>
        <v>0</v>
      </c>
      <c r="Q251" s="35" t="str">
        <f>IFERROR(IF(INDEX('[1]PNC 2020'!$A$3:$AA$434,MATCH($A251,'[1]PNC 2020'!$A$7:$A$434,0)+4,MATCH(Q$60,'[1]PNC 2020'!$A$3:$AA$3,0))=0,"",INDEX('[1]PNC 2020'!$A$3:$AA$434,MATCH($A251,'[1]PNC 2020'!$A$7:$A$434,0)+4,MATCH(Q$60,'[1]PNC 2020'!$A$3:$AA$3,0))),"")</f>
        <v/>
      </c>
      <c r="R251" s="35" t="str">
        <f>IFERROR(IF(INDEX('[1]PNC 2020'!$A$3:$AA$434,MATCH($A251,'[1]PNC 2020'!$A$7:$A$434,0)+4,MATCH(R$60,'[1]PNC 2020'!$A$3:$AA$3,0))=0,"",INDEX('[1]PNC 2020'!$A$3:$AA$434,MATCH($A251,'[1]PNC 2020'!$A$7:$A$434,0)+4,MATCH(R$60,'[1]PNC 2020'!$A$3:$AA$3,0))),"")</f>
        <v/>
      </c>
      <c r="S251" s="35">
        <f t="shared" si="90"/>
        <v>0</v>
      </c>
      <c r="T251" s="35" t="str">
        <f>IFERROR(IF(INDEX('[1]PNC 2020'!$A$3:$AA$434,MATCH($A251,'[1]PNC 2020'!$A$7:$A$434,0)+4,MATCH(T$60,'[1]PNC 2020'!$A$3:$AA$3,0))=0,"",INDEX('[1]PNC 2020'!$A$3:$AA$434,MATCH($A251,'[1]PNC 2020'!$A$7:$A$434,0)+4,MATCH(T$60,'[1]PNC 2020'!$A$3:$AA$3,0))),"")</f>
        <v/>
      </c>
      <c r="U251" s="35" t="str">
        <f>IFERROR(IF(INDEX('[1]PNC 2020'!$A$3:$AA$434,MATCH($A251,'[1]PNC 2020'!$A$7:$A$434,0)+4,MATCH(U$60,'[1]PNC 2020'!$A$3:$AA$3,0))=0,"",INDEX('[1]PNC 2020'!$A$3:$AA$434,MATCH($A251,'[1]PNC 2020'!$A$7:$A$434,0)+4,MATCH(U$60,'[1]PNC 2020'!$A$3:$AA$3,0))),"")</f>
        <v/>
      </c>
      <c r="V251" s="35">
        <f t="shared" si="91"/>
        <v>0</v>
      </c>
      <c r="W251" s="35" t="str">
        <f>IFERROR(IF(INDEX('[1]PNC 2020'!$A$3:$AA$434,MATCH($A251,'[1]PNC 2020'!$A$7:$A$434,0)+4,MATCH(W$60,'[1]PNC 2020'!$A$3:$AA$3,0))=0,"",INDEX('[1]PNC 2020'!$A$3:$AA$434,MATCH($A251,'[1]PNC 2020'!$A$7:$A$434,0)+4,MATCH(W$60,'[1]PNC 2020'!$A$3:$AA$3,0))),"")</f>
        <v/>
      </c>
      <c r="X251" s="35" t="str">
        <f>IFERROR(IF(INDEX('[1]PNC 2020'!$A$3:$AA$434,MATCH($A251,'[1]PNC 2020'!$A$7:$A$434,0)+4,MATCH(X$60,'[1]PNC 2020'!$A$3:$AA$3,0))=0,"",INDEX('[1]PNC 2020'!$A$3:$AA$434,MATCH($A251,'[1]PNC 2020'!$A$7:$A$434,0)+4,MATCH(X$60,'[1]PNC 2020'!$A$3:$AA$3,0))),"")</f>
        <v/>
      </c>
      <c r="Y251" s="35">
        <f t="shared" si="92"/>
        <v>0</v>
      </c>
      <c r="Z251" s="35" t="str">
        <f>IFERROR(IF(INDEX('[1]PNC 2020'!$A$3:$AA$434,MATCH($A251,'[1]PNC 2020'!$A$7:$A$434,0)+4,MATCH(Z$60,'[1]PNC 2020'!$A$3:$AA$3,0))=0,"",INDEX('[1]PNC 2020'!$A$3:$AA$434,MATCH($A251,'[1]PNC 2020'!$A$7:$A$434,0)+4,MATCH(Z$60,'[1]PNC 2020'!$A$3:$AA$3,0))),"")</f>
        <v/>
      </c>
      <c r="AA251" s="35" t="str">
        <f>IFERROR(IF(INDEX('[1]PNC 2020'!$A$3:$AA$434,MATCH($A251,'[1]PNC 2020'!$A$7:$A$434,0)+4,MATCH(AA$60,'[1]PNC 2020'!$A$3:$AA$3,0))=0,"",INDEX('[1]PNC 2020'!$A$3:$AA$434,MATCH($A251,'[1]PNC 2020'!$A$7:$A$434,0)+4,MATCH(AA$60,'[1]PNC 2020'!$A$3:$AA$3,0))),"")</f>
        <v/>
      </c>
      <c r="AB251" s="35">
        <f t="shared" si="93"/>
        <v>0</v>
      </c>
      <c r="AC251" s="35" t="str">
        <f>IFERROR(IF(INDEX('[1]PNC 2020'!$A$3:$AA$434,MATCH($A251,'[1]PNC 2020'!$A$7:$A$434,0)+4,MATCH(AC$60,'[1]PNC 2020'!$A$3:$AA$3,0))=0,"",INDEX('[1]PNC 2020'!$A$3:$AA$434,MATCH($A251,'[1]PNC 2020'!$A$7:$A$434,0)+4,MATCH(AC$60,'[1]PNC 2020'!$A$3:$AA$3,0))),"")</f>
        <v/>
      </c>
      <c r="AD251" s="35" t="str">
        <f>IFERROR(IF(INDEX('[1]PNC 2020'!$A$3:$AA$434,MATCH($A251,'[1]PNC 2020'!$A$7:$A$434,0)+4,MATCH(AD$60,'[1]PNC 2020'!$A$3:$AA$3,0))=0,"",INDEX('[1]PNC 2020'!$A$3:$AA$434,MATCH($A251,'[1]PNC 2020'!$A$7:$A$434,0)+4,MATCH(AD$60,'[1]PNC 2020'!$A$3:$AA$3,0))),"")</f>
        <v/>
      </c>
      <c r="AE251" s="35">
        <f t="shared" si="94"/>
        <v>0</v>
      </c>
      <c r="AF251" s="35" t="str">
        <f>IFERROR(IF(INDEX('[1]PNC 2020'!$A$3:$AA$434,MATCH($A251,'[1]PNC 2020'!$A$7:$A$434,0)+4,MATCH(AF$60,'[1]PNC 2020'!$A$3:$AA$3,0))=0,"",INDEX('[1]PNC 2020'!$A$3:$AA$434,MATCH($A251,'[1]PNC 2020'!$A$7:$A$434,0)+4,MATCH(AF$60,'[1]PNC 2020'!$A$3:$AA$3,0))),"")</f>
        <v/>
      </c>
      <c r="AG251" s="35" t="str">
        <f>IFERROR(IF(INDEX('[1]PNC 2020'!$A$3:$AA$434,MATCH($A251,'[1]PNC 2020'!$A$7:$A$434,0)+4,MATCH(AG$60,'[1]PNC 2020'!$A$3:$AA$3,0))=0,"",INDEX('[1]PNC 2020'!$A$3:$AA$434,MATCH($A251,'[1]PNC 2020'!$A$7:$A$434,0)+4,MATCH(AG$60,'[1]PNC 2020'!$A$3:$AA$3,0))),"")</f>
        <v/>
      </c>
      <c r="AH251" s="35">
        <f t="shared" si="95"/>
        <v>0</v>
      </c>
      <c r="AI251" s="35" t="str">
        <f>IFERROR(IF(INDEX('[1]PNC 2020'!$A$3:$AA$434,MATCH($A251,'[1]PNC 2020'!$A$7:$A$434,0)+4,MATCH(AI$60,'[1]PNC 2020'!$A$3:$AA$3,0))=0,"",INDEX('[1]PNC 2020'!$A$3:$AA$434,MATCH($A251,'[1]PNC 2020'!$A$7:$A$434,0)+4,MATCH(AI$60,'[1]PNC 2020'!$A$3:$AA$3,0))),"")</f>
        <v/>
      </c>
      <c r="AJ251" s="35" t="str">
        <f>IFERROR(IF(INDEX('[1]PNC 2020'!$A$3:$AA$434,MATCH($A251,'[1]PNC 2020'!$A$7:$A$434,0)+4,MATCH(AJ$60,'[1]PNC 2020'!$A$3:$AA$3,0))=0,"",INDEX('[1]PNC 2020'!$A$3:$AA$434,MATCH($A251,'[1]PNC 2020'!$A$7:$A$434,0)+4,MATCH(AJ$60,'[1]PNC 2020'!$A$3:$AA$3,0))),"")</f>
        <v/>
      </c>
      <c r="AK251" s="35">
        <f t="shared" si="96"/>
        <v>0</v>
      </c>
      <c r="AM251" s="97" t="s">
        <v>3</v>
      </c>
    </row>
    <row r="252" spans="1:39" x14ac:dyDescent="0.25">
      <c r="A252" s="97" t="str">
        <f t="shared" si="97"/>
        <v>AbrilFuturo Seguros</v>
      </c>
      <c r="B252" s="37" t="s">
        <v>109</v>
      </c>
      <c r="C252" s="44">
        <f t="shared" si="84"/>
        <v>0</v>
      </c>
      <c r="D252" s="44">
        <f t="shared" si="85"/>
        <v>0</v>
      </c>
      <c r="E252" s="35" t="str">
        <f>IFERROR(IF(INDEX('[1]PNC 2020'!$A$3:$AA$434,MATCH($A252,'[1]PNC 2020'!$A$7:$A$434,0)+4,MATCH(E$60,'[1]PNC 2020'!$A$3:$AA$3,0))=0,"",INDEX('[1]PNC 2020'!$A$3:$AA$434,MATCH($A252,'[1]PNC 2020'!$A$7:$A$434,0)+4,MATCH(E$60,'[1]PNC 2020'!$A$3:$AA$3,0))),"")</f>
        <v/>
      </c>
      <c r="F252" s="35" t="str">
        <f>IFERROR(IF(INDEX('[1]PNC 2020'!$A$3:$AA$434,MATCH($A252,'[1]PNC 2020'!$A$7:$A$434,0)+4,MATCH(F$60,'[1]PNC 2020'!$A$3:$AA$3,0))=0,"",INDEX('[1]PNC 2020'!$A$3:$AA$434,MATCH($A252,'[1]PNC 2020'!$A$7:$A$434,0)+4,MATCH(F$60,'[1]PNC 2020'!$A$3:$AA$3,0))),"")</f>
        <v/>
      </c>
      <c r="G252" s="35">
        <f t="shared" si="86"/>
        <v>0</v>
      </c>
      <c r="H252" s="35" t="str">
        <f>IFERROR(IF(INDEX('[1]PNC 2020'!$A$3:$AA$434,MATCH($A252,'[1]PNC 2020'!$A$7:$A$434,0)+4,MATCH(H$60,'[1]PNC 2020'!$A$3:$AA$3,0))=0,"",INDEX('[1]PNC 2020'!$A$3:$AA$434,MATCH($A252,'[1]PNC 2020'!$A$7:$A$434,0)+4,MATCH(H$60,'[1]PNC 2020'!$A$3:$AA$3,0))),"")</f>
        <v/>
      </c>
      <c r="I252" s="35" t="str">
        <f>IFERROR(IF(INDEX('[1]PNC 2020'!$A$3:$AA$434,MATCH($A252,'[1]PNC 2020'!$A$7:$A$434,0)+4,MATCH(I$60,'[1]PNC 2020'!$A$3:$AA$3,0))=0,"",INDEX('[1]PNC 2020'!$A$3:$AA$434,MATCH($A252,'[1]PNC 2020'!$A$7:$A$434,0)+4,MATCH(I$60,'[1]PNC 2020'!$A$3:$AA$3,0))),"")</f>
        <v/>
      </c>
      <c r="J252" s="35">
        <f t="shared" si="87"/>
        <v>0</v>
      </c>
      <c r="K252" s="35" t="str">
        <f>IFERROR(IF(INDEX('[1]PNC 2020'!$A$3:$AA$434,MATCH($A252,'[1]PNC 2020'!$A$7:$A$434,0)+4,MATCH(K$60,'[1]PNC 2020'!$A$3:$AA$3,0))=0,"",INDEX('[1]PNC 2020'!$A$3:$AA$434,MATCH($A252,'[1]PNC 2020'!$A$7:$A$434,0)+4,MATCH(K$60,'[1]PNC 2020'!$A$3:$AA$3,0))),"")</f>
        <v/>
      </c>
      <c r="L252" s="35" t="str">
        <f>IFERROR(IF(INDEX('[1]PNC 2020'!$A$3:$AA$434,MATCH($A252,'[1]PNC 2020'!$A$7:$A$434,0)+4,MATCH(L$60,'[1]PNC 2020'!$A$3:$AA$3,0))=0,"",INDEX('[1]PNC 2020'!$A$3:$AA$434,MATCH($A252,'[1]PNC 2020'!$A$7:$A$434,0)+4,MATCH(L$60,'[1]PNC 2020'!$A$3:$AA$3,0))),"")</f>
        <v/>
      </c>
      <c r="M252" s="35">
        <f t="shared" si="88"/>
        <v>0</v>
      </c>
      <c r="N252" s="35" t="str">
        <f>IFERROR(IF(INDEX('[1]PNC 2020'!$A$3:$AA$434,MATCH($A252,'[1]PNC 2020'!$A$7:$A$434,0)+4,MATCH(N$60,'[1]PNC 2020'!$A$3:$AA$3,0))=0,"",INDEX('[1]PNC 2020'!$A$3:$AA$434,MATCH($A252,'[1]PNC 2020'!$A$7:$A$434,0)+4,MATCH(N$60,'[1]PNC 2020'!$A$3:$AA$3,0))),"")</f>
        <v/>
      </c>
      <c r="O252" s="35" t="str">
        <f>IFERROR(IF(INDEX('[1]PNC 2020'!$A$3:$AA$434,MATCH($A252,'[1]PNC 2020'!$A$7:$A$434,0)+4,MATCH(O$60,'[1]PNC 2020'!$A$3:$AA$3,0))=0,"",INDEX('[1]PNC 2020'!$A$3:$AA$434,MATCH($A252,'[1]PNC 2020'!$A$7:$A$434,0)+4,MATCH(O$60,'[1]PNC 2020'!$A$3:$AA$3,0))),"")</f>
        <v/>
      </c>
      <c r="P252" s="35">
        <f t="shared" si="89"/>
        <v>0</v>
      </c>
      <c r="Q252" s="35" t="str">
        <f>IFERROR(IF(INDEX('[1]PNC 2020'!$A$3:$AA$434,MATCH($A252,'[1]PNC 2020'!$A$7:$A$434,0)+4,MATCH(Q$60,'[1]PNC 2020'!$A$3:$AA$3,0))=0,"",INDEX('[1]PNC 2020'!$A$3:$AA$434,MATCH($A252,'[1]PNC 2020'!$A$7:$A$434,0)+4,MATCH(Q$60,'[1]PNC 2020'!$A$3:$AA$3,0))),"")</f>
        <v/>
      </c>
      <c r="R252" s="35" t="str">
        <f>IFERROR(IF(INDEX('[1]PNC 2020'!$A$3:$AA$434,MATCH($A252,'[1]PNC 2020'!$A$7:$A$434,0)+4,MATCH(R$60,'[1]PNC 2020'!$A$3:$AA$3,0))=0,"",INDEX('[1]PNC 2020'!$A$3:$AA$434,MATCH($A252,'[1]PNC 2020'!$A$7:$A$434,0)+4,MATCH(R$60,'[1]PNC 2020'!$A$3:$AA$3,0))),"")</f>
        <v/>
      </c>
      <c r="S252" s="35">
        <f t="shared" si="90"/>
        <v>0</v>
      </c>
      <c r="T252" s="35" t="str">
        <f>IFERROR(IF(INDEX('[1]PNC 2020'!$A$3:$AA$434,MATCH($A252,'[1]PNC 2020'!$A$7:$A$434,0)+4,MATCH(T$60,'[1]PNC 2020'!$A$3:$AA$3,0))=0,"",INDEX('[1]PNC 2020'!$A$3:$AA$434,MATCH($A252,'[1]PNC 2020'!$A$7:$A$434,0)+4,MATCH(T$60,'[1]PNC 2020'!$A$3:$AA$3,0))),"")</f>
        <v/>
      </c>
      <c r="U252" s="35" t="str">
        <f>IFERROR(IF(INDEX('[1]PNC 2020'!$A$3:$AA$434,MATCH($A252,'[1]PNC 2020'!$A$7:$A$434,0)+4,MATCH(U$60,'[1]PNC 2020'!$A$3:$AA$3,0))=0,"",INDEX('[1]PNC 2020'!$A$3:$AA$434,MATCH($A252,'[1]PNC 2020'!$A$7:$A$434,0)+4,MATCH(U$60,'[1]PNC 2020'!$A$3:$AA$3,0))),"")</f>
        <v/>
      </c>
      <c r="V252" s="35">
        <f t="shared" si="91"/>
        <v>0</v>
      </c>
      <c r="W252" s="35" t="str">
        <f>IFERROR(IF(INDEX('[1]PNC 2020'!$A$3:$AA$434,MATCH($A252,'[1]PNC 2020'!$A$7:$A$434,0)+4,MATCH(W$60,'[1]PNC 2020'!$A$3:$AA$3,0))=0,"",INDEX('[1]PNC 2020'!$A$3:$AA$434,MATCH($A252,'[1]PNC 2020'!$A$7:$A$434,0)+4,MATCH(W$60,'[1]PNC 2020'!$A$3:$AA$3,0))),"")</f>
        <v/>
      </c>
      <c r="X252" s="35" t="str">
        <f>IFERROR(IF(INDEX('[1]PNC 2020'!$A$3:$AA$434,MATCH($A252,'[1]PNC 2020'!$A$7:$A$434,0)+4,MATCH(X$60,'[1]PNC 2020'!$A$3:$AA$3,0))=0,"",INDEX('[1]PNC 2020'!$A$3:$AA$434,MATCH($A252,'[1]PNC 2020'!$A$7:$A$434,0)+4,MATCH(X$60,'[1]PNC 2020'!$A$3:$AA$3,0))),"")</f>
        <v/>
      </c>
      <c r="Y252" s="35">
        <f t="shared" si="92"/>
        <v>0</v>
      </c>
      <c r="Z252" s="35" t="str">
        <f>IFERROR(IF(INDEX('[1]PNC 2020'!$A$3:$AA$434,MATCH($A252,'[1]PNC 2020'!$A$7:$A$434,0)+4,MATCH(Z$60,'[1]PNC 2020'!$A$3:$AA$3,0))=0,"",INDEX('[1]PNC 2020'!$A$3:$AA$434,MATCH($A252,'[1]PNC 2020'!$A$7:$A$434,0)+4,MATCH(Z$60,'[1]PNC 2020'!$A$3:$AA$3,0))),"")</f>
        <v/>
      </c>
      <c r="AA252" s="35" t="str">
        <f>IFERROR(IF(INDEX('[1]PNC 2020'!$A$3:$AA$434,MATCH($A252,'[1]PNC 2020'!$A$7:$A$434,0)+4,MATCH(AA$60,'[1]PNC 2020'!$A$3:$AA$3,0))=0,"",INDEX('[1]PNC 2020'!$A$3:$AA$434,MATCH($A252,'[1]PNC 2020'!$A$7:$A$434,0)+4,MATCH(AA$60,'[1]PNC 2020'!$A$3:$AA$3,0))),"")</f>
        <v/>
      </c>
      <c r="AB252" s="35">
        <f t="shared" si="93"/>
        <v>0</v>
      </c>
      <c r="AC252" s="35" t="str">
        <f>IFERROR(IF(INDEX('[1]PNC 2020'!$A$3:$AA$434,MATCH($A252,'[1]PNC 2020'!$A$7:$A$434,0)+4,MATCH(AC$60,'[1]PNC 2020'!$A$3:$AA$3,0))=0,"",INDEX('[1]PNC 2020'!$A$3:$AA$434,MATCH($A252,'[1]PNC 2020'!$A$7:$A$434,0)+4,MATCH(AC$60,'[1]PNC 2020'!$A$3:$AA$3,0))),"")</f>
        <v/>
      </c>
      <c r="AD252" s="35" t="str">
        <f>IFERROR(IF(INDEX('[1]PNC 2020'!$A$3:$AA$434,MATCH($A252,'[1]PNC 2020'!$A$7:$A$434,0)+4,MATCH(AD$60,'[1]PNC 2020'!$A$3:$AA$3,0))=0,"",INDEX('[1]PNC 2020'!$A$3:$AA$434,MATCH($A252,'[1]PNC 2020'!$A$7:$A$434,0)+4,MATCH(AD$60,'[1]PNC 2020'!$A$3:$AA$3,0))),"")</f>
        <v/>
      </c>
      <c r="AE252" s="35">
        <f t="shared" si="94"/>
        <v>0</v>
      </c>
      <c r="AF252" s="35" t="str">
        <f>IFERROR(IF(INDEX('[1]PNC 2020'!$A$3:$AA$434,MATCH($A252,'[1]PNC 2020'!$A$7:$A$434,0)+4,MATCH(AF$60,'[1]PNC 2020'!$A$3:$AA$3,0))=0,"",INDEX('[1]PNC 2020'!$A$3:$AA$434,MATCH($A252,'[1]PNC 2020'!$A$7:$A$434,0)+4,MATCH(AF$60,'[1]PNC 2020'!$A$3:$AA$3,0))),"")</f>
        <v/>
      </c>
      <c r="AG252" s="35" t="str">
        <f>IFERROR(IF(INDEX('[1]PNC 2020'!$A$3:$AA$434,MATCH($A252,'[1]PNC 2020'!$A$7:$A$434,0)+4,MATCH(AG$60,'[1]PNC 2020'!$A$3:$AA$3,0))=0,"",INDEX('[1]PNC 2020'!$A$3:$AA$434,MATCH($A252,'[1]PNC 2020'!$A$7:$A$434,0)+4,MATCH(AG$60,'[1]PNC 2020'!$A$3:$AA$3,0))),"")</f>
        <v/>
      </c>
      <c r="AH252" s="35">
        <f t="shared" si="95"/>
        <v>0</v>
      </c>
      <c r="AI252" s="35" t="str">
        <f>IFERROR(IF(INDEX('[1]PNC 2020'!$A$3:$AA$434,MATCH($A252,'[1]PNC 2020'!$A$7:$A$434,0)+4,MATCH(AI$60,'[1]PNC 2020'!$A$3:$AA$3,0))=0,"",INDEX('[1]PNC 2020'!$A$3:$AA$434,MATCH($A252,'[1]PNC 2020'!$A$7:$A$434,0)+4,MATCH(AI$60,'[1]PNC 2020'!$A$3:$AA$3,0))),"")</f>
        <v/>
      </c>
      <c r="AJ252" s="35" t="str">
        <f>IFERROR(IF(INDEX('[1]PNC 2020'!$A$3:$AA$434,MATCH($A252,'[1]PNC 2020'!$A$7:$A$434,0)+4,MATCH(AJ$60,'[1]PNC 2020'!$A$3:$AA$3,0))=0,"",INDEX('[1]PNC 2020'!$A$3:$AA$434,MATCH($A252,'[1]PNC 2020'!$A$7:$A$434,0)+4,MATCH(AJ$60,'[1]PNC 2020'!$A$3:$AA$3,0))),"")</f>
        <v/>
      </c>
      <c r="AK252" s="35">
        <f t="shared" si="96"/>
        <v>0</v>
      </c>
      <c r="AM252" s="97" t="s">
        <v>3</v>
      </c>
    </row>
    <row r="253" spans="1:39" x14ac:dyDescent="0.25">
      <c r="A253" s="97" t="str">
        <f t="shared" si="97"/>
        <v>AbrilConfederación del Canadá Dominicana, S. A.</v>
      </c>
      <c r="B253" s="37" t="s">
        <v>127</v>
      </c>
      <c r="C253" s="44">
        <f t="shared" si="84"/>
        <v>0</v>
      </c>
      <c r="D253" s="44">
        <f t="shared" si="85"/>
        <v>0</v>
      </c>
      <c r="E253" s="35" t="str">
        <f>IFERROR(IF(INDEX('[1]PNC 2020'!$A$3:$AA$434,MATCH($A253,'[1]PNC 2020'!$A$7:$A$434,0)+4,MATCH(E$60,'[1]PNC 2020'!$A$3:$AA$3,0))=0,"",INDEX('[1]PNC 2020'!$A$3:$AA$434,MATCH($A253,'[1]PNC 2020'!$A$7:$A$434,0)+4,MATCH(E$60,'[1]PNC 2020'!$A$3:$AA$3,0))),"")</f>
        <v/>
      </c>
      <c r="F253" s="35" t="str">
        <f>IFERROR(IF(INDEX('[1]PNC 2020'!$A$3:$AA$434,MATCH($A253,'[1]PNC 2020'!$A$7:$A$434,0)+4,MATCH(F$60,'[1]PNC 2020'!$A$3:$AA$3,0))=0,"",INDEX('[1]PNC 2020'!$A$3:$AA$434,MATCH($A253,'[1]PNC 2020'!$A$7:$A$434,0)+4,MATCH(F$60,'[1]PNC 2020'!$A$3:$AA$3,0))),"")</f>
        <v/>
      </c>
      <c r="G253" s="35">
        <f t="shared" si="86"/>
        <v>0</v>
      </c>
      <c r="H253" s="35" t="str">
        <f>IFERROR(IF(INDEX('[1]PNC 2020'!$A$3:$AA$434,MATCH($A253,'[1]PNC 2020'!$A$7:$A$434,0)+4,MATCH(H$60,'[1]PNC 2020'!$A$3:$AA$3,0))=0,"",INDEX('[1]PNC 2020'!$A$3:$AA$434,MATCH($A253,'[1]PNC 2020'!$A$7:$A$434,0)+4,MATCH(H$60,'[1]PNC 2020'!$A$3:$AA$3,0))),"")</f>
        <v/>
      </c>
      <c r="I253" s="35" t="str">
        <f>IFERROR(IF(INDEX('[1]PNC 2020'!$A$3:$AA$434,MATCH($A253,'[1]PNC 2020'!$A$7:$A$434,0)+4,MATCH(I$60,'[1]PNC 2020'!$A$3:$AA$3,0))=0,"",INDEX('[1]PNC 2020'!$A$3:$AA$434,MATCH($A253,'[1]PNC 2020'!$A$7:$A$434,0)+4,MATCH(I$60,'[1]PNC 2020'!$A$3:$AA$3,0))),"")</f>
        <v/>
      </c>
      <c r="J253" s="35">
        <f t="shared" si="87"/>
        <v>0</v>
      </c>
      <c r="K253" s="35" t="str">
        <f>IFERROR(IF(INDEX('[1]PNC 2020'!$A$3:$AA$434,MATCH($A253,'[1]PNC 2020'!$A$7:$A$434,0)+4,MATCH(K$60,'[1]PNC 2020'!$A$3:$AA$3,0))=0,"",INDEX('[1]PNC 2020'!$A$3:$AA$434,MATCH($A253,'[1]PNC 2020'!$A$7:$A$434,0)+4,MATCH(K$60,'[1]PNC 2020'!$A$3:$AA$3,0))),"")</f>
        <v/>
      </c>
      <c r="L253" s="35" t="str">
        <f>IFERROR(IF(INDEX('[1]PNC 2020'!$A$3:$AA$434,MATCH($A253,'[1]PNC 2020'!$A$7:$A$434,0)+4,MATCH(L$60,'[1]PNC 2020'!$A$3:$AA$3,0))=0,"",INDEX('[1]PNC 2020'!$A$3:$AA$434,MATCH($A253,'[1]PNC 2020'!$A$7:$A$434,0)+4,MATCH(L$60,'[1]PNC 2020'!$A$3:$AA$3,0))),"")</f>
        <v/>
      </c>
      <c r="M253" s="35">
        <f t="shared" si="88"/>
        <v>0</v>
      </c>
      <c r="N253" s="35" t="str">
        <f>IFERROR(IF(INDEX('[1]PNC 2020'!$A$3:$AA$434,MATCH($A253,'[1]PNC 2020'!$A$7:$A$434,0)+4,MATCH(N$60,'[1]PNC 2020'!$A$3:$AA$3,0))=0,"",INDEX('[1]PNC 2020'!$A$3:$AA$434,MATCH($A253,'[1]PNC 2020'!$A$7:$A$434,0)+4,MATCH(N$60,'[1]PNC 2020'!$A$3:$AA$3,0))),"")</f>
        <v/>
      </c>
      <c r="O253" s="35" t="str">
        <f>IFERROR(IF(INDEX('[1]PNC 2020'!$A$3:$AA$434,MATCH($A253,'[1]PNC 2020'!$A$7:$A$434,0)+4,MATCH(O$60,'[1]PNC 2020'!$A$3:$AA$3,0))=0,"",INDEX('[1]PNC 2020'!$A$3:$AA$434,MATCH($A253,'[1]PNC 2020'!$A$7:$A$434,0)+4,MATCH(O$60,'[1]PNC 2020'!$A$3:$AA$3,0))),"")</f>
        <v/>
      </c>
      <c r="P253" s="35">
        <f t="shared" si="89"/>
        <v>0</v>
      </c>
      <c r="Q253" s="35" t="str">
        <f>IFERROR(IF(INDEX('[1]PNC 2020'!$A$3:$AA$434,MATCH($A253,'[1]PNC 2020'!$A$7:$A$434,0)+4,MATCH(Q$60,'[1]PNC 2020'!$A$3:$AA$3,0))=0,"",INDEX('[1]PNC 2020'!$A$3:$AA$434,MATCH($A253,'[1]PNC 2020'!$A$7:$A$434,0)+4,MATCH(Q$60,'[1]PNC 2020'!$A$3:$AA$3,0))),"")</f>
        <v/>
      </c>
      <c r="R253" s="35" t="str">
        <f>IFERROR(IF(INDEX('[1]PNC 2020'!$A$3:$AA$434,MATCH($A253,'[1]PNC 2020'!$A$7:$A$434,0)+4,MATCH(R$60,'[1]PNC 2020'!$A$3:$AA$3,0))=0,"",INDEX('[1]PNC 2020'!$A$3:$AA$434,MATCH($A253,'[1]PNC 2020'!$A$7:$A$434,0)+4,MATCH(R$60,'[1]PNC 2020'!$A$3:$AA$3,0))),"")</f>
        <v/>
      </c>
      <c r="S253" s="35">
        <f t="shared" si="90"/>
        <v>0</v>
      </c>
      <c r="T253" s="35" t="str">
        <f>IFERROR(IF(INDEX('[1]PNC 2020'!$A$3:$AA$434,MATCH($A253,'[1]PNC 2020'!$A$7:$A$434,0)+4,MATCH(T$60,'[1]PNC 2020'!$A$3:$AA$3,0))=0,"",INDEX('[1]PNC 2020'!$A$3:$AA$434,MATCH($A253,'[1]PNC 2020'!$A$7:$A$434,0)+4,MATCH(T$60,'[1]PNC 2020'!$A$3:$AA$3,0))),"")</f>
        <v/>
      </c>
      <c r="U253" s="35" t="str">
        <f>IFERROR(IF(INDEX('[1]PNC 2020'!$A$3:$AA$434,MATCH($A253,'[1]PNC 2020'!$A$7:$A$434,0)+4,MATCH(U$60,'[1]PNC 2020'!$A$3:$AA$3,0))=0,"",INDEX('[1]PNC 2020'!$A$3:$AA$434,MATCH($A253,'[1]PNC 2020'!$A$7:$A$434,0)+4,MATCH(U$60,'[1]PNC 2020'!$A$3:$AA$3,0))),"")</f>
        <v/>
      </c>
      <c r="V253" s="35">
        <f t="shared" si="91"/>
        <v>0</v>
      </c>
      <c r="W253" s="35" t="str">
        <f>IFERROR(IF(INDEX('[1]PNC 2020'!$A$3:$AA$434,MATCH($A253,'[1]PNC 2020'!$A$7:$A$434,0)+4,MATCH(W$60,'[1]PNC 2020'!$A$3:$AA$3,0))=0,"",INDEX('[1]PNC 2020'!$A$3:$AA$434,MATCH($A253,'[1]PNC 2020'!$A$7:$A$434,0)+4,MATCH(W$60,'[1]PNC 2020'!$A$3:$AA$3,0))),"")</f>
        <v/>
      </c>
      <c r="X253" s="35" t="str">
        <f>IFERROR(IF(INDEX('[1]PNC 2020'!$A$3:$AA$434,MATCH($A253,'[1]PNC 2020'!$A$7:$A$434,0)+4,MATCH(X$60,'[1]PNC 2020'!$A$3:$AA$3,0))=0,"",INDEX('[1]PNC 2020'!$A$3:$AA$434,MATCH($A253,'[1]PNC 2020'!$A$7:$A$434,0)+4,MATCH(X$60,'[1]PNC 2020'!$A$3:$AA$3,0))),"")</f>
        <v/>
      </c>
      <c r="Y253" s="35">
        <f t="shared" si="92"/>
        <v>0</v>
      </c>
      <c r="Z253" s="35" t="str">
        <f>IFERROR(IF(INDEX('[1]PNC 2020'!$A$3:$AA$434,MATCH($A253,'[1]PNC 2020'!$A$7:$A$434,0)+4,MATCH(Z$60,'[1]PNC 2020'!$A$3:$AA$3,0))=0,"",INDEX('[1]PNC 2020'!$A$3:$AA$434,MATCH($A253,'[1]PNC 2020'!$A$7:$A$434,0)+4,MATCH(Z$60,'[1]PNC 2020'!$A$3:$AA$3,0))),"")</f>
        <v/>
      </c>
      <c r="AA253" s="35" t="str">
        <f>IFERROR(IF(INDEX('[1]PNC 2020'!$A$3:$AA$434,MATCH($A253,'[1]PNC 2020'!$A$7:$A$434,0)+4,MATCH(AA$60,'[1]PNC 2020'!$A$3:$AA$3,0))=0,"",INDEX('[1]PNC 2020'!$A$3:$AA$434,MATCH($A253,'[1]PNC 2020'!$A$7:$A$434,0)+4,MATCH(AA$60,'[1]PNC 2020'!$A$3:$AA$3,0))),"")</f>
        <v/>
      </c>
      <c r="AB253" s="35">
        <f t="shared" si="93"/>
        <v>0</v>
      </c>
      <c r="AC253" s="35" t="str">
        <f>IFERROR(IF(INDEX('[1]PNC 2020'!$A$3:$AA$434,MATCH($A253,'[1]PNC 2020'!$A$7:$A$434,0)+4,MATCH(AC$60,'[1]PNC 2020'!$A$3:$AA$3,0))=0,"",INDEX('[1]PNC 2020'!$A$3:$AA$434,MATCH($A253,'[1]PNC 2020'!$A$7:$A$434,0)+4,MATCH(AC$60,'[1]PNC 2020'!$A$3:$AA$3,0))),"")</f>
        <v/>
      </c>
      <c r="AD253" s="35" t="str">
        <f>IFERROR(IF(INDEX('[1]PNC 2020'!$A$3:$AA$434,MATCH($A253,'[1]PNC 2020'!$A$7:$A$434,0)+4,MATCH(AD$60,'[1]PNC 2020'!$A$3:$AA$3,0))=0,"",INDEX('[1]PNC 2020'!$A$3:$AA$434,MATCH($A253,'[1]PNC 2020'!$A$7:$A$434,0)+4,MATCH(AD$60,'[1]PNC 2020'!$A$3:$AA$3,0))),"")</f>
        <v/>
      </c>
      <c r="AE253" s="35">
        <f t="shared" si="94"/>
        <v>0</v>
      </c>
      <c r="AF253" s="35" t="str">
        <f>IFERROR(IF(INDEX('[1]PNC 2020'!$A$3:$AA$434,MATCH($A253,'[1]PNC 2020'!$A$7:$A$434,0)+4,MATCH(AF$60,'[1]PNC 2020'!$A$3:$AA$3,0))=0,"",INDEX('[1]PNC 2020'!$A$3:$AA$434,MATCH($A253,'[1]PNC 2020'!$A$7:$A$434,0)+4,MATCH(AF$60,'[1]PNC 2020'!$A$3:$AA$3,0))),"")</f>
        <v/>
      </c>
      <c r="AG253" s="35" t="str">
        <f>IFERROR(IF(INDEX('[1]PNC 2020'!$A$3:$AA$434,MATCH($A253,'[1]PNC 2020'!$A$7:$A$434,0)+4,MATCH(AG$60,'[1]PNC 2020'!$A$3:$AA$3,0))=0,"",INDEX('[1]PNC 2020'!$A$3:$AA$434,MATCH($A253,'[1]PNC 2020'!$A$7:$A$434,0)+4,MATCH(AG$60,'[1]PNC 2020'!$A$3:$AA$3,0))),"")</f>
        <v/>
      </c>
      <c r="AH253" s="35">
        <f t="shared" si="95"/>
        <v>0</v>
      </c>
      <c r="AI253" s="35" t="str">
        <f>IFERROR(IF(INDEX('[1]PNC 2020'!$A$3:$AA$434,MATCH($A253,'[1]PNC 2020'!$A$7:$A$434,0)+4,MATCH(AI$60,'[1]PNC 2020'!$A$3:$AA$3,0))=0,"",INDEX('[1]PNC 2020'!$A$3:$AA$434,MATCH($A253,'[1]PNC 2020'!$A$7:$A$434,0)+4,MATCH(AI$60,'[1]PNC 2020'!$A$3:$AA$3,0))),"")</f>
        <v/>
      </c>
      <c r="AJ253" s="35" t="str">
        <f>IFERROR(IF(INDEX('[1]PNC 2020'!$A$3:$AA$434,MATCH($A253,'[1]PNC 2020'!$A$7:$A$434,0)+4,MATCH(AJ$60,'[1]PNC 2020'!$A$3:$AA$3,0))=0,"",INDEX('[1]PNC 2020'!$A$3:$AA$434,MATCH($A253,'[1]PNC 2020'!$A$7:$A$434,0)+4,MATCH(AJ$60,'[1]PNC 2020'!$A$3:$AA$3,0))),"")</f>
        <v/>
      </c>
      <c r="AK253" s="35">
        <f t="shared" si="96"/>
        <v>0</v>
      </c>
      <c r="AM253" s="97" t="s">
        <v>3</v>
      </c>
    </row>
    <row r="254" spans="1:39" x14ac:dyDescent="0.25">
      <c r="A254" s="97" t="str">
        <f t="shared" si="97"/>
        <v>AbrilAutoseguro, S. A.</v>
      </c>
      <c r="B254" s="37" t="s">
        <v>79</v>
      </c>
      <c r="C254" s="44">
        <f t="shared" si="84"/>
        <v>0</v>
      </c>
      <c r="D254" s="44">
        <f t="shared" si="85"/>
        <v>0</v>
      </c>
      <c r="E254" s="35" t="str">
        <f>IFERROR(IF(INDEX('[1]PNC 2020'!$A$3:$AA$434,MATCH($A254,'[1]PNC 2020'!$A$7:$A$434,0)+4,MATCH(E$60,'[1]PNC 2020'!$A$3:$AA$3,0))=0,"",INDEX('[1]PNC 2020'!$A$3:$AA$434,MATCH($A254,'[1]PNC 2020'!$A$7:$A$434,0)+4,MATCH(E$60,'[1]PNC 2020'!$A$3:$AA$3,0))),"")</f>
        <v/>
      </c>
      <c r="F254" s="35" t="str">
        <f>IFERROR(IF(INDEX('[1]PNC 2020'!$A$3:$AA$434,MATCH($A254,'[1]PNC 2020'!$A$7:$A$434,0)+4,MATCH(F$60,'[1]PNC 2020'!$A$3:$AA$3,0))=0,"",INDEX('[1]PNC 2020'!$A$3:$AA$434,MATCH($A254,'[1]PNC 2020'!$A$7:$A$434,0)+4,MATCH(F$60,'[1]PNC 2020'!$A$3:$AA$3,0))),"")</f>
        <v/>
      </c>
      <c r="G254" s="35">
        <f t="shared" si="86"/>
        <v>0</v>
      </c>
      <c r="H254" s="35" t="str">
        <f>IFERROR(IF(INDEX('[1]PNC 2020'!$A$3:$AA$434,MATCH($A254,'[1]PNC 2020'!$A$7:$A$434,0)+4,MATCH(H$60,'[1]PNC 2020'!$A$3:$AA$3,0))=0,"",INDEX('[1]PNC 2020'!$A$3:$AA$434,MATCH($A254,'[1]PNC 2020'!$A$7:$A$434,0)+4,MATCH(H$60,'[1]PNC 2020'!$A$3:$AA$3,0))),"")</f>
        <v/>
      </c>
      <c r="I254" s="35" t="str">
        <f>IFERROR(IF(INDEX('[1]PNC 2020'!$A$3:$AA$434,MATCH($A254,'[1]PNC 2020'!$A$7:$A$434,0)+4,MATCH(I$60,'[1]PNC 2020'!$A$3:$AA$3,0))=0,"",INDEX('[1]PNC 2020'!$A$3:$AA$434,MATCH($A254,'[1]PNC 2020'!$A$7:$A$434,0)+4,MATCH(I$60,'[1]PNC 2020'!$A$3:$AA$3,0))),"")</f>
        <v/>
      </c>
      <c r="J254" s="35">
        <f t="shared" si="87"/>
        <v>0</v>
      </c>
      <c r="K254" s="35" t="str">
        <f>IFERROR(IF(INDEX('[1]PNC 2020'!$A$3:$AA$434,MATCH($A254,'[1]PNC 2020'!$A$7:$A$434,0)+4,MATCH(K$60,'[1]PNC 2020'!$A$3:$AA$3,0))=0,"",INDEX('[1]PNC 2020'!$A$3:$AA$434,MATCH($A254,'[1]PNC 2020'!$A$7:$A$434,0)+4,MATCH(K$60,'[1]PNC 2020'!$A$3:$AA$3,0))),"")</f>
        <v/>
      </c>
      <c r="L254" s="35" t="str">
        <f>IFERROR(IF(INDEX('[1]PNC 2020'!$A$3:$AA$434,MATCH($A254,'[1]PNC 2020'!$A$7:$A$434,0)+4,MATCH(L$60,'[1]PNC 2020'!$A$3:$AA$3,0))=0,"",INDEX('[1]PNC 2020'!$A$3:$AA$434,MATCH($A254,'[1]PNC 2020'!$A$7:$A$434,0)+4,MATCH(L$60,'[1]PNC 2020'!$A$3:$AA$3,0))),"")</f>
        <v/>
      </c>
      <c r="M254" s="35">
        <f t="shared" si="88"/>
        <v>0</v>
      </c>
      <c r="N254" s="35" t="str">
        <f>IFERROR(IF(INDEX('[1]PNC 2020'!$A$3:$AA$434,MATCH($A254,'[1]PNC 2020'!$A$7:$A$434,0)+4,MATCH(N$60,'[1]PNC 2020'!$A$3:$AA$3,0))=0,"",INDEX('[1]PNC 2020'!$A$3:$AA$434,MATCH($A254,'[1]PNC 2020'!$A$7:$A$434,0)+4,MATCH(N$60,'[1]PNC 2020'!$A$3:$AA$3,0))),"")</f>
        <v/>
      </c>
      <c r="O254" s="35" t="str">
        <f>IFERROR(IF(INDEX('[1]PNC 2020'!$A$3:$AA$434,MATCH($A254,'[1]PNC 2020'!$A$7:$A$434,0)+4,MATCH(O$60,'[1]PNC 2020'!$A$3:$AA$3,0))=0,"",INDEX('[1]PNC 2020'!$A$3:$AA$434,MATCH($A254,'[1]PNC 2020'!$A$7:$A$434,0)+4,MATCH(O$60,'[1]PNC 2020'!$A$3:$AA$3,0))),"")</f>
        <v/>
      </c>
      <c r="P254" s="35">
        <f t="shared" si="89"/>
        <v>0</v>
      </c>
      <c r="Q254" s="35" t="str">
        <f>IFERROR(IF(INDEX('[1]PNC 2020'!$A$3:$AA$434,MATCH($A254,'[1]PNC 2020'!$A$7:$A$434,0)+4,MATCH(Q$60,'[1]PNC 2020'!$A$3:$AA$3,0))=0,"",INDEX('[1]PNC 2020'!$A$3:$AA$434,MATCH($A254,'[1]PNC 2020'!$A$7:$A$434,0)+4,MATCH(Q$60,'[1]PNC 2020'!$A$3:$AA$3,0))),"")</f>
        <v/>
      </c>
      <c r="R254" s="35" t="str">
        <f>IFERROR(IF(INDEX('[1]PNC 2020'!$A$3:$AA$434,MATCH($A254,'[1]PNC 2020'!$A$7:$A$434,0)+4,MATCH(R$60,'[1]PNC 2020'!$A$3:$AA$3,0))=0,"",INDEX('[1]PNC 2020'!$A$3:$AA$434,MATCH($A254,'[1]PNC 2020'!$A$7:$A$434,0)+4,MATCH(R$60,'[1]PNC 2020'!$A$3:$AA$3,0))),"")</f>
        <v/>
      </c>
      <c r="S254" s="35">
        <f t="shared" si="90"/>
        <v>0</v>
      </c>
      <c r="T254" s="35" t="str">
        <f>IFERROR(IF(INDEX('[1]PNC 2020'!$A$3:$AA$434,MATCH($A254,'[1]PNC 2020'!$A$7:$A$434,0)+4,MATCH(T$60,'[1]PNC 2020'!$A$3:$AA$3,0))=0,"",INDEX('[1]PNC 2020'!$A$3:$AA$434,MATCH($A254,'[1]PNC 2020'!$A$7:$A$434,0)+4,MATCH(T$60,'[1]PNC 2020'!$A$3:$AA$3,0))),"")</f>
        <v/>
      </c>
      <c r="U254" s="35" t="str">
        <f>IFERROR(IF(INDEX('[1]PNC 2020'!$A$3:$AA$434,MATCH($A254,'[1]PNC 2020'!$A$7:$A$434,0)+4,MATCH(U$60,'[1]PNC 2020'!$A$3:$AA$3,0))=0,"",INDEX('[1]PNC 2020'!$A$3:$AA$434,MATCH($A254,'[1]PNC 2020'!$A$7:$A$434,0)+4,MATCH(U$60,'[1]PNC 2020'!$A$3:$AA$3,0))),"")</f>
        <v/>
      </c>
      <c r="V254" s="35">
        <f t="shared" si="91"/>
        <v>0</v>
      </c>
      <c r="W254" s="35" t="str">
        <f>IFERROR(IF(INDEX('[1]PNC 2020'!$A$3:$AA$434,MATCH($A254,'[1]PNC 2020'!$A$7:$A$434,0)+4,MATCH(W$60,'[1]PNC 2020'!$A$3:$AA$3,0))=0,"",INDEX('[1]PNC 2020'!$A$3:$AA$434,MATCH($A254,'[1]PNC 2020'!$A$7:$A$434,0)+4,MATCH(W$60,'[1]PNC 2020'!$A$3:$AA$3,0))),"")</f>
        <v/>
      </c>
      <c r="X254" s="35" t="str">
        <f>IFERROR(IF(INDEX('[1]PNC 2020'!$A$3:$AA$434,MATCH($A254,'[1]PNC 2020'!$A$7:$A$434,0)+4,MATCH(X$60,'[1]PNC 2020'!$A$3:$AA$3,0))=0,"",INDEX('[1]PNC 2020'!$A$3:$AA$434,MATCH($A254,'[1]PNC 2020'!$A$7:$A$434,0)+4,MATCH(X$60,'[1]PNC 2020'!$A$3:$AA$3,0))),"")</f>
        <v/>
      </c>
      <c r="Y254" s="35">
        <f t="shared" si="92"/>
        <v>0</v>
      </c>
      <c r="Z254" s="35" t="str">
        <f>IFERROR(IF(INDEX('[1]PNC 2020'!$A$3:$AA$434,MATCH($A254,'[1]PNC 2020'!$A$7:$A$434,0)+4,MATCH(Z$60,'[1]PNC 2020'!$A$3:$AA$3,0))=0,"",INDEX('[1]PNC 2020'!$A$3:$AA$434,MATCH($A254,'[1]PNC 2020'!$A$7:$A$434,0)+4,MATCH(Z$60,'[1]PNC 2020'!$A$3:$AA$3,0))),"")</f>
        <v/>
      </c>
      <c r="AA254" s="35" t="str">
        <f>IFERROR(IF(INDEX('[1]PNC 2020'!$A$3:$AA$434,MATCH($A254,'[1]PNC 2020'!$A$7:$A$434,0)+4,MATCH(AA$60,'[1]PNC 2020'!$A$3:$AA$3,0))=0,"",INDEX('[1]PNC 2020'!$A$3:$AA$434,MATCH($A254,'[1]PNC 2020'!$A$7:$A$434,0)+4,MATCH(AA$60,'[1]PNC 2020'!$A$3:$AA$3,0))),"")</f>
        <v/>
      </c>
      <c r="AB254" s="35">
        <f t="shared" si="93"/>
        <v>0</v>
      </c>
      <c r="AC254" s="35" t="str">
        <f>IFERROR(IF(INDEX('[1]PNC 2020'!$A$3:$AA$434,MATCH($A254,'[1]PNC 2020'!$A$7:$A$434,0)+4,MATCH(AC$60,'[1]PNC 2020'!$A$3:$AA$3,0))=0,"",INDEX('[1]PNC 2020'!$A$3:$AA$434,MATCH($A254,'[1]PNC 2020'!$A$7:$A$434,0)+4,MATCH(AC$60,'[1]PNC 2020'!$A$3:$AA$3,0))),"")</f>
        <v/>
      </c>
      <c r="AD254" s="35" t="str">
        <f>IFERROR(IF(INDEX('[1]PNC 2020'!$A$3:$AA$434,MATCH($A254,'[1]PNC 2020'!$A$7:$A$434,0)+4,MATCH(AD$60,'[1]PNC 2020'!$A$3:$AA$3,0))=0,"",INDEX('[1]PNC 2020'!$A$3:$AA$434,MATCH($A254,'[1]PNC 2020'!$A$7:$A$434,0)+4,MATCH(AD$60,'[1]PNC 2020'!$A$3:$AA$3,0))),"")</f>
        <v/>
      </c>
      <c r="AE254" s="35">
        <f t="shared" si="94"/>
        <v>0</v>
      </c>
      <c r="AF254" s="35" t="str">
        <f>IFERROR(IF(INDEX('[1]PNC 2020'!$A$3:$AA$434,MATCH($A254,'[1]PNC 2020'!$A$7:$A$434,0)+4,MATCH(AF$60,'[1]PNC 2020'!$A$3:$AA$3,0))=0,"",INDEX('[1]PNC 2020'!$A$3:$AA$434,MATCH($A254,'[1]PNC 2020'!$A$7:$A$434,0)+4,MATCH(AF$60,'[1]PNC 2020'!$A$3:$AA$3,0))),"")</f>
        <v/>
      </c>
      <c r="AG254" s="35" t="str">
        <f>IFERROR(IF(INDEX('[1]PNC 2020'!$A$3:$AA$434,MATCH($A254,'[1]PNC 2020'!$A$7:$A$434,0)+4,MATCH(AG$60,'[1]PNC 2020'!$A$3:$AA$3,0))=0,"",INDEX('[1]PNC 2020'!$A$3:$AA$434,MATCH($A254,'[1]PNC 2020'!$A$7:$A$434,0)+4,MATCH(AG$60,'[1]PNC 2020'!$A$3:$AA$3,0))),"")</f>
        <v/>
      </c>
      <c r="AH254" s="35">
        <f t="shared" si="95"/>
        <v>0</v>
      </c>
      <c r="AI254" s="35" t="str">
        <f>IFERROR(IF(INDEX('[1]PNC 2020'!$A$3:$AA$434,MATCH($A254,'[1]PNC 2020'!$A$7:$A$434,0)+4,MATCH(AI$60,'[1]PNC 2020'!$A$3:$AA$3,0))=0,"",INDEX('[1]PNC 2020'!$A$3:$AA$434,MATCH($A254,'[1]PNC 2020'!$A$7:$A$434,0)+4,MATCH(AI$60,'[1]PNC 2020'!$A$3:$AA$3,0))),"")</f>
        <v/>
      </c>
      <c r="AJ254" s="35" t="str">
        <f>IFERROR(IF(INDEX('[1]PNC 2020'!$A$3:$AA$434,MATCH($A254,'[1]PNC 2020'!$A$7:$A$434,0)+4,MATCH(AJ$60,'[1]PNC 2020'!$A$3:$AA$3,0))=0,"",INDEX('[1]PNC 2020'!$A$3:$AA$434,MATCH($A254,'[1]PNC 2020'!$A$7:$A$434,0)+4,MATCH(AJ$60,'[1]PNC 2020'!$A$3:$AA$3,0))),"")</f>
        <v/>
      </c>
      <c r="AK254" s="35">
        <f t="shared" si="96"/>
        <v>0</v>
      </c>
      <c r="AM254" s="97" t="s">
        <v>3</v>
      </c>
    </row>
    <row r="255" spans="1:39" x14ac:dyDescent="0.25">
      <c r="A255" s="97" t="str">
        <f t="shared" si="97"/>
        <v>AbrilSeguros Yunen, S.A.</v>
      </c>
      <c r="B255" s="37" t="s">
        <v>128</v>
      </c>
      <c r="C255" s="44">
        <f t="shared" si="84"/>
        <v>0</v>
      </c>
      <c r="D255" s="44">
        <f t="shared" si="85"/>
        <v>0</v>
      </c>
      <c r="E255" s="35" t="str">
        <f>IFERROR(IF(INDEX('[1]PNC 2020'!$A$3:$AA$434,MATCH($A255,'[1]PNC 2020'!$A$7:$A$434,0)+4,MATCH(E$60,'[1]PNC 2020'!$A$3:$AA$3,0))=0,"",INDEX('[1]PNC 2020'!$A$3:$AA$434,MATCH($A255,'[1]PNC 2020'!$A$7:$A$434,0)+4,MATCH(E$60,'[1]PNC 2020'!$A$3:$AA$3,0))),"")</f>
        <v/>
      </c>
      <c r="F255" s="35" t="str">
        <f>IFERROR(IF(INDEX('[1]PNC 2020'!$A$3:$AA$434,MATCH($A255,'[1]PNC 2020'!$A$7:$A$434,0)+4,MATCH(F$60,'[1]PNC 2020'!$A$3:$AA$3,0))=0,"",INDEX('[1]PNC 2020'!$A$3:$AA$434,MATCH($A255,'[1]PNC 2020'!$A$7:$A$434,0)+4,MATCH(F$60,'[1]PNC 2020'!$A$3:$AA$3,0))),"")</f>
        <v/>
      </c>
      <c r="G255" s="35">
        <f t="shared" si="86"/>
        <v>0</v>
      </c>
      <c r="H255" s="35" t="str">
        <f>IFERROR(IF(INDEX('[1]PNC 2020'!$A$3:$AA$434,MATCH($A255,'[1]PNC 2020'!$A$7:$A$434,0)+4,MATCH(H$60,'[1]PNC 2020'!$A$3:$AA$3,0))=0,"",INDEX('[1]PNC 2020'!$A$3:$AA$434,MATCH($A255,'[1]PNC 2020'!$A$7:$A$434,0)+4,MATCH(H$60,'[1]PNC 2020'!$A$3:$AA$3,0))),"")</f>
        <v/>
      </c>
      <c r="I255" s="35" t="str">
        <f>IFERROR(IF(INDEX('[1]PNC 2020'!$A$3:$AA$434,MATCH($A255,'[1]PNC 2020'!$A$7:$A$434,0)+4,MATCH(I$60,'[1]PNC 2020'!$A$3:$AA$3,0))=0,"",INDEX('[1]PNC 2020'!$A$3:$AA$434,MATCH($A255,'[1]PNC 2020'!$A$7:$A$434,0)+4,MATCH(I$60,'[1]PNC 2020'!$A$3:$AA$3,0))),"")</f>
        <v/>
      </c>
      <c r="J255" s="35">
        <f t="shared" si="87"/>
        <v>0</v>
      </c>
      <c r="K255" s="35" t="str">
        <f>IFERROR(IF(INDEX('[1]PNC 2020'!$A$3:$AA$434,MATCH($A255,'[1]PNC 2020'!$A$7:$A$434,0)+4,MATCH(K$60,'[1]PNC 2020'!$A$3:$AA$3,0))=0,"",INDEX('[1]PNC 2020'!$A$3:$AA$434,MATCH($A255,'[1]PNC 2020'!$A$7:$A$434,0)+4,MATCH(K$60,'[1]PNC 2020'!$A$3:$AA$3,0))),"")</f>
        <v/>
      </c>
      <c r="L255" s="35" t="str">
        <f>IFERROR(IF(INDEX('[1]PNC 2020'!$A$3:$AA$434,MATCH($A255,'[1]PNC 2020'!$A$7:$A$434,0)+4,MATCH(L$60,'[1]PNC 2020'!$A$3:$AA$3,0))=0,"",INDEX('[1]PNC 2020'!$A$3:$AA$434,MATCH($A255,'[1]PNC 2020'!$A$7:$A$434,0)+4,MATCH(L$60,'[1]PNC 2020'!$A$3:$AA$3,0))),"")</f>
        <v/>
      </c>
      <c r="M255" s="35">
        <f t="shared" si="88"/>
        <v>0</v>
      </c>
      <c r="N255" s="35" t="str">
        <f>IFERROR(IF(INDEX('[1]PNC 2020'!$A$3:$AA$434,MATCH($A255,'[1]PNC 2020'!$A$7:$A$434,0)+4,MATCH(N$60,'[1]PNC 2020'!$A$3:$AA$3,0))=0,"",INDEX('[1]PNC 2020'!$A$3:$AA$434,MATCH($A255,'[1]PNC 2020'!$A$7:$A$434,0)+4,MATCH(N$60,'[1]PNC 2020'!$A$3:$AA$3,0))),"")</f>
        <v/>
      </c>
      <c r="O255" s="35" t="str">
        <f>IFERROR(IF(INDEX('[1]PNC 2020'!$A$3:$AA$434,MATCH($A255,'[1]PNC 2020'!$A$7:$A$434,0)+4,MATCH(O$60,'[1]PNC 2020'!$A$3:$AA$3,0))=0,"",INDEX('[1]PNC 2020'!$A$3:$AA$434,MATCH($A255,'[1]PNC 2020'!$A$7:$A$434,0)+4,MATCH(O$60,'[1]PNC 2020'!$A$3:$AA$3,0))),"")</f>
        <v/>
      </c>
      <c r="P255" s="35">
        <f t="shared" si="89"/>
        <v>0</v>
      </c>
      <c r="Q255" s="35" t="str">
        <f>IFERROR(IF(INDEX('[1]PNC 2020'!$A$3:$AA$434,MATCH($A255,'[1]PNC 2020'!$A$7:$A$434,0)+4,MATCH(Q$60,'[1]PNC 2020'!$A$3:$AA$3,0))=0,"",INDEX('[1]PNC 2020'!$A$3:$AA$434,MATCH($A255,'[1]PNC 2020'!$A$7:$A$434,0)+4,MATCH(Q$60,'[1]PNC 2020'!$A$3:$AA$3,0))),"")</f>
        <v/>
      </c>
      <c r="R255" s="35" t="str">
        <f>IFERROR(IF(INDEX('[1]PNC 2020'!$A$3:$AA$434,MATCH($A255,'[1]PNC 2020'!$A$7:$A$434,0)+4,MATCH(R$60,'[1]PNC 2020'!$A$3:$AA$3,0))=0,"",INDEX('[1]PNC 2020'!$A$3:$AA$434,MATCH($A255,'[1]PNC 2020'!$A$7:$A$434,0)+4,MATCH(R$60,'[1]PNC 2020'!$A$3:$AA$3,0))),"")</f>
        <v/>
      </c>
      <c r="S255" s="35">
        <f t="shared" si="90"/>
        <v>0</v>
      </c>
      <c r="T255" s="35" t="str">
        <f>IFERROR(IF(INDEX('[1]PNC 2020'!$A$3:$AA$434,MATCH($A255,'[1]PNC 2020'!$A$7:$A$434,0)+4,MATCH(T$60,'[1]PNC 2020'!$A$3:$AA$3,0))=0,"",INDEX('[1]PNC 2020'!$A$3:$AA$434,MATCH($A255,'[1]PNC 2020'!$A$7:$A$434,0)+4,MATCH(T$60,'[1]PNC 2020'!$A$3:$AA$3,0))),"")</f>
        <v/>
      </c>
      <c r="U255" s="35" t="str">
        <f>IFERROR(IF(INDEX('[1]PNC 2020'!$A$3:$AA$434,MATCH($A255,'[1]PNC 2020'!$A$7:$A$434,0)+4,MATCH(U$60,'[1]PNC 2020'!$A$3:$AA$3,0))=0,"",INDEX('[1]PNC 2020'!$A$3:$AA$434,MATCH($A255,'[1]PNC 2020'!$A$7:$A$434,0)+4,MATCH(U$60,'[1]PNC 2020'!$A$3:$AA$3,0))),"")</f>
        <v/>
      </c>
      <c r="V255" s="35">
        <f t="shared" si="91"/>
        <v>0</v>
      </c>
      <c r="W255" s="35" t="str">
        <f>IFERROR(IF(INDEX('[1]PNC 2020'!$A$3:$AA$434,MATCH($A255,'[1]PNC 2020'!$A$7:$A$434,0)+4,MATCH(W$60,'[1]PNC 2020'!$A$3:$AA$3,0))=0,"",INDEX('[1]PNC 2020'!$A$3:$AA$434,MATCH($A255,'[1]PNC 2020'!$A$7:$A$434,0)+4,MATCH(W$60,'[1]PNC 2020'!$A$3:$AA$3,0))),"")</f>
        <v/>
      </c>
      <c r="X255" s="35" t="str">
        <f>IFERROR(IF(INDEX('[1]PNC 2020'!$A$3:$AA$434,MATCH($A255,'[1]PNC 2020'!$A$7:$A$434,0)+4,MATCH(X$60,'[1]PNC 2020'!$A$3:$AA$3,0))=0,"",INDEX('[1]PNC 2020'!$A$3:$AA$434,MATCH($A255,'[1]PNC 2020'!$A$7:$A$434,0)+4,MATCH(X$60,'[1]PNC 2020'!$A$3:$AA$3,0))),"")</f>
        <v/>
      </c>
      <c r="Y255" s="35">
        <f t="shared" si="92"/>
        <v>0</v>
      </c>
      <c r="Z255" s="35" t="str">
        <f>IFERROR(IF(INDEX('[1]PNC 2020'!$A$3:$AA$434,MATCH($A255,'[1]PNC 2020'!$A$7:$A$434,0)+4,MATCH(Z$60,'[1]PNC 2020'!$A$3:$AA$3,0))=0,"",INDEX('[1]PNC 2020'!$A$3:$AA$434,MATCH($A255,'[1]PNC 2020'!$A$7:$A$434,0)+4,MATCH(Z$60,'[1]PNC 2020'!$A$3:$AA$3,0))),"")</f>
        <v/>
      </c>
      <c r="AA255" s="35" t="str">
        <f>IFERROR(IF(INDEX('[1]PNC 2020'!$A$3:$AA$434,MATCH($A255,'[1]PNC 2020'!$A$7:$A$434,0)+4,MATCH(AA$60,'[1]PNC 2020'!$A$3:$AA$3,0))=0,"",INDEX('[1]PNC 2020'!$A$3:$AA$434,MATCH($A255,'[1]PNC 2020'!$A$7:$A$434,0)+4,MATCH(AA$60,'[1]PNC 2020'!$A$3:$AA$3,0))),"")</f>
        <v/>
      </c>
      <c r="AB255" s="35">
        <f t="shared" si="93"/>
        <v>0</v>
      </c>
      <c r="AC255" s="35" t="str">
        <f>IFERROR(IF(INDEX('[1]PNC 2020'!$A$3:$AA$434,MATCH($A255,'[1]PNC 2020'!$A$7:$A$434,0)+4,MATCH(AC$60,'[1]PNC 2020'!$A$3:$AA$3,0))=0,"",INDEX('[1]PNC 2020'!$A$3:$AA$434,MATCH($A255,'[1]PNC 2020'!$A$7:$A$434,0)+4,MATCH(AC$60,'[1]PNC 2020'!$A$3:$AA$3,0))),"")</f>
        <v/>
      </c>
      <c r="AD255" s="35" t="str">
        <f>IFERROR(IF(INDEX('[1]PNC 2020'!$A$3:$AA$434,MATCH($A255,'[1]PNC 2020'!$A$7:$A$434,0)+4,MATCH(AD$60,'[1]PNC 2020'!$A$3:$AA$3,0))=0,"",INDEX('[1]PNC 2020'!$A$3:$AA$434,MATCH($A255,'[1]PNC 2020'!$A$7:$A$434,0)+4,MATCH(AD$60,'[1]PNC 2020'!$A$3:$AA$3,0))),"")</f>
        <v/>
      </c>
      <c r="AE255" s="35">
        <f t="shared" si="94"/>
        <v>0</v>
      </c>
      <c r="AF255" s="35" t="str">
        <f>IFERROR(IF(INDEX('[1]PNC 2020'!$A$3:$AA$434,MATCH($A255,'[1]PNC 2020'!$A$7:$A$434,0)+4,MATCH(AF$60,'[1]PNC 2020'!$A$3:$AA$3,0))=0,"",INDEX('[1]PNC 2020'!$A$3:$AA$434,MATCH($A255,'[1]PNC 2020'!$A$7:$A$434,0)+4,MATCH(AF$60,'[1]PNC 2020'!$A$3:$AA$3,0))),"")</f>
        <v/>
      </c>
      <c r="AG255" s="35" t="str">
        <f>IFERROR(IF(INDEX('[1]PNC 2020'!$A$3:$AA$434,MATCH($A255,'[1]PNC 2020'!$A$7:$A$434,0)+4,MATCH(AG$60,'[1]PNC 2020'!$A$3:$AA$3,0))=0,"",INDEX('[1]PNC 2020'!$A$3:$AA$434,MATCH($A255,'[1]PNC 2020'!$A$7:$A$434,0)+4,MATCH(AG$60,'[1]PNC 2020'!$A$3:$AA$3,0))),"")</f>
        <v/>
      </c>
      <c r="AH255" s="35">
        <f t="shared" si="95"/>
        <v>0</v>
      </c>
      <c r="AI255" s="35" t="str">
        <f>IFERROR(IF(INDEX('[1]PNC 2020'!$A$3:$AA$434,MATCH($A255,'[1]PNC 2020'!$A$7:$A$434,0)+4,MATCH(AI$60,'[1]PNC 2020'!$A$3:$AA$3,0))=0,"",INDEX('[1]PNC 2020'!$A$3:$AA$434,MATCH($A255,'[1]PNC 2020'!$A$7:$A$434,0)+4,MATCH(AI$60,'[1]PNC 2020'!$A$3:$AA$3,0))),"")</f>
        <v/>
      </c>
      <c r="AJ255" s="35" t="str">
        <f>IFERROR(IF(INDEX('[1]PNC 2020'!$A$3:$AA$434,MATCH($A255,'[1]PNC 2020'!$A$7:$A$434,0)+4,MATCH(AJ$60,'[1]PNC 2020'!$A$3:$AA$3,0))=0,"",INDEX('[1]PNC 2020'!$A$3:$AA$434,MATCH($A255,'[1]PNC 2020'!$A$7:$A$434,0)+4,MATCH(AJ$60,'[1]PNC 2020'!$A$3:$AA$3,0))),"")</f>
        <v/>
      </c>
      <c r="AK255" s="35">
        <f t="shared" si="96"/>
        <v>0</v>
      </c>
      <c r="AM255" s="97" t="s">
        <v>3</v>
      </c>
    </row>
    <row r="256" spans="1:39" x14ac:dyDescent="0.25">
      <c r="A256" s="97" t="str">
        <f t="shared" si="97"/>
        <v>AbrilHylseg Seguros S.A</v>
      </c>
      <c r="B256" s="37" t="s">
        <v>129</v>
      </c>
      <c r="C256" s="44">
        <f t="shared" si="84"/>
        <v>0</v>
      </c>
      <c r="D256" s="44">
        <f t="shared" si="85"/>
        <v>0</v>
      </c>
      <c r="E256" s="35" t="str">
        <f>IFERROR(IF(INDEX('[1]PNC 2020'!$A$3:$AA$434,MATCH($A256,'[1]PNC 2020'!$A$7:$A$434,0)+4,MATCH(E$60,'[1]PNC 2020'!$A$3:$AA$3,0))=0,"",INDEX('[1]PNC 2020'!$A$3:$AA$434,MATCH($A256,'[1]PNC 2020'!$A$7:$A$434,0)+4,MATCH(E$60,'[1]PNC 2020'!$A$3:$AA$3,0))),"")</f>
        <v/>
      </c>
      <c r="F256" s="35" t="str">
        <f>IFERROR(IF(INDEX('[1]PNC 2020'!$A$3:$AA$434,MATCH($A256,'[1]PNC 2020'!$A$7:$A$434,0)+4,MATCH(F$60,'[1]PNC 2020'!$A$3:$AA$3,0))=0,"",INDEX('[1]PNC 2020'!$A$3:$AA$434,MATCH($A256,'[1]PNC 2020'!$A$7:$A$434,0)+4,MATCH(F$60,'[1]PNC 2020'!$A$3:$AA$3,0))),"")</f>
        <v/>
      </c>
      <c r="G256" s="35">
        <f t="shared" si="86"/>
        <v>0</v>
      </c>
      <c r="H256" s="35" t="str">
        <f>IFERROR(IF(INDEX('[1]PNC 2020'!$A$3:$AA$434,MATCH($A256,'[1]PNC 2020'!$A$7:$A$434,0)+4,MATCH(H$60,'[1]PNC 2020'!$A$3:$AA$3,0))=0,"",INDEX('[1]PNC 2020'!$A$3:$AA$434,MATCH($A256,'[1]PNC 2020'!$A$7:$A$434,0)+4,MATCH(H$60,'[1]PNC 2020'!$A$3:$AA$3,0))),"")</f>
        <v/>
      </c>
      <c r="I256" s="35" t="str">
        <f>IFERROR(IF(INDEX('[1]PNC 2020'!$A$3:$AA$434,MATCH($A256,'[1]PNC 2020'!$A$7:$A$434,0)+4,MATCH(I$60,'[1]PNC 2020'!$A$3:$AA$3,0))=0,"",INDEX('[1]PNC 2020'!$A$3:$AA$434,MATCH($A256,'[1]PNC 2020'!$A$7:$A$434,0)+4,MATCH(I$60,'[1]PNC 2020'!$A$3:$AA$3,0))),"")</f>
        <v/>
      </c>
      <c r="J256" s="35">
        <f t="shared" si="87"/>
        <v>0</v>
      </c>
      <c r="K256" s="35" t="str">
        <f>IFERROR(IF(INDEX('[1]PNC 2020'!$A$3:$AA$434,MATCH($A256,'[1]PNC 2020'!$A$7:$A$434,0)+4,MATCH(K$60,'[1]PNC 2020'!$A$3:$AA$3,0))=0,"",INDEX('[1]PNC 2020'!$A$3:$AA$434,MATCH($A256,'[1]PNC 2020'!$A$7:$A$434,0)+4,MATCH(K$60,'[1]PNC 2020'!$A$3:$AA$3,0))),"")</f>
        <v/>
      </c>
      <c r="L256" s="35" t="str">
        <f>IFERROR(IF(INDEX('[1]PNC 2020'!$A$3:$AA$434,MATCH($A256,'[1]PNC 2020'!$A$7:$A$434,0)+4,MATCH(L$60,'[1]PNC 2020'!$A$3:$AA$3,0))=0,"",INDEX('[1]PNC 2020'!$A$3:$AA$434,MATCH($A256,'[1]PNC 2020'!$A$7:$A$434,0)+4,MATCH(L$60,'[1]PNC 2020'!$A$3:$AA$3,0))),"")</f>
        <v/>
      </c>
      <c r="M256" s="35">
        <f t="shared" si="88"/>
        <v>0</v>
      </c>
      <c r="N256" s="35" t="str">
        <f>IFERROR(IF(INDEX('[1]PNC 2020'!$A$3:$AA$434,MATCH($A256,'[1]PNC 2020'!$A$7:$A$434,0)+4,MATCH(N$60,'[1]PNC 2020'!$A$3:$AA$3,0))=0,"",INDEX('[1]PNC 2020'!$A$3:$AA$434,MATCH($A256,'[1]PNC 2020'!$A$7:$A$434,0)+4,MATCH(N$60,'[1]PNC 2020'!$A$3:$AA$3,0))),"")</f>
        <v/>
      </c>
      <c r="O256" s="35" t="str">
        <f>IFERROR(IF(INDEX('[1]PNC 2020'!$A$3:$AA$434,MATCH($A256,'[1]PNC 2020'!$A$7:$A$434,0)+4,MATCH(O$60,'[1]PNC 2020'!$A$3:$AA$3,0))=0,"",INDEX('[1]PNC 2020'!$A$3:$AA$434,MATCH($A256,'[1]PNC 2020'!$A$7:$A$434,0)+4,MATCH(O$60,'[1]PNC 2020'!$A$3:$AA$3,0))),"")</f>
        <v/>
      </c>
      <c r="P256" s="35">
        <f t="shared" si="89"/>
        <v>0</v>
      </c>
      <c r="Q256" s="35" t="str">
        <f>IFERROR(IF(INDEX('[1]PNC 2020'!$A$3:$AA$434,MATCH($A256,'[1]PNC 2020'!$A$7:$A$434,0)+4,MATCH(Q$60,'[1]PNC 2020'!$A$3:$AA$3,0))=0,"",INDEX('[1]PNC 2020'!$A$3:$AA$434,MATCH($A256,'[1]PNC 2020'!$A$7:$A$434,0)+4,MATCH(Q$60,'[1]PNC 2020'!$A$3:$AA$3,0))),"")</f>
        <v/>
      </c>
      <c r="R256" s="35" t="str">
        <f>IFERROR(IF(INDEX('[1]PNC 2020'!$A$3:$AA$434,MATCH($A256,'[1]PNC 2020'!$A$7:$A$434,0)+4,MATCH(R$60,'[1]PNC 2020'!$A$3:$AA$3,0))=0,"",INDEX('[1]PNC 2020'!$A$3:$AA$434,MATCH($A256,'[1]PNC 2020'!$A$7:$A$434,0)+4,MATCH(R$60,'[1]PNC 2020'!$A$3:$AA$3,0))),"")</f>
        <v/>
      </c>
      <c r="S256" s="35">
        <f t="shared" si="90"/>
        <v>0</v>
      </c>
      <c r="T256" s="35" t="str">
        <f>IFERROR(IF(INDEX('[1]PNC 2020'!$A$3:$AA$434,MATCH($A256,'[1]PNC 2020'!$A$7:$A$434,0)+4,MATCH(T$60,'[1]PNC 2020'!$A$3:$AA$3,0))=0,"",INDEX('[1]PNC 2020'!$A$3:$AA$434,MATCH($A256,'[1]PNC 2020'!$A$7:$A$434,0)+4,MATCH(T$60,'[1]PNC 2020'!$A$3:$AA$3,0))),"")</f>
        <v/>
      </c>
      <c r="U256" s="35" t="str">
        <f>IFERROR(IF(INDEX('[1]PNC 2020'!$A$3:$AA$434,MATCH($A256,'[1]PNC 2020'!$A$7:$A$434,0)+4,MATCH(U$60,'[1]PNC 2020'!$A$3:$AA$3,0))=0,"",INDEX('[1]PNC 2020'!$A$3:$AA$434,MATCH($A256,'[1]PNC 2020'!$A$7:$A$434,0)+4,MATCH(U$60,'[1]PNC 2020'!$A$3:$AA$3,0))),"")</f>
        <v/>
      </c>
      <c r="V256" s="35">
        <f t="shared" si="91"/>
        <v>0</v>
      </c>
      <c r="W256" s="35" t="str">
        <f>IFERROR(IF(INDEX('[1]PNC 2020'!$A$3:$AA$434,MATCH($A256,'[1]PNC 2020'!$A$7:$A$434,0)+4,MATCH(W$60,'[1]PNC 2020'!$A$3:$AA$3,0))=0,"",INDEX('[1]PNC 2020'!$A$3:$AA$434,MATCH($A256,'[1]PNC 2020'!$A$7:$A$434,0)+4,MATCH(W$60,'[1]PNC 2020'!$A$3:$AA$3,0))),"")</f>
        <v/>
      </c>
      <c r="X256" s="35" t="str">
        <f>IFERROR(IF(INDEX('[1]PNC 2020'!$A$3:$AA$434,MATCH($A256,'[1]PNC 2020'!$A$7:$A$434,0)+4,MATCH(X$60,'[1]PNC 2020'!$A$3:$AA$3,0))=0,"",INDEX('[1]PNC 2020'!$A$3:$AA$434,MATCH($A256,'[1]PNC 2020'!$A$7:$A$434,0)+4,MATCH(X$60,'[1]PNC 2020'!$A$3:$AA$3,0))),"")</f>
        <v/>
      </c>
      <c r="Y256" s="35">
        <f t="shared" si="92"/>
        <v>0</v>
      </c>
      <c r="Z256" s="35" t="str">
        <f>IFERROR(IF(INDEX('[1]PNC 2020'!$A$3:$AA$434,MATCH($A256,'[1]PNC 2020'!$A$7:$A$434,0)+4,MATCH(Z$60,'[1]PNC 2020'!$A$3:$AA$3,0))=0,"",INDEX('[1]PNC 2020'!$A$3:$AA$434,MATCH($A256,'[1]PNC 2020'!$A$7:$A$434,0)+4,MATCH(Z$60,'[1]PNC 2020'!$A$3:$AA$3,0))),"")</f>
        <v/>
      </c>
      <c r="AA256" s="35" t="str">
        <f>IFERROR(IF(INDEX('[1]PNC 2020'!$A$3:$AA$434,MATCH($A256,'[1]PNC 2020'!$A$7:$A$434,0)+4,MATCH(AA$60,'[1]PNC 2020'!$A$3:$AA$3,0))=0,"",INDEX('[1]PNC 2020'!$A$3:$AA$434,MATCH($A256,'[1]PNC 2020'!$A$7:$A$434,0)+4,MATCH(AA$60,'[1]PNC 2020'!$A$3:$AA$3,0))),"")</f>
        <v/>
      </c>
      <c r="AB256" s="35">
        <f t="shared" si="93"/>
        <v>0</v>
      </c>
      <c r="AC256" s="35" t="str">
        <f>IFERROR(IF(INDEX('[1]PNC 2020'!$A$3:$AA$434,MATCH($A256,'[1]PNC 2020'!$A$7:$A$434,0)+4,MATCH(AC$60,'[1]PNC 2020'!$A$3:$AA$3,0))=0,"",INDEX('[1]PNC 2020'!$A$3:$AA$434,MATCH($A256,'[1]PNC 2020'!$A$7:$A$434,0)+4,MATCH(AC$60,'[1]PNC 2020'!$A$3:$AA$3,0))),"")</f>
        <v/>
      </c>
      <c r="AD256" s="35" t="str">
        <f>IFERROR(IF(INDEX('[1]PNC 2020'!$A$3:$AA$434,MATCH($A256,'[1]PNC 2020'!$A$7:$A$434,0)+4,MATCH(AD$60,'[1]PNC 2020'!$A$3:$AA$3,0))=0,"",INDEX('[1]PNC 2020'!$A$3:$AA$434,MATCH($A256,'[1]PNC 2020'!$A$7:$A$434,0)+4,MATCH(AD$60,'[1]PNC 2020'!$A$3:$AA$3,0))),"")</f>
        <v/>
      </c>
      <c r="AE256" s="35">
        <f t="shared" si="94"/>
        <v>0</v>
      </c>
      <c r="AF256" s="35" t="str">
        <f>IFERROR(IF(INDEX('[1]PNC 2020'!$A$3:$AA$434,MATCH($A256,'[1]PNC 2020'!$A$7:$A$434,0)+4,MATCH(AF$60,'[1]PNC 2020'!$A$3:$AA$3,0))=0,"",INDEX('[1]PNC 2020'!$A$3:$AA$434,MATCH($A256,'[1]PNC 2020'!$A$7:$A$434,0)+4,MATCH(AF$60,'[1]PNC 2020'!$A$3:$AA$3,0))),"")</f>
        <v/>
      </c>
      <c r="AG256" s="35" t="str">
        <f>IFERROR(IF(INDEX('[1]PNC 2020'!$A$3:$AA$434,MATCH($A256,'[1]PNC 2020'!$A$7:$A$434,0)+4,MATCH(AG$60,'[1]PNC 2020'!$A$3:$AA$3,0))=0,"",INDEX('[1]PNC 2020'!$A$3:$AA$434,MATCH($A256,'[1]PNC 2020'!$A$7:$A$434,0)+4,MATCH(AG$60,'[1]PNC 2020'!$A$3:$AA$3,0))),"")</f>
        <v/>
      </c>
      <c r="AH256" s="35">
        <f t="shared" si="95"/>
        <v>0</v>
      </c>
      <c r="AI256" s="35" t="str">
        <f>IFERROR(IF(INDEX('[1]PNC 2020'!$A$3:$AA$434,MATCH($A256,'[1]PNC 2020'!$A$7:$A$434,0)+4,MATCH(AI$60,'[1]PNC 2020'!$A$3:$AA$3,0))=0,"",INDEX('[1]PNC 2020'!$A$3:$AA$434,MATCH($A256,'[1]PNC 2020'!$A$7:$A$434,0)+4,MATCH(AI$60,'[1]PNC 2020'!$A$3:$AA$3,0))),"")</f>
        <v/>
      </c>
      <c r="AJ256" s="35" t="str">
        <f>IFERROR(IF(INDEX('[1]PNC 2020'!$A$3:$AA$434,MATCH($A256,'[1]PNC 2020'!$A$7:$A$434,0)+4,MATCH(AJ$60,'[1]PNC 2020'!$A$3:$AA$3,0))=0,"",INDEX('[1]PNC 2020'!$A$3:$AA$434,MATCH($A256,'[1]PNC 2020'!$A$7:$A$434,0)+4,MATCH(AJ$60,'[1]PNC 2020'!$A$3:$AA$3,0))),"")</f>
        <v/>
      </c>
      <c r="AK256" s="35">
        <f t="shared" si="96"/>
        <v>0</v>
      </c>
      <c r="AM256" s="97" t="s">
        <v>3</v>
      </c>
    </row>
    <row r="257" spans="1:39" x14ac:dyDescent="0.25">
      <c r="A257" s="97" t="str">
        <f t="shared" si="97"/>
        <v>AbrilMidas Seguros, S.A.</v>
      </c>
      <c r="B257" s="37" t="s">
        <v>130</v>
      </c>
      <c r="C257" s="44">
        <f t="shared" si="84"/>
        <v>0</v>
      </c>
      <c r="D257" s="44">
        <f t="shared" si="85"/>
        <v>0</v>
      </c>
      <c r="E257" s="35" t="str">
        <f>IFERROR(IF(INDEX('[1]PNC 2020'!$A$3:$AA$434,MATCH($A257,'[1]PNC 2020'!$A$7:$A$434,0)+4,MATCH(E$60,'[1]PNC 2020'!$A$3:$AA$3,0))=0,"",INDEX('[1]PNC 2020'!$A$3:$AA$434,MATCH($A257,'[1]PNC 2020'!$A$7:$A$434,0)+4,MATCH(E$60,'[1]PNC 2020'!$A$3:$AA$3,0))),"")</f>
        <v/>
      </c>
      <c r="F257" s="35" t="str">
        <f>IFERROR(IF(INDEX('[1]PNC 2020'!$A$3:$AA$434,MATCH($A257,'[1]PNC 2020'!$A$7:$A$434,0)+4,MATCH(F$60,'[1]PNC 2020'!$A$3:$AA$3,0))=0,"",INDEX('[1]PNC 2020'!$A$3:$AA$434,MATCH($A257,'[1]PNC 2020'!$A$7:$A$434,0)+4,MATCH(F$60,'[1]PNC 2020'!$A$3:$AA$3,0))),"")</f>
        <v/>
      </c>
      <c r="G257" s="35">
        <f t="shared" si="86"/>
        <v>0</v>
      </c>
      <c r="H257" s="35" t="str">
        <f>IFERROR(IF(INDEX('[1]PNC 2020'!$A$3:$AA$434,MATCH($A257,'[1]PNC 2020'!$A$7:$A$434,0)+4,MATCH(H$60,'[1]PNC 2020'!$A$3:$AA$3,0))=0,"",INDEX('[1]PNC 2020'!$A$3:$AA$434,MATCH($A257,'[1]PNC 2020'!$A$7:$A$434,0)+4,MATCH(H$60,'[1]PNC 2020'!$A$3:$AA$3,0))),"")</f>
        <v/>
      </c>
      <c r="I257" s="35" t="str">
        <f>IFERROR(IF(INDEX('[1]PNC 2020'!$A$3:$AA$434,MATCH($A257,'[1]PNC 2020'!$A$7:$A$434,0)+4,MATCH(I$60,'[1]PNC 2020'!$A$3:$AA$3,0))=0,"",INDEX('[1]PNC 2020'!$A$3:$AA$434,MATCH($A257,'[1]PNC 2020'!$A$7:$A$434,0)+4,MATCH(I$60,'[1]PNC 2020'!$A$3:$AA$3,0))),"")</f>
        <v/>
      </c>
      <c r="J257" s="35">
        <f t="shared" si="87"/>
        <v>0</v>
      </c>
      <c r="K257" s="35" t="str">
        <f>IFERROR(IF(INDEX('[1]PNC 2020'!$A$3:$AA$434,MATCH($A257,'[1]PNC 2020'!$A$7:$A$434,0)+4,MATCH(K$60,'[1]PNC 2020'!$A$3:$AA$3,0))=0,"",INDEX('[1]PNC 2020'!$A$3:$AA$434,MATCH($A257,'[1]PNC 2020'!$A$7:$A$434,0)+4,MATCH(K$60,'[1]PNC 2020'!$A$3:$AA$3,0))),"")</f>
        <v/>
      </c>
      <c r="L257" s="35" t="str">
        <f>IFERROR(IF(INDEX('[1]PNC 2020'!$A$3:$AA$434,MATCH($A257,'[1]PNC 2020'!$A$7:$A$434,0)+4,MATCH(L$60,'[1]PNC 2020'!$A$3:$AA$3,0))=0,"",INDEX('[1]PNC 2020'!$A$3:$AA$434,MATCH($A257,'[1]PNC 2020'!$A$7:$A$434,0)+4,MATCH(L$60,'[1]PNC 2020'!$A$3:$AA$3,0))),"")</f>
        <v/>
      </c>
      <c r="M257" s="35">
        <f t="shared" si="88"/>
        <v>0</v>
      </c>
      <c r="N257" s="35" t="str">
        <f>IFERROR(IF(INDEX('[1]PNC 2020'!$A$3:$AA$434,MATCH($A257,'[1]PNC 2020'!$A$7:$A$434,0)+4,MATCH(N$60,'[1]PNC 2020'!$A$3:$AA$3,0))=0,"",INDEX('[1]PNC 2020'!$A$3:$AA$434,MATCH($A257,'[1]PNC 2020'!$A$7:$A$434,0)+4,MATCH(N$60,'[1]PNC 2020'!$A$3:$AA$3,0))),"")</f>
        <v/>
      </c>
      <c r="O257" s="35" t="str">
        <f>IFERROR(IF(INDEX('[1]PNC 2020'!$A$3:$AA$434,MATCH($A257,'[1]PNC 2020'!$A$7:$A$434,0)+4,MATCH(O$60,'[1]PNC 2020'!$A$3:$AA$3,0))=0,"",INDEX('[1]PNC 2020'!$A$3:$AA$434,MATCH($A257,'[1]PNC 2020'!$A$7:$A$434,0)+4,MATCH(O$60,'[1]PNC 2020'!$A$3:$AA$3,0))),"")</f>
        <v/>
      </c>
      <c r="P257" s="35">
        <f t="shared" si="89"/>
        <v>0</v>
      </c>
      <c r="Q257" s="35" t="str">
        <f>IFERROR(IF(INDEX('[1]PNC 2020'!$A$3:$AA$434,MATCH($A257,'[1]PNC 2020'!$A$7:$A$434,0)+4,MATCH(Q$60,'[1]PNC 2020'!$A$3:$AA$3,0))=0,"",INDEX('[1]PNC 2020'!$A$3:$AA$434,MATCH($A257,'[1]PNC 2020'!$A$7:$A$434,0)+4,MATCH(Q$60,'[1]PNC 2020'!$A$3:$AA$3,0))),"")</f>
        <v/>
      </c>
      <c r="R257" s="35" t="str">
        <f>IFERROR(IF(INDEX('[1]PNC 2020'!$A$3:$AA$434,MATCH($A257,'[1]PNC 2020'!$A$7:$A$434,0)+4,MATCH(R$60,'[1]PNC 2020'!$A$3:$AA$3,0))=0,"",INDEX('[1]PNC 2020'!$A$3:$AA$434,MATCH($A257,'[1]PNC 2020'!$A$7:$A$434,0)+4,MATCH(R$60,'[1]PNC 2020'!$A$3:$AA$3,0))),"")</f>
        <v/>
      </c>
      <c r="S257" s="35">
        <f t="shared" si="90"/>
        <v>0</v>
      </c>
      <c r="T257" s="35" t="str">
        <f>IFERROR(IF(INDEX('[1]PNC 2020'!$A$3:$AA$434,MATCH($A257,'[1]PNC 2020'!$A$7:$A$434,0)+4,MATCH(T$60,'[1]PNC 2020'!$A$3:$AA$3,0))=0,"",INDEX('[1]PNC 2020'!$A$3:$AA$434,MATCH($A257,'[1]PNC 2020'!$A$7:$A$434,0)+4,MATCH(T$60,'[1]PNC 2020'!$A$3:$AA$3,0))),"")</f>
        <v/>
      </c>
      <c r="U257" s="35" t="str">
        <f>IFERROR(IF(INDEX('[1]PNC 2020'!$A$3:$AA$434,MATCH($A257,'[1]PNC 2020'!$A$7:$A$434,0)+4,MATCH(U$60,'[1]PNC 2020'!$A$3:$AA$3,0))=0,"",INDEX('[1]PNC 2020'!$A$3:$AA$434,MATCH($A257,'[1]PNC 2020'!$A$7:$A$434,0)+4,MATCH(U$60,'[1]PNC 2020'!$A$3:$AA$3,0))),"")</f>
        <v/>
      </c>
      <c r="V257" s="35">
        <f t="shared" si="91"/>
        <v>0</v>
      </c>
      <c r="W257" s="35" t="str">
        <f>IFERROR(IF(INDEX('[1]PNC 2020'!$A$3:$AA$434,MATCH($A257,'[1]PNC 2020'!$A$7:$A$434,0)+4,MATCH(W$60,'[1]PNC 2020'!$A$3:$AA$3,0))=0,"",INDEX('[1]PNC 2020'!$A$3:$AA$434,MATCH($A257,'[1]PNC 2020'!$A$7:$A$434,0)+4,MATCH(W$60,'[1]PNC 2020'!$A$3:$AA$3,0))),"")</f>
        <v/>
      </c>
      <c r="X257" s="35" t="str">
        <f>IFERROR(IF(INDEX('[1]PNC 2020'!$A$3:$AA$434,MATCH($A257,'[1]PNC 2020'!$A$7:$A$434,0)+4,MATCH(X$60,'[1]PNC 2020'!$A$3:$AA$3,0))=0,"",INDEX('[1]PNC 2020'!$A$3:$AA$434,MATCH($A257,'[1]PNC 2020'!$A$7:$A$434,0)+4,MATCH(X$60,'[1]PNC 2020'!$A$3:$AA$3,0))),"")</f>
        <v/>
      </c>
      <c r="Y257" s="35">
        <f t="shared" si="92"/>
        <v>0</v>
      </c>
      <c r="Z257" s="35" t="str">
        <f>IFERROR(IF(INDEX('[1]PNC 2020'!$A$3:$AA$434,MATCH($A257,'[1]PNC 2020'!$A$7:$A$434,0)+4,MATCH(Z$60,'[1]PNC 2020'!$A$3:$AA$3,0))=0,"",INDEX('[1]PNC 2020'!$A$3:$AA$434,MATCH($A257,'[1]PNC 2020'!$A$7:$A$434,0)+4,MATCH(Z$60,'[1]PNC 2020'!$A$3:$AA$3,0))),"")</f>
        <v/>
      </c>
      <c r="AA257" s="35" t="str">
        <f>IFERROR(IF(INDEX('[1]PNC 2020'!$A$3:$AA$434,MATCH($A257,'[1]PNC 2020'!$A$7:$A$434,0)+4,MATCH(AA$60,'[1]PNC 2020'!$A$3:$AA$3,0))=0,"",INDEX('[1]PNC 2020'!$A$3:$AA$434,MATCH($A257,'[1]PNC 2020'!$A$7:$A$434,0)+4,MATCH(AA$60,'[1]PNC 2020'!$A$3:$AA$3,0))),"")</f>
        <v/>
      </c>
      <c r="AB257" s="35">
        <f t="shared" si="93"/>
        <v>0</v>
      </c>
      <c r="AC257" s="35" t="str">
        <f>IFERROR(IF(INDEX('[1]PNC 2020'!$A$3:$AA$434,MATCH($A257,'[1]PNC 2020'!$A$7:$A$434,0)+4,MATCH(AC$60,'[1]PNC 2020'!$A$3:$AA$3,0))=0,"",INDEX('[1]PNC 2020'!$A$3:$AA$434,MATCH($A257,'[1]PNC 2020'!$A$7:$A$434,0)+4,MATCH(AC$60,'[1]PNC 2020'!$A$3:$AA$3,0))),"")</f>
        <v/>
      </c>
      <c r="AD257" s="35" t="str">
        <f>IFERROR(IF(INDEX('[1]PNC 2020'!$A$3:$AA$434,MATCH($A257,'[1]PNC 2020'!$A$7:$A$434,0)+4,MATCH(AD$60,'[1]PNC 2020'!$A$3:$AA$3,0))=0,"",INDEX('[1]PNC 2020'!$A$3:$AA$434,MATCH($A257,'[1]PNC 2020'!$A$7:$A$434,0)+4,MATCH(AD$60,'[1]PNC 2020'!$A$3:$AA$3,0))),"")</f>
        <v/>
      </c>
      <c r="AE257" s="35">
        <f t="shared" si="94"/>
        <v>0</v>
      </c>
      <c r="AF257" s="35" t="str">
        <f>IFERROR(IF(INDEX('[1]PNC 2020'!$A$3:$AA$434,MATCH($A257,'[1]PNC 2020'!$A$7:$A$434,0)+4,MATCH(AF$60,'[1]PNC 2020'!$A$3:$AA$3,0))=0,"",INDEX('[1]PNC 2020'!$A$3:$AA$434,MATCH($A257,'[1]PNC 2020'!$A$7:$A$434,0)+4,MATCH(AF$60,'[1]PNC 2020'!$A$3:$AA$3,0))),"")</f>
        <v/>
      </c>
      <c r="AG257" s="35" t="str">
        <f>IFERROR(IF(INDEX('[1]PNC 2020'!$A$3:$AA$434,MATCH($A257,'[1]PNC 2020'!$A$7:$A$434,0)+4,MATCH(AG$60,'[1]PNC 2020'!$A$3:$AA$3,0))=0,"",INDEX('[1]PNC 2020'!$A$3:$AA$434,MATCH($A257,'[1]PNC 2020'!$A$7:$A$434,0)+4,MATCH(AG$60,'[1]PNC 2020'!$A$3:$AA$3,0))),"")</f>
        <v/>
      </c>
      <c r="AH257" s="35">
        <f t="shared" si="95"/>
        <v>0</v>
      </c>
      <c r="AI257" s="35" t="str">
        <f>IFERROR(IF(INDEX('[1]PNC 2020'!$A$3:$AA$434,MATCH($A257,'[1]PNC 2020'!$A$7:$A$434,0)+4,MATCH(AI$60,'[1]PNC 2020'!$A$3:$AA$3,0))=0,"",INDEX('[1]PNC 2020'!$A$3:$AA$434,MATCH($A257,'[1]PNC 2020'!$A$7:$A$434,0)+4,MATCH(AI$60,'[1]PNC 2020'!$A$3:$AA$3,0))),"")</f>
        <v/>
      </c>
      <c r="AJ257" s="35" t="str">
        <f>IFERROR(IF(INDEX('[1]PNC 2020'!$A$3:$AA$434,MATCH($A257,'[1]PNC 2020'!$A$7:$A$434,0)+4,MATCH(AJ$60,'[1]PNC 2020'!$A$3:$AA$3,0))=0,"",INDEX('[1]PNC 2020'!$A$3:$AA$434,MATCH($A257,'[1]PNC 2020'!$A$7:$A$434,0)+4,MATCH(AJ$60,'[1]PNC 2020'!$A$3:$AA$3,0))),"")</f>
        <v/>
      </c>
      <c r="AK257" s="35">
        <f t="shared" si="96"/>
        <v>0</v>
      </c>
      <c r="AM257" s="97" t="s">
        <v>3</v>
      </c>
    </row>
    <row r="258" spans="1:39" ht="13.8" thickBot="1" x14ac:dyDescent="0.3">
      <c r="A258" s="97" t="str">
        <f t="shared" si="97"/>
        <v>AbrilUnit, S.A.</v>
      </c>
      <c r="B258" s="37" t="s">
        <v>131</v>
      </c>
      <c r="C258" s="44">
        <f t="shared" si="84"/>
        <v>0</v>
      </c>
      <c r="D258" s="44">
        <f t="shared" si="85"/>
        <v>0</v>
      </c>
      <c r="E258" s="35" t="str">
        <f>IFERROR(IF(INDEX('[1]PNC 2020'!$A$3:$AA$434,MATCH($A258,'[1]PNC 2020'!$A$7:$A$434,0)+4,MATCH(E$60,'[1]PNC 2020'!$A$3:$AA$3,0))=0,"",INDEX('[1]PNC 2020'!$A$3:$AA$434,MATCH($A258,'[1]PNC 2020'!$A$7:$A$434,0)+4,MATCH(E$60,'[1]PNC 2020'!$A$3:$AA$3,0))),"")</f>
        <v/>
      </c>
      <c r="F258" s="35" t="str">
        <f>IFERROR(IF(INDEX('[1]PNC 2020'!$A$3:$AA$434,MATCH($A258,'[1]PNC 2020'!$A$7:$A$434,0)+4,MATCH(F$60,'[1]PNC 2020'!$A$3:$AA$3,0))=0,"",INDEX('[1]PNC 2020'!$A$3:$AA$434,MATCH($A258,'[1]PNC 2020'!$A$7:$A$434,0)+4,MATCH(F$60,'[1]PNC 2020'!$A$3:$AA$3,0))),"")</f>
        <v/>
      </c>
      <c r="G258" s="35">
        <f t="shared" si="86"/>
        <v>0</v>
      </c>
      <c r="H258" s="35" t="str">
        <f>IFERROR(IF(INDEX('[1]PNC 2020'!$A$3:$AA$434,MATCH($A258,'[1]PNC 2020'!$A$7:$A$434,0)+4,MATCH(H$60,'[1]PNC 2020'!$A$3:$AA$3,0))=0,"",INDEX('[1]PNC 2020'!$A$3:$AA$434,MATCH($A258,'[1]PNC 2020'!$A$7:$A$434,0)+4,MATCH(H$60,'[1]PNC 2020'!$A$3:$AA$3,0))),"")</f>
        <v/>
      </c>
      <c r="I258" s="35" t="str">
        <f>IFERROR(IF(INDEX('[1]PNC 2020'!$A$3:$AA$434,MATCH($A258,'[1]PNC 2020'!$A$7:$A$434,0)+4,MATCH(I$60,'[1]PNC 2020'!$A$3:$AA$3,0))=0,"",INDEX('[1]PNC 2020'!$A$3:$AA$434,MATCH($A258,'[1]PNC 2020'!$A$7:$A$434,0)+4,MATCH(I$60,'[1]PNC 2020'!$A$3:$AA$3,0))),"")</f>
        <v/>
      </c>
      <c r="J258" s="35">
        <f t="shared" si="87"/>
        <v>0</v>
      </c>
      <c r="K258" s="35" t="str">
        <f>IFERROR(IF(INDEX('[1]PNC 2020'!$A$3:$AA$434,MATCH($A258,'[1]PNC 2020'!$A$7:$A$434,0)+4,MATCH(K$60,'[1]PNC 2020'!$A$3:$AA$3,0))=0,"",INDEX('[1]PNC 2020'!$A$3:$AA$434,MATCH($A258,'[1]PNC 2020'!$A$7:$A$434,0)+4,MATCH(K$60,'[1]PNC 2020'!$A$3:$AA$3,0))),"")</f>
        <v/>
      </c>
      <c r="L258" s="35" t="str">
        <f>IFERROR(IF(INDEX('[1]PNC 2020'!$A$3:$AA$434,MATCH($A258,'[1]PNC 2020'!$A$7:$A$434,0)+4,MATCH(L$60,'[1]PNC 2020'!$A$3:$AA$3,0))=0,"",INDEX('[1]PNC 2020'!$A$3:$AA$434,MATCH($A258,'[1]PNC 2020'!$A$7:$A$434,0)+4,MATCH(L$60,'[1]PNC 2020'!$A$3:$AA$3,0))),"")</f>
        <v/>
      </c>
      <c r="M258" s="35">
        <f t="shared" si="88"/>
        <v>0</v>
      </c>
      <c r="N258" s="35" t="str">
        <f>IFERROR(IF(INDEX('[1]PNC 2020'!$A$3:$AA$434,MATCH($A258,'[1]PNC 2020'!$A$7:$A$434,0)+4,MATCH(N$60,'[1]PNC 2020'!$A$3:$AA$3,0))=0,"",INDEX('[1]PNC 2020'!$A$3:$AA$434,MATCH($A258,'[1]PNC 2020'!$A$7:$A$434,0)+4,MATCH(N$60,'[1]PNC 2020'!$A$3:$AA$3,0))),"")</f>
        <v/>
      </c>
      <c r="O258" s="35" t="str">
        <f>IFERROR(IF(INDEX('[1]PNC 2020'!$A$3:$AA$434,MATCH($A258,'[1]PNC 2020'!$A$7:$A$434,0)+4,MATCH(O$60,'[1]PNC 2020'!$A$3:$AA$3,0))=0,"",INDEX('[1]PNC 2020'!$A$3:$AA$434,MATCH($A258,'[1]PNC 2020'!$A$7:$A$434,0)+4,MATCH(O$60,'[1]PNC 2020'!$A$3:$AA$3,0))),"")</f>
        <v/>
      </c>
      <c r="P258" s="35">
        <f t="shared" si="89"/>
        <v>0</v>
      </c>
      <c r="Q258" s="35" t="str">
        <f>IFERROR(IF(INDEX('[1]PNC 2020'!$A$3:$AA$434,MATCH($A258,'[1]PNC 2020'!$A$7:$A$434,0)+4,MATCH(Q$60,'[1]PNC 2020'!$A$3:$AA$3,0))=0,"",INDEX('[1]PNC 2020'!$A$3:$AA$434,MATCH($A258,'[1]PNC 2020'!$A$7:$A$434,0)+4,MATCH(Q$60,'[1]PNC 2020'!$A$3:$AA$3,0))),"")</f>
        <v/>
      </c>
      <c r="R258" s="35" t="str">
        <f>IFERROR(IF(INDEX('[1]PNC 2020'!$A$3:$AA$434,MATCH($A258,'[1]PNC 2020'!$A$7:$A$434,0)+4,MATCH(R$60,'[1]PNC 2020'!$A$3:$AA$3,0))=0,"",INDEX('[1]PNC 2020'!$A$3:$AA$434,MATCH($A258,'[1]PNC 2020'!$A$7:$A$434,0)+4,MATCH(R$60,'[1]PNC 2020'!$A$3:$AA$3,0))),"")</f>
        <v/>
      </c>
      <c r="S258" s="35">
        <f t="shared" si="90"/>
        <v>0</v>
      </c>
      <c r="T258" s="35" t="str">
        <f>IFERROR(IF(INDEX('[1]PNC 2020'!$A$3:$AA$434,MATCH($A258,'[1]PNC 2020'!$A$7:$A$434,0)+4,MATCH(T$60,'[1]PNC 2020'!$A$3:$AA$3,0))=0,"",INDEX('[1]PNC 2020'!$A$3:$AA$434,MATCH($A258,'[1]PNC 2020'!$A$7:$A$434,0)+4,MATCH(T$60,'[1]PNC 2020'!$A$3:$AA$3,0))),"")</f>
        <v/>
      </c>
      <c r="U258" s="35" t="str">
        <f>IFERROR(IF(INDEX('[1]PNC 2020'!$A$3:$AA$434,MATCH($A258,'[1]PNC 2020'!$A$7:$A$434,0)+4,MATCH(U$60,'[1]PNC 2020'!$A$3:$AA$3,0))=0,"",INDEX('[1]PNC 2020'!$A$3:$AA$434,MATCH($A258,'[1]PNC 2020'!$A$7:$A$434,0)+4,MATCH(U$60,'[1]PNC 2020'!$A$3:$AA$3,0))),"")</f>
        <v/>
      </c>
      <c r="V258" s="35">
        <f t="shared" si="91"/>
        <v>0</v>
      </c>
      <c r="W258" s="35" t="str">
        <f>IFERROR(IF(INDEX('[1]PNC 2020'!$A$3:$AA$434,MATCH($A258,'[1]PNC 2020'!$A$7:$A$434,0)+4,MATCH(W$60,'[1]PNC 2020'!$A$3:$AA$3,0))=0,"",INDEX('[1]PNC 2020'!$A$3:$AA$434,MATCH($A258,'[1]PNC 2020'!$A$7:$A$434,0)+4,MATCH(W$60,'[1]PNC 2020'!$A$3:$AA$3,0))),"")</f>
        <v/>
      </c>
      <c r="X258" s="35" t="str">
        <f>IFERROR(IF(INDEX('[1]PNC 2020'!$A$3:$AA$434,MATCH($A258,'[1]PNC 2020'!$A$7:$A$434,0)+4,MATCH(X$60,'[1]PNC 2020'!$A$3:$AA$3,0))=0,"",INDEX('[1]PNC 2020'!$A$3:$AA$434,MATCH($A258,'[1]PNC 2020'!$A$7:$A$434,0)+4,MATCH(X$60,'[1]PNC 2020'!$A$3:$AA$3,0))),"")</f>
        <v/>
      </c>
      <c r="Y258" s="35">
        <f t="shared" si="92"/>
        <v>0</v>
      </c>
      <c r="Z258" s="35" t="str">
        <f>IFERROR(IF(INDEX('[1]PNC 2020'!$A$3:$AA$434,MATCH($A258,'[1]PNC 2020'!$A$7:$A$434,0)+4,MATCH(Z$60,'[1]PNC 2020'!$A$3:$AA$3,0))=0,"",INDEX('[1]PNC 2020'!$A$3:$AA$434,MATCH($A258,'[1]PNC 2020'!$A$7:$A$434,0)+4,MATCH(Z$60,'[1]PNC 2020'!$A$3:$AA$3,0))),"")</f>
        <v/>
      </c>
      <c r="AA258" s="35" t="str">
        <f>IFERROR(IF(INDEX('[1]PNC 2020'!$A$3:$AA$434,MATCH($A258,'[1]PNC 2020'!$A$7:$A$434,0)+4,MATCH(AA$60,'[1]PNC 2020'!$A$3:$AA$3,0))=0,"",INDEX('[1]PNC 2020'!$A$3:$AA$434,MATCH($A258,'[1]PNC 2020'!$A$7:$A$434,0)+4,MATCH(AA$60,'[1]PNC 2020'!$A$3:$AA$3,0))),"")</f>
        <v/>
      </c>
      <c r="AB258" s="35">
        <f t="shared" si="93"/>
        <v>0</v>
      </c>
      <c r="AC258" s="35" t="str">
        <f>IFERROR(IF(INDEX('[1]PNC 2020'!$A$3:$AA$434,MATCH($A258,'[1]PNC 2020'!$A$7:$A$434,0)+4,MATCH(AC$60,'[1]PNC 2020'!$A$3:$AA$3,0))=0,"",INDEX('[1]PNC 2020'!$A$3:$AA$434,MATCH($A258,'[1]PNC 2020'!$A$7:$A$434,0)+4,MATCH(AC$60,'[1]PNC 2020'!$A$3:$AA$3,0))),"")</f>
        <v/>
      </c>
      <c r="AD258" s="35" t="str">
        <f>IFERROR(IF(INDEX('[1]PNC 2020'!$A$3:$AA$434,MATCH($A258,'[1]PNC 2020'!$A$7:$A$434,0)+4,MATCH(AD$60,'[1]PNC 2020'!$A$3:$AA$3,0))=0,"",INDEX('[1]PNC 2020'!$A$3:$AA$434,MATCH($A258,'[1]PNC 2020'!$A$7:$A$434,0)+4,MATCH(AD$60,'[1]PNC 2020'!$A$3:$AA$3,0))),"")</f>
        <v/>
      </c>
      <c r="AE258" s="35">
        <f t="shared" si="94"/>
        <v>0</v>
      </c>
      <c r="AF258" s="35" t="str">
        <f>IFERROR(IF(INDEX('[1]PNC 2020'!$A$3:$AA$434,MATCH($A258,'[1]PNC 2020'!$A$7:$A$434,0)+4,MATCH(AF$60,'[1]PNC 2020'!$A$3:$AA$3,0))=0,"",INDEX('[1]PNC 2020'!$A$3:$AA$434,MATCH($A258,'[1]PNC 2020'!$A$7:$A$434,0)+4,MATCH(AF$60,'[1]PNC 2020'!$A$3:$AA$3,0))),"")</f>
        <v/>
      </c>
      <c r="AG258" s="35" t="str">
        <f>IFERROR(IF(INDEX('[1]PNC 2020'!$A$3:$AA$434,MATCH($A258,'[1]PNC 2020'!$A$7:$A$434,0)+4,MATCH(AG$60,'[1]PNC 2020'!$A$3:$AA$3,0))=0,"",INDEX('[1]PNC 2020'!$A$3:$AA$434,MATCH($A258,'[1]PNC 2020'!$A$7:$A$434,0)+4,MATCH(AG$60,'[1]PNC 2020'!$A$3:$AA$3,0))),"")</f>
        <v/>
      </c>
      <c r="AH258" s="35">
        <f t="shared" si="95"/>
        <v>0</v>
      </c>
      <c r="AI258" s="35" t="str">
        <f>IFERROR(IF(INDEX('[1]PNC 2020'!$A$3:$AA$434,MATCH($A258,'[1]PNC 2020'!$A$7:$A$434,0)+4,MATCH(AI$60,'[1]PNC 2020'!$A$3:$AA$3,0))=0,"",INDEX('[1]PNC 2020'!$A$3:$AA$434,MATCH($A258,'[1]PNC 2020'!$A$7:$A$434,0)+4,MATCH(AI$60,'[1]PNC 2020'!$A$3:$AA$3,0))),"")</f>
        <v/>
      </c>
      <c r="AJ258" s="35" t="str">
        <f>IFERROR(IF(INDEX('[1]PNC 2020'!$A$3:$AA$434,MATCH($A258,'[1]PNC 2020'!$A$7:$A$434,0)+4,MATCH(AJ$60,'[1]PNC 2020'!$A$3:$AA$3,0))=0,"",INDEX('[1]PNC 2020'!$A$3:$AA$434,MATCH($A258,'[1]PNC 2020'!$A$7:$A$434,0)+4,MATCH(AJ$60,'[1]PNC 2020'!$A$3:$AA$3,0))),"")</f>
        <v/>
      </c>
      <c r="AK258" s="35">
        <f t="shared" si="96"/>
        <v>0</v>
      </c>
      <c r="AM258" s="97" t="s">
        <v>3</v>
      </c>
    </row>
    <row r="259" spans="1:39" ht="14.4" thickTop="1" thickBot="1" x14ac:dyDescent="0.3">
      <c r="A259" s="97" t="str">
        <f t="shared" si="97"/>
        <v>Total General</v>
      </c>
      <c r="B259" s="39" t="s">
        <v>19</v>
      </c>
      <c r="C259" s="46">
        <f t="shared" ref="C259:AK259" si="98">SUM(C226:C258)</f>
        <v>0</v>
      </c>
      <c r="D259" s="46">
        <f t="shared" si="98"/>
        <v>0</v>
      </c>
      <c r="E259" s="46">
        <f t="shared" si="98"/>
        <v>0</v>
      </c>
      <c r="F259" s="46">
        <f t="shared" si="98"/>
        <v>0</v>
      </c>
      <c r="G259" s="46">
        <f t="shared" si="98"/>
        <v>0</v>
      </c>
      <c r="H259" s="46">
        <f t="shared" si="98"/>
        <v>0</v>
      </c>
      <c r="I259" s="46">
        <f t="shared" si="98"/>
        <v>0</v>
      </c>
      <c r="J259" s="46">
        <f t="shared" si="98"/>
        <v>0</v>
      </c>
      <c r="K259" s="46">
        <f t="shared" si="98"/>
        <v>0</v>
      </c>
      <c r="L259" s="46">
        <f t="shared" si="98"/>
        <v>0</v>
      </c>
      <c r="M259" s="46">
        <f t="shared" si="98"/>
        <v>0</v>
      </c>
      <c r="N259" s="46">
        <f t="shared" si="98"/>
        <v>0</v>
      </c>
      <c r="O259" s="46">
        <f t="shared" si="98"/>
        <v>0</v>
      </c>
      <c r="P259" s="46">
        <f t="shared" si="98"/>
        <v>0</v>
      </c>
      <c r="Q259" s="46">
        <f t="shared" si="98"/>
        <v>0</v>
      </c>
      <c r="R259" s="46">
        <f t="shared" si="98"/>
        <v>0</v>
      </c>
      <c r="S259" s="46">
        <f t="shared" si="98"/>
        <v>0</v>
      </c>
      <c r="T259" s="46">
        <f t="shared" si="98"/>
        <v>0</v>
      </c>
      <c r="U259" s="46">
        <f t="shared" si="98"/>
        <v>0</v>
      </c>
      <c r="V259" s="46">
        <f t="shared" si="98"/>
        <v>0</v>
      </c>
      <c r="W259" s="46">
        <f t="shared" si="98"/>
        <v>0</v>
      </c>
      <c r="X259" s="46">
        <f t="shared" si="98"/>
        <v>0</v>
      </c>
      <c r="Y259" s="46">
        <f t="shared" si="98"/>
        <v>0</v>
      </c>
      <c r="Z259" s="46">
        <f t="shared" si="98"/>
        <v>0</v>
      </c>
      <c r="AA259" s="46">
        <f t="shared" si="98"/>
        <v>0</v>
      </c>
      <c r="AB259" s="46">
        <f t="shared" si="98"/>
        <v>0</v>
      </c>
      <c r="AC259" s="46">
        <f t="shared" si="98"/>
        <v>0</v>
      </c>
      <c r="AD259" s="46">
        <f t="shared" si="98"/>
        <v>0</v>
      </c>
      <c r="AE259" s="46">
        <f t="shared" si="98"/>
        <v>0</v>
      </c>
      <c r="AF259" s="46">
        <f t="shared" si="98"/>
        <v>0</v>
      </c>
      <c r="AG259" s="46">
        <f t="shared" si="98"/>
        <v>0</v>
      </c>
      <c r="AH259" s="46">
        <f t="shared" si="98"/>
        <v>0</v>
      </c>
      <c r="AI259" s="46">
        <f t="shared" si="98"/>
        <v>0</v>
      </c>
      <c r="AJ259" s="46">
        <f t="shared" si="98"/>
        <v>0</v>
      </c>
      <c r="AK259" s="65">
        <f t="shared" si="98"/>
        <v>0</v>
      </c>
    </row>
    <row r="260" spans="1:39" ht="13.8" thickTop="1" x14ac:dyDescent="0.25">
      <c r="A260" s="97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7" t="str">
        <f>AM261&amp;B261</f>
        <v>% de Primas Exoneradas de Impuestos</v>
      </c>
      <c r="B261" s="19" t="s">
        <v>38</v>
      </c>
      <c r="C261" s="145">
        <f>IFERROR(D259/C262*100,0)</f>
        <v>0</v>
      </c>
      <c r="D261" s="145"/>
      <c r="E261" s="145">
        <f>IFERROR(F259/E262*100,0)</f>
        <v>0</v>
      </c>
      <c r="F261" s="145"/>
      <c r="G261" s="28"/>
      <c r="H261" s="145">
        <f>IFERROR(I259/H262*100,0)</f>
        <v>0</v>
      </c>
      <c r="I261" s="145"/>
      <c r="J261" s="28"/>
      <c r="K261" s="145">
        <f>IFERROR(L259/K262*100,0)</f>
        <v>0</v>
      </c>
      <c r="L261" s="145"/>
      <c r="M261" s="28"/>
      <c r="N261" s="145">
        <f>IFERROR(O259/N262*100,0)</f>
        <v>0</v>
      </c>
      <c r="O261" s="145"/>
      <c r="P261" s="28"/>
      <c r="Q261" s="145">
        <f>IFERROR(R259/Q262*100,0)</f>
        <v>0</v>
      </c>
      <c r="R261" s="145"/>
      <c r="S261" s="28"/>
      <c r="T261" s="145">
        <f>IFERROR(U259/T262*100,0)</f>
        <v>0</v>
      </c>
      <c r="U261" s="145"/>
      <c r="V261" s="28"/>
      <c r="W261" s="145">
        <f>IFERROR(X259/W262*100,0)</f>
        <v>0</v>
      </c>
      <c r="X261" s="145"/>
      <c r="Y261" s="28"/>
      <c r="Z261" s="145">
        <f>IFERROR(AA259/Z262*100,0)</f>
        <v>0</v>
      </c>
      <c r="AA261" s="145"/>
      <c r="AB261" s="28"/>
      <c r="AC261" s="145">
        <f>IFERROR(AD259/AC262*100,0)</f>
        <v>0</v>
      </c>
      <c r="AD261" s="145"/>
      <c r="AE261" s="28"/>
      <c r="AF261" s="145">
        <f>IFERROR(AG259/AF262*100,0)</f>
        <v>0</v>
      </c>
      <c r="AG261" s="145"/>
      <c r="AH261" s="28"/>
      <c r="AI261" s="145">
        <f>IFERROR(AJ259/AI262*100,0)</f>
        <v>0</v>
      </c>
      <c r="AJ261" s="145"/>
      <c r="AK261" s="28"/>
    </row>
    <row r="262" spans="1:39" x14ac:dyDescent="0.25">
      <c r="A262" s="97" t="str">
        <f>AM262&amp;B262</f>
        <v>Primas Netas Totales</v>
      </c>
      <c r="B262" s="4" t="s">
        <v>39</v>
      </c>
      <c r="C262" s="143">
        <f>IFERROR(C259+D259,0)</f>
        <v>0</v>
      </c>
      <c r="D262" s="144"/>
      <c r="E262" s="143">
        <f>IFERROR(E259+F259,0)</f>
        <v>0</v>
      </c>
      <c r="F262" s="144"/>
      <c r="G262" s="29"/>
      <c r="H262" s="143">
        <f>IFERROR(H259+I259,0)</f>
        <v>0</v>
      </c>
      <c r="I262" s="144"/>
      <c r="J262" s="29"/>
      <c r="K262" s="143">
        <f>IFERROR(K259+L259,0)</f>
        <v>0</v>
      </c>
      <c r="L262" s="144"/>
      <c r="M262" s="29"/>
      <c r="N262" s="143">
        <f>IFERROR(N259+O259,0)</f>
        <v>0</v>
      </c>
      <c r="O262" s="144"/>
      <c r="P262" s="29"/>
      <c r="Q262" s="143">
        <f>IFERROR(Q259+R259,0)</f>
        <v>0</v>
      </c>
      <c r="R262" s="144"/>
      <c r="S262" s="29"/>
      <c r="T262" s="143">
        <f>IFERROR(T259+U259,0)</f>
        <v>0</v>
      </c>
      <c r="U262" s="144"/>
      <c r="V262" s="29"/>
      <c r="W262" s="143">
        <f>IFERROR(W259+X259,0)</f>
        <v>0</v>
      </c>
      <c r="X262" s="144"/>
      <c r="Y262" s="29"/>
      <c r="Z262" s="143">
        <f>IFERROR(Z259+AA259,0)</f>
        <v>0</v>
      </c>
      <c r="AA262" s="144"/>
      <c r="AB262" s="29"/>
      <c r="AC262" s="143">
        <f>IFERROR(AC259+AD259,0)</f>
        <v>0</v>
      </c>
      <c r="AD262" s="144"/>
      <c r="AE262" s="29"/>
      <c r="AF262" s="143">
        <f>IFERROR(AF259+AG259,0)</f>
        <v>0</v>
      </c>
      <c r="AG262" s="144"/>
      <c r="AH262" s="29"/>
      <c r="AI262" s="143">
        <f>IFERROR(AI259+AJ259,0)</f>
        <v>0</v>
      </c>
      <c r="AJ262" s="144"/>
      <c r="AK262" s="29"/>
    </row>
    <row r="263" spans="1:39" x14ac:dyDescent="0.25">
      <c r="A263" s="97" t="str">
        <f>AM263&amp;B263</f>
        <v>% Por Ramos Primas Netas Cobradas</v>
      </c>
      <c r="B263" s="4" t="s">
        <v>40</v>
      </c>
      <c r="C263" s="145">
        <f>SUM(E263:AJ263,0)</f>
        <v>0</v>
      </c>
      <c r="D263" s="144"/>
      <c r="E263" s="145">
        <f>IFERROR(E262/C262*100,0)</f>
        <v>0</v>
      </c>
      <c r="F263" s="145"/>
      <c r="G263" s="28"/>
      <c r="H263" s="145">
        <f>IFERROR(H262/C262*100,0)</f>
        <v>0</v>
      </c>
      <c r="I263" s="145"/>
      <c r="J263" s="28"/>
      <c r="K263" s="145">
        <f>IFERROR(K262/C262*100,0)</f>
        <v>0</v>
      </c>
      <c r="L263" s="145"/>
      <c r="M263" s="28"/>
      <c r="N263" s="145">
        <f>IFERROR(N262/C262*100,0)</f>
        <v>0</v>
      </c>
      <c r="O263" s="145"/>
      <c r="P263" s="28"/>
      <c r="Q263" s="145">
        <f>IFERROR(Q262/C262*100,0)</f>
        <v>0</v>
      </c>
      <c r="R263" s="145"/>
      <c r="S263" s="28"/>
      <c r="T263" s="145">
        <f>IFERROR(T262/C262*100,0)</f>
        <v>0</v>
      </c>
      <c r="U263" s="145"/>
      <c r="V263" s="28"/>
      <c r="W263" s="145">
        <f>IFERROR(W262/C262*100,0)</f>
        <v>0</v>
      </c>
      <c r="X263" s="145"/>
      <c r="Y263" s="28"/>
      <c r="Z263" s="145">
        <f>IFERROR(Z262/C262*100,0)</f>
        <v>0</v>
      </c>
      <c r="AA263" s="145"/>
      <c r="AB263" s="28"/>
      <c r="AC263" s="145">
        <f>IFERROR(AC262/C262*100,0)</f>
        <v>0</v>
      </c>
      <c r="AD263" s="145"/>
      <c r="AE263" s="28"/>
      <c r="AF263" s="145">
        <f>IFERROR(AF262/C262*100,0)</f>
        <v>0</v>
      </c>
      <c r="AG263" s="145"/>
      <c r="AH263" s="28"/>
      <c r="AI263" s="145">
        <f>IFERROR(AI262/C262*100,0)</f>
        <v>0</v>
      </c>
      <c r="AJ263" s="145"/>
      <c r="AK263" s="28"/>
    </row>
    <row r="264" spans="1:39" x14ac:dyDescent="0.25">
      <c r="A264" s="97" t="str">
        <f t="shared" si="97"/>
        <v>Fuente: Superintendencia de Seguros, Dirección de Estudios del Sector Seguros.</v>
      </c>
      <c r="B264" s="52" t="s">
        <v>173</v>
      </c>
    </row>
    <row r="265" spans="1:39" x14ac:dyDescent="0.25">
      <c r="A265" s="97" t="str">
        <f t="shared" si="97"/>
        <v/>
      </c>
    </row>
    <row r="266" spans="1:39" x14ac:dyDescent="0.25">
      <c r="A266" s="97" t="str">
        <f t="shared" si="97"/>
        <v/>
      </c>
    </row>
    <row r="267" spans="1:39" x14ac:dyDescent="0.25">
      <c r="A267" s="97" t="str">
        <f t="shared" si="97"/>
        <v/>
      </c>
    </row>
    <row r="268" spans="1:39" x14ac:dyDescent="0.25">
      <c r="A268" s="97" t="str">
        <f t="shared" si="97"/>
        <v/>
      </c>
    </row>
    <row r="269" spans="1:39" x14ac:dyDescent="0.25">
      <c r="A269" s="97" t="str">
        <f t="shared" si="97"/>
        <v/>
      </c>
    </row>
    <row r="270" spans="1:39" ht="20.25" customHeight="1" x14ac:dyDescent="0.4">
      <c r="A270" s="97" t="str">
        <f t="shared" si="97"/>
        <v>Superintendencia de Seguros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25">
      <c r="A271" s="97" t="str">
        <f t="shared" si="97"/>
        <v>Primas Netas Cobradas por Compañías, Según Ramos</v>
      </c>
      <c r="B271" s="134" t="s">
        <v>56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9" ht="12.75" customHeight="1" x14ac:dyDescent="0.25">
      <c r="A272" s="97" t="str">
        <f t="shared" si="97"/>
        <v>Mayo, 2023</v>
      </c>
      <c r="B272" s="136" t="s">
        <v>152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9" ht="12.75" customHeight="1" x14ac:dyDescent="0.25">
      <c r="A273" s="97" t="str">
        <f t="shared" si="97"/>
        <v>(Valores en RD$)</v>
      </c>
      <c r="B273" s="134" t="s">
        <v>91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spans="1:39" x14ac:dyDescent="0.25">
      <c r="A274" s="97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7" t="str">
        <f t="shared" si="97"/>
        <v/>
      </c>
    </row>
    <row r="276" spans="1:39" ht="14.4" thickTop="1" thickBot="1" x14ac:dyDescent="0.3">
      <c r="A276" s="97" t="str">
        <f t="shared" si="97"/>
        <v>Compañías</v>
      </c>
      <c r="B276" s="137" t="s">
        <v>33</v>
      </c>
      <c r="C276" s="142" t="s">
        <v>0</v>
      </c>
      <c r="D276" s="142"/>
      <c r="E276" s="142" t="s">
        <v>12</v>
      </c>
      <c r="F276" s="142"/>
      <c r="G276" s="67"/>
      <c r="H276" s="142" t="s">
        <v>13</v>
      </c>
      <c r="I276" s="142"/>
      <c r="J276" s="67"/>
      <c r="K276" s="142" t="s">
        <v>14</v>
      </c>
      <c r="L276" s="142"/>
      <c r="M276" s="67"/>
      <c r="N276" s="142" t="s">
        <v>15</v>
      </c>
      <c r="O276" s="142"/>
      <c r="P276" s="67"/>
      <c r="Q276" s="142" t="s">
        <v>27</v>
      </c>
      <c r="R276" s="142"/>
      <c r="S276" s="67"/>
      <c r="T276" s="142" t="s">
        <v>35</v>
      </c>
      <c r="U276" s="142"/>
      <c r="V276" s="67"/>
      <c r="W276" s="142" t="s">
        <v>16</v>
      </c>
      <c r="X276" s="142"/>
      <c r="Y276" s="67"/>
      <c r="Z276" s="142" t="s">
        <v>67</v>
      </c>
      <c r="AA276" s="142"/>
      <c r="AB276" s="67"/>
      <c r="AC276" s="142" t="s">
        <v>34</v>
      </c>
      <c r="AD276" s="142"/>
      <c r="AE276" s="67"/>
      <c r="AF276" s="142" t="s">
        <v>17</v>
      </c>
      <c r="AG276" s="142"/>
      <c r="AH276" s="67"/>
      <c r="AI276" s="142" t="s">
        <v>18</v>
      </c>
      <c r="AJ276" s="142"/>
      <c r="AK276" s="49"/>
    </row>
    <row r="277" spans="1:39" ht="14.4" thickTop="1" thickBot="1" x14ac:dyDescent="0.3">
      <c r="A277" s="97" t="str">
        <f t="shared" si="97"/>
        <v/>
      </c>
      <c r="B277" s="146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7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0</v>
      </c>
      <c r="D278" s="44">
        <f t="shared" ref="D278:D310" si="100">SUMIF($E$62:$AJ$62,$D$62,$E278:$AJ278)</f>
        <v>0</v>
      </c>
      <c r="E278" s="35" t="str">
        <f>IFERROR(IF(INDEX('[1]PNC 2020'!$A$3:$AA$434,MATCH($A278,'[1]PNC 2020'!$A$7:$A$434,0)+4,MATCH(E$60,'[1]PNC 2020'!$A$3:$AA$3,0))=0,"",INDEX('[1]PNC 2020'!$A$3:$AA$434,MATCH($A278,'[1]PNC 2020'!$A$7:$A$434,0)+4,MATCH(E$60,'[1]PNC 2020'!$A$3:$AA$3,0))),"")</f>
        <v/>
      </c>
      <c r="F278" s="35" t="str">
        <f>IFERROR(IF(INDEX('[1]PNC 2020'!$A$3:$AA$434,MATCH($A278,'[1]PNC 2020'!$A$7:$A$434,0)+4,MATCH(F$60,'[1]PNC 2020'!$A$3:$AA$3,0))=0,"",INDEX('[1]PNC 2020'!$A$3:$AA$434,MATCH($A278,'[1]PNC 2020'!$A$7:$A$434,0)+4,MATCH(F$60,'[1]PNC 2020'!$A$3:$AA$3,0))),"")</f>
        <v/>
      </c>
      <c r="G278" s="35">
        <f>SUBTOTAL(109,E278:F278)</f>
        <v>0</v>
      </c>
      <c r="H278" s="35" t="str">
        <f>IFERROR(IF(INDEX('[1]PNC 2020'!$A$3:$AA$434,MATCH($A278,'[1]PNC 2020'!$A$7:$A$434,0)+4,MATCH(H$60,'[1]PNC 2020'!$A$3:$AA$3,0))=0,"",INDEX('[1]PNC 2020'!$A$3:$AA$434,MATCH($A278,'[1]PNC 2020'!$A$7:$A$434,0)+4,MATCH(H$60,'[1]PNC 2020'!$A$3:$AA$3,0))),"")</f>
        <v/>
      </c>
      <c r="I278" s="35" t="str">
        <f>IFERROR(IF(INDEX('[1]PNC 2020'!$A$3:$AA$434,MATCH($A278,'[1]PNC 2020'!$A$7:$A$434,0)+4,MATCH(I$60,'[1]PNC 2020'!$A$3:$AA$3,0))=0,"",INDEX('[1]PNC 2020'!$A$3:$AA$434,MATCH($A278,'[1]PNC 2020'!$A$7:$A$434,0)+4,MATCH(I$60,'[1]PNC 2020'!$A$3:$AA$3,0))),"")</f>
        <v/>
      </c>
      <c r="J278" s="35">
        <f>SUBTOTAL(109,H278:I278)</f>
        <v>0</v>
      </c>
      <c r="K278" s="35" t="str">
        <f>IFERROR(IF(INDEX('[1]PNC 2020'!$A$3:$AA$434,MATCH($A278,'[1]PNC 2020'!$A$7:$A$434,0)+4,MATCH(K$60,'[1]PNC 2020'!$A$3:$AA$3,0))=0,"",INDEX('[1]PNC 2020'!$A$3:$AA$434,MATCH($A278,'[1]PNC 2020'!$A$7:$A$434,0)+4,MATCH(K$60,'[1]PNC 2020'!$A$3:$AA$3,0))),"")</f>
        <v/>
      </c>
      <c r="L278" s="35" t="str">
        <f>IFERROR(IF(INDEX('[1]PNC 2020'!$A$3:$AA$434,MATCH($A278,'[1]PNC 2020'!$A$7:$A$434,0)+4,MATCH(L$60,'[1]PNC 2020'!$A$3:$AA$3,0))=0,"",INDEX('[1]PNC 2020'!$A$3:$AA$434,MATCH($A278,'[1]PNC 2020'!$A$7:$A$434,0)+4,MATCH(L$60,'[1]PNC 2020'!$A$3:$AA$3,0))),"")</f>
        <v/>
      </c>
      <c r="M278" s="35">
        <f>SUBTOTAL(109,K278:L278)</f>
        <v>0</v>
      </c>
      <c r="N278" s="35" t="str">
        <f>IFERROR(IF(INDEX('[1]PNC 2020'!$A$3:$AA$434,MATCH($A278,'[1]PNC 2020'!$A$7:$A$434,0)+4,MATCH(N$60,'[1]PNC 2020'!$A$3:$AA$3,0))=0,"",INDEX('[1]PNC 2020'!$A$3:$AA$434,MATCH($A278,'[1]PNC 2020'!$A$7:$A$434,0)+4,MATCH(N$60,'[1]PNC 2020'!$A$3:$AA$3,0))),"")</f>
        <v/>
      </c>
      <c r="O278" s="35" t="str">
        <f>IFERROR(IF(INDEX('[1]PNC 2020'!$A$3:$AA$434,MATCH($A278,'[1]PNC 2020'!$A$7:$A$434,0)+4,MATCH(O$60,'[1]PNC 2020'!$A$3:$AA$3,0))=0,"",INDEX('[1]PNC 2020'!$A$3:$AA$434,MATCH($A278,'[1]PNC 2020'!$A$7:$A$434,0)+4,MATCH(O$60,'[1]PNC 2020'!$A$3:$AA$3,0))),"")</f>
        <v/>
      </c>
      <c r="P278" s="35">
        <f>SUBTOTAL(109,N278:O278)</f>
        <v>0</v>
      </c>
      <c r="Q278" s="35" t="str">
        <f>IFERROR(IF(INDEX('[1]PNC 2020'!$A$3:$AA$434,MATCH($A278,'[1]PNC 2020'!$A$7:$A$434,0)+4,MATCH(Q$60,'[1]PNC 2020'!$A$3:$AA$3,0))=0,"",INDEX('[1]PNC 2020'!$A$3:$AA$434,MATCH($A278,'[1]PNC 2020'!$A$7:$A$434,0)+4,MATCH(Q$60,'[1]PNC 2020'!$A$3:$AA$3,0))),"")</f>
        <v/>
      </c>
      <c r="R278" s="35" t="str">
        <f>IFERROR(IF(INDEX('[1]PNC 2020'!$A$3:$AA$434,MATCH($A278,'[1]PNC 2020'!$A$7:$A$434,0)+4,MATCH(R$60,'[1]PNC 2020'!$A$3:$AA$3,0))=0,"",INDEX('[1]PNC 2020'!$A$3:$AA$434,MATCH($A278,'[1]PNC 2020'!$A$7:$A$434,0)+4,MATCH(R$60,'[1]PNC 2020'!$A$3:$AA$3,0))),"")</f>
        <v/>
      </c>
      <c r="S278" s="35">
        <f>SUBTOTAL(109,Q278:R278)</f>
        <v>0</v>
      </c>
      <c r="T278" s="35" t="str">
        <f>IFERROR(IF(INDEX('[1]PNC 2020'!$A$3:$AA$434,MATCH($A278,'[1]PNC 2020'!$A$7:$A$434,0)+4,MATCH(T$60,'[1]PNC 2020'!$A$3:$AA$3,0))=0,"",INDEX('[1]PNC 2020'!$A$3:$AA$434,MATCH($A278,'[1]PNC 2020'!$A$7:$A$434,0)+4,MATCH(T$60,'[1]PNC 2020'!$A$3:$AA$3,0))),"")</f>
        <v/>
      </c>
      <c r="U278" s="35" t="str">
        <f>IFERROR(IF(INDEX('[1]PNC 2020'!$A$3:$AA$434,MATCH($A278,'[1]PNC 2020'!$A$7:$A$434,0)+4,MATCH(U$60,'[1]PNC 2020'!$A$3:$AA$3,0))=0,"",INDEX('[1]PNC 2020'!$A$3:$AA$434,MATCH($A278,'[1]PNC 2020'!$A$7:$A$434,0)+4,MATCH(U$60,'[1]PNC 2020'!$A$3:$AA$3,0))),"")</f>
        <v/>
      </c>
      <c r="V278" s="35">
        <f>SUBTOTAL(109,T278:U278)</f>
        <v>0</v>
      </c>
      <c r="W278" s="35" t="str">
        <f>IFERROR(IF(INDEX('[1]PNC 2020'!$A$3:$AA$434,MATCH($A278,'[1]PNC 2020'!$A$7:$A$434,0)+4,MATCH(W$60,'[1]PNC 2020'!$A$3:$AA$3,0))=0,"",INDEX('[1]PNC 2020'!$A$3:$AA$434,MATCH($A278,'[1]PNC 2020'!$A$7:$A$434,0)+4,MATCH(W$60,'[1]PNC 2020'!$A$3:$AA$3,0))),"")</f>
        <v/>
      </c>
      <c r="X278" s="35" t="str">
        <f>IFERROR(IF(INDEX('[1]PNC 2020'!$A$3:$AA$434,MATCH($A278,'[1]PNC 2020'!$A$7:$A$434,0)+4,MATCH(X$60,'[1]PNC 2020'!$A$3:$AA$3,0))=0,"",INDEX('[1]PNC 2020'!$A$3:$AA$434,MATCH($A278,'[1]PNC 2020'!$A$7:$A$434,0)+4,MATCH(X$60,'[1]PNC 2020'!$A$3:$AA$3,0))),"")</f>
        <v/>
      </c>
      <c r="Y278" s="35">
        <f>SUBTOTAL(109,W278:X278)</f>
        <v>0</v>
      </c>
      <c r="Z278" s="35" t="str">
        <f>IFERROR(IF(INDEX('[1]PNC 2020'!$A$3:$AA$434,MATCH($A278,'[1]PNC 2020'!$A$7:$A$434,0)+4,MATCH(Z$60,'[1]PNC 2020'!$A$3:$AA$3,0))=0,"",INDEX('[1]PNC 2020'!$A$3:$AA$434,MATCH($A278,'[1]PNC 2020'!$A$7:$A$434,0)+4,MATCH(Z$60,'[1]PNC 2020'!$A$3:$AA$3,0))),"")</f>
        <v/>
      </c>
      <c r="AA278" s="35" t="str">
        <f>IFERROR(IF(INDEX('[1]PNC 2020'!$A$3:$AA$434,MATCH($A278,'[1]PNC 2020'!$A$7:$A$434,0)+4,MATCH(AA$60,'[1]PNC 2020'!$A$3:$AA$3,0))=0,"",INDEX('[1]PNC 2020'!$A$3:$AA$434,MATCH($A278,'[1]PNC 2020'!$A$7:$A$434,0)+4,MATCH(AA$60,'[1]PNC 2020'!$A$3:$AA$3,0))),"")</f>
        <v/>
      </c>
      <c r="AB278" s="35">
        <f>SUBTOTAL(109,Z278:AA278)</f>
        <v>0</v>
      </c>
      <c r="AC278" s="35" t="str">
        <f>IFERROR(IF(INDEX('[1]PNC 2020'!$A$3:$AA$434,MATCH($A278,'[1]PNC 2020'!$A$7:$A$434,0)+4,MATCH(AC$60,'[1]PNC 2020'!$A$3:$AA$3,0))=0,"",INDEX('[1]PNC 2020'!$A$3:$AA$434,MATCH($A278,'[1]PNC 2020'!$A$7:$A$434,0)+4,MATCH(AC$60,'[1]PNC 2020'!$A$3:$AA$3,0))),"")</f>
        <v/>
      </c>
      <c r="AD278" s="35" t="str">
        <f>IFERROR(IF(INDEX('[1]PNC 2020'!$A$3:$AA$434,MATCH($A278,'[1]PNC 2020'!$A$7:$A$434,0)+4,MATCH(AD$60,'[1]PNC 2020'!$A$3:$AA$3,0))=0,"",INDEX('[1]PNC 2020'!$A$3:$AA$434,MATCH($A278,'[1]PNC 2020'!$A$7:$A$434,0)+4,MATCH(AD$60,'[1]PNC 2020'!$A$3:$AA$3,0))),"")</f>
        <v/>
      </c>
      <c r="AE278" s="35">
        <f>SUBTOTAL(109,AC278:AD278)</f>
        <v>0</v>
      </c>
      <c r="AF278" s="35" t="str">
        <f>IFERROR(IF(INDEX('[1]PNC 2020'!$A$3:$AA$434,MATCH($A278,'[1]PNC 2020'!$A$7:$A$434,0)+4,MATCH(AF$60,'[1]PNC 2020'!$A$3:$AA$3,0))=0,"",INDEX('[1]PNC 2020'!$A$3:$AA$434,MATCH($A278,'[1]PNC 2020'!$A$7:$A$434,0)+4,MATCH(AF$60,'[1]PNC 2020'!$A$3:$AA$3,0))),"")</f>
        <v/>
      </c>
      <c r="AG278" s="35" t="str">
        <f>IFERROR(IF(INDEX('[1]PNC 2020'!$A$3:$AA$434,MATCH($A278,'[1]PNC 2020'!$A$7:$A$434,0)+4,MATCH(AG$60,'[1]PNC 2020'!$A$3:$AA$3,0))=0,"",INDEX('[1]PNC 2020'!$A$3:$AA$434,MATCH($A278,'[1]PNC 2020'!$A$7:$A$434,0)+4,MATCH(AG$60,'[1]PNC 2020'!$A$3:$AA$3,0))),"")</f>
        <v/>
      </c>
      <c r="AH278" s="35">
        <f>SUBTOTAL(109,AF278:AG278)</f>
        <v>0</v>
      </c>
      <c r="AI278" s="35" t="str">
        <f>IFERROR(IF(INDEX('[1]PNC 2020'!$A$3:$AA$434,MATCH($A278,'[1]PNC 2020'!$A$7:$A$434,0)+4,MATCH(AI$60,'[1]PNC 2020'!$A$3:$AA$3,0))=0,"",INDEX('[1]PNC 2020'!$A$3:$AA$434,MATCH($A278,'[1]PNC 2020'!$A$7:$A$434,0)+4,MATCH(AI$60,'[1]PNC 2020'!$A$3:$AA$3,0))),"")</f>
        <v/>
      </c>
      <c r="AJ278" s="35" t="str">
        <f>IFERROR(IF(INDEX('[1]PNC 2020'!$A$3:$AA$434,MATCH($A278,'[1]PNC 2020'!$A$7:$A$434,0)+4,MATCH(AJ$60,'[1]PNC 2020'!$A$3:$AA$3,0))=0,"",INDEX('[1]PNC 2020'!$A$3:$AA$434,MATCH($A278,'[1]PNC 2020'!$A$7:$A$434,0)+4,MATCH(AJ$60,'[1]PNC 2020'!$A$3:$AA$3,0))),"")</f>
        <v/>
      </c>
      <c r="AK278" s="35">
        <f>SUBTOTAL(109,AI278:AJ278)</f>
        <v>0</v>
      </c>
      <c r="AM278" s="97" t="s">
        <v>4</v>
      </c>
    </row>
    <row r="279" spans="1:39" x14ac:dyDescent="0.25">
      <c r="A279" s="97" t="str">
        <f t="shared" si="97"/>
        <v>MayoHumano Seguros, S. A.</v>
      </c>
      <c r="B279" s="37" t="s">
        <v>92</v>
      </c>
      <c r="C279" s="44">
        <f t="shared" si="99"/>
        <v>0</v>
      </c>
      <c r="D279" s="44">
        <f t="shared" si="100"/>
        <v>0</v>
      </c>
      <c r="E279" s="35" t="str">
        <f>IFERROR(IF(INDEX('[1]PNC 2020'!$A$3:$AA$434,MATCH($A279,'[1]PNC 2020'!$A$7:$A$434,0)+4,MATCH(E$60,'[1]PNC 2020'!$A$3:$AA$3,0))=0,"",INDEX('[1]PNC 2020'!$A$3:$AA$434,MATCH($A279,'[1]PNC 2020'!$A$7:$A$434,0)+4,MATCH(E$60,'[1]PNC 2020'!$A$3:$AA$3,0))),"")</f>
        <v/>
      </c>
      <c r="F279" s="35" t="str">
        <f>IFERROR(IF(INDEX('[1]PNC 2020'!$A$3:$AA$434,MATCH($A279,'[1]PNC 2020'!$A$7:$A$434,0)+4,MATCH(F$60,'[1]PNC 2020'!$A$3:$AA$3,0))=0,"",INDEX('[1]PNC 2020'!$A$3:$AA$434,MATCH($A279,'[1]PNC 2020'!$A$7:$A$434,0)+4,MATCH(F$60,'[1]PNC 2020'!$A$3:$AA$3,0))),"")</f>
        <v/>
      </c>
      <c r="G279" s="35">
        <f t="shared" ref="G279:G310" si="101">SUBTOTAL(109,E279:F279)</f>
        <v>0</v>
      </c>
      <c r="H279" s="35" t="str">
        <f>IFERROR(IF(INDEX('[1]PNC 2020'!$A$3:$AA$434,MATCH($A279,'[1]PNC 2020'!$A$7:$A$434,0)+4,MATCH(H$60,'[1]PNC 2020'!$A$3:$AA$3,0))=0,"",INDEX('[1]PNC 2020'!$A$3:$AA$434,MATCH($A279,'[1]PNC 2020'!$A$7:$A$434,0)+4,MATCH(H$60,'[1]PNC 2020'!$A$3:$AA$3,0))),"")</f>
        <v/>
      </c>
      <c r="I279" s="35" t="str">
        <f>IFERROR(IF(INDEX('[1]PNC 2020'!$A$3:$AA$434,MATCH($A279,'[1]PNC 2020'!$A$7:$A$434,0)+4,MATCH(I$60,'[1]PNC 2020'!$A$3:$AA$3,0))=0,"",INDEX('[1]PNC 2020'!$A$3:$AA$434,MATCH($A279,'[1]PNC 2020'!$A$7:$A$434,0)+4,MATCH(I$60,'[1]PNC 2020'!$A$3:$AA$3,0))),"")</f>
        <v/>
      </c>
      <c r="J279" s="35">
        <f t="shared" ref="J279:J310" si="102">SUBTOTAL(109,H279:I279)</f>
        <v>0</v>
      </c>
      <c r="K279" s="35" t="str">
        <f>IFERROR(IF(INDEX('[1]PNC 2020'!$A$3:$AA$434,MATCH($A279,'[1]PNC 2020'!$A$7:$A$434,0)+4,MATCH(K$60,'[1]PNC 2020'!$A$3:$AA$3,0))=0,"",INDEX('[1]PNC 2020'!$A$3:$AA$434,MATCH($A279,'[1]PNC 2020'!$A$7:$A$434,0)+4,MATCH(K$60,'[1]PNC 2020'!$A$3:$AA$3,0))),"")</f>
        <v/>
      </c>
      <c r="L279" s="35" t="str">
        <f>IFERROR(IF(INDEX('[1]PNC 2020'!$A$3:$AA$434,MATCH($A279,'[1]PNC 2020'!$A$7:$A$434,0)+4,MATCH(L$60,'[1]PNC 2020'!$A$3:$AA$3,0))=0,"",INDEX('[1]PNC 2020'!$A$3:$AA$434,MATCH($A279,'[1]PNC 2020'!$A$7:$A$434,0)+4,MATCH(L$60,'[1]PNC 2020'!$A$3:$AA$3,0))),"")</f>
        <v/>
      </c>
      <c r="M279" s="35">
        <f t="shared" ref="M279:M310" si="103">SUBTOTAL(109,K279:L279)</f>
        <v>0</v>
      </c>
      <c r="N279" s="35" t="str">
        <f>IFERROR(IF(INDEX('[1]PNC 2020'!$A$3:$AA$434,MATCH($A279,'[1]PNC 2020'!$A$7:$A$434,0)+4,MATCH(N$60,'[1]PNC 2020'!$A$3:$AA$3,0))=0,"",INDEX('[1]PNC 2020'!$A$3:$AA$434,MATCH($A279,'[1]PNC 2020'!$A$7:$A$434,0)+4,MATCH(N$60,'[1]PNC 2020'!$A$3:$AA$3,0))),"")</f>
        <v/>
      </c>
      <c r="O279" s="35" t="str">
        <f>IFERROR(IF(INDEX('[1]PNC 2020'!$A$3:$AA$434,MATCH($A279,'[1]PNC 2020'!$A$7:$A$434,0)+4,MATCH(O$60,'[1]PNC 2020'!$A$3:$AA$3,0))=0,"",INDEX('[1]PNC 2020'!$A$3:$AA$434,MATCH($A279,'[1]PNC 2020'!$A$7:$A$434,0)+4,MATCH(O$60,'[1]PNC 2020'!$A$3:$AA$3,0))),"")</f>
        <v/>
      </c>
      <c r="P279" s="35">
        <f t="shared" ref="P279:P310" si="104">SUBTOTAL(109,N279:O279)</f>
        <v>0</v>
      </c>
      <c r="Q279" s="35" t="str">
        <f>IFERROR(IF(INDEX('[1]PNC 2020'!$A$3:$AA$434,MATCH($A279,'[1]PNC 2020'!$A$7:$A$434,0)+4,MATCH(Q$60,'[1]PNC 2020'!$A$3:$AA$3,0))=0,"",INDEX('[1]PNC 2020'!$A$3:$AA$434,MATCH($A279,'[1]PNC 2020'!$A$7:$A$434,0)+4,MATCH(Q$60,'[1]PNC 2020'!$A$3:$AA$3,0))),"")</f>
        <v/>
      </c>
      <c r="R279" s="35" t="str">
        <f>IFERROR(IF(INDEX('[1]PNC 2020'!$A$3:$AA$434,MATCH($A279,'[1]PNC 2020'!$A$7:$A$434,0)+4,MATCH(R$60,'[1]PNC 2020'!$A$3:$AA$3,0))=0,"",INDEX('[1]PNC 2020'!$A$3:$AA$434,MATCH($A279,'[1]PNC 2020'!$A$7:$A$434,0)+4,MATCH(R$60,'[1]PNC 2020'!$A$3:$AA$3,0))),"")</f>
        <v/>
      </c>
      <c r="S279" s="35">
        <f t="shared" ref="S279:S310" si="105">SUBTOTAL(109,Q279:R279)</f>
        <v>0</v>
      </c>
      <c r="T279" s="35" t="str">
        <f>IFERROR(IF(INDEX('[1]PNC 2020'!$A$3:$AA$434,MATCH($A279,'[1]PNC 2020'!$A$7:$A$434,0)+4,MATCH(T$60,'[1]PNC 2020'!$A$3:$AA$3,0))=0,"",INDEX('[1]PNC 2020'!$A$3:$AA$434,MATCH($A279,'[1]PNC 2020'!$A$7:$A$434,0)+4,MATCH(T$60,'[1]PNC 2020'!$A$3:$AA$3,0))),"")</f>
        <v/>
      </c>
      <c r="U279" s="35" t="str">
        <f>IFERROR(IF(INDEX('[1]PNC 2020'!$A$3:$AA$434,MATCH($A279,'[1]PNC 2020'!$A$7:$A$434,0)+4,MATCH(U$60,'[1]PNC 2020'!$A$3:$AA$3,0))=0,"",INDEX('[1]PNC 2020'!$A$3:$AA$434,MATCH($A279,'[1]PNC 2020'!$A$7:$A$434,0)+4,MATCH(U$60,'[1]PNC 2020'!$A$3:$AA$3,0))),"")</f>
        <v/>
      </c>
      <c r="V279" s="35">
        <f t="shared" ref="V279:V310" si="106">SUBTOTAL(109,T279:U279)</f>
        <v>0</v>
      </c>
      <c r="W279" s="35" t="str">
        <f>IFERROR(IF(INDEX('[1]PNC 2020'!$A$3:$AA$434,MATCH($A279,'[1]PNC 2020'!$A$7:$A$434,0)+4,MATCH(W$60,'[1]PNC 2020'!$A$3:$AA$3,0))=0,"",INDEX('[1]PNC 2020'!$A$3:$AA$434,MATCH($A279,'[1]PNC 2020'!$A$7:$A$434,0)+4,MATCH(W$60,'[1]PNC 2020'!$A$3:$AA$3,0))),"")</f>
        <v/>
      </c>
      <c r="X279" s="35" t="str">
        <f>IFERROR(IF(INDEX('[1]PNC 2020'!$A$3:$AA$434,MATCH($A279,'[1]PNC 2020'!$A$7:$A$434,0)+4,MATCH(X$60,'[1]PNC 2020'!$A$3:$AA$3,0))=0,"",INDEX('[1]PNC 2020'!$A$3:$AA$434,MATCH($A279,'[1]PNC 2020'!$A$7:$A$434,0)+4,MATCH(X$60,'[1]PNC 2020'!$A$3:$AA$3,0))),"")</f>
        <v/>
      </c>
      <c r="Y279" s="35">
        <f t="shared" ref="Y279:Y310" si="107">SUBTOTAL(109,W279:X279)</f>
        <v>0</v>
      </c>
      <c r="Z279" s="35" t="str">
        <f>IFERROR(IF(INDEX('[1]PNC 2020'!$A$3:$AA$434,MATCH($A279,'[1]PNC 2020'!$A$7:$A$434,0)+4,MATCH(Z$60,'[1]PNC 2020'!$A$3:$AA$3,0))=0,"",INDEX('[1]PNC 2020'!$A$3:$AA$434,MATCH($A279,'[1]PNC 2020'!$A$7:$A$434,0)+4,MATCH(Z$60,'[1]PNC 2020'!$A$3:$AA$3,0))),"")</f>
        <v/>
      </c>
      <c r="AA279" s="35" t="str">
        <f>IFERROR(IF(INDEX('[1]PNC 2020'!$A$3:$AA$434,MATCH($A279,'[1]PNC 2020'!$A$7:$A$434,0)+4,MATCH(AA$60,'[1]PNC 2020'!$A$3:$AA$3,0))=0,"",INDEX('[1]PNC 2020'!$A$3:$AA$434,MATCH($A279,'[1]PNC 2020'!$A$7:$A$434,0)+4,MATCH(AA$60,'[1]PNC 2020'!$A$3:$AA$3,0))),"")</f>
        <v/>
      </c>
      <c r="AB279" s="35">
        <f t="shared" ref="AB279:AB310" si="108">SUBTOTAL(109,Z279:AA279)</f>
        <v>0</v>
      </c>
      <c r="AC279" s="35" t="str">
        <f>IFERROR(IF(INDEX('[1]PNC 2020'!$A$3:$AA$434,MATCH($A279,'[1]PNC 2020'!$A$7:$A$434,0)+4,MATCH(AC$60,'[1]PNC 2020'!$A$3:$AA$3,0))=0,"",INDEX('[1]PNC 2020'!$A$3:$AA$434,MATCH($A279,'[1]PNC 2020'!$A$7:$A$434,0)+4,MATCH(AC$60,'[1]PNC 2020'!$A$3:$AA$3,0))),"")</f>
        <v/>
      </c>
      <c r="AD279" s="35" t="str">
        <f>IFERROR(IF(INDEX('[1]PNC 2020'!$A$3:$AA$434,MATCH($A279,'[1]PNC 2020'!$A$7:$A$434,0)+4,MATCH(AD$60,'[1]PNC 2020'!$A$3:$AA$3,0))=0,"",INDEX('[1]PNC 2020'!$A$3:$AA$434,MATCH($A279,'[1]PNC 2020'!$A$7:$A$434,0)+4,MATCH(AD$60,'[1]PNC 2020'!$A$3:$AA$3,0))),"")</f>
        <v/>
      </c>
      <c r="AE279" s="35">
        <f t="shared" ref="AE279:AE310" si="109">SUBTOTAL(109,AC279:AD279)</f>
        <v>0</v>
      </c>
      <c r="AF279" s="35" t="str">
        <f>IFERROR(IF(INDEX('[1]PNC 2020'!$A$3:$AA$434,MATCH($A279,'[1]PNC 2020'!$A$7:$A$434,0)+4,MATCH(AF$60,'[1]PNC 2020'!$A$3:$AA$3,0))=0,"",INDEX('[1]PNC 2020'!$A$3:$AA$434,MATCH($A279,'[1]PNC 2020'!$A$7:$A$434,0)+4,MATCH(AF$60,'[1]PNC 2020'!$A$3:$AA$3,0))),"")</f>
        <v/>
      </c>
      <c r="AG279" s="35" t="str">
        <f>IFERROR(IF(INDEX('[1]PNC 2020'!$A$3:$AA$434,MATCH($A279,'[1]PNC 2020'!$A$7:$A$434,0)+4,MATCH(AG$60,'[1]PNC 2020'!$A$3:$AA$3,0))=0,"",INDEX('[1]PNC 2020'!$A$3:$AA$434,MATCH($A279,'[1]PNC 2020'!$A$7:$A$434,0)+4,MATCH(AG$60,'[1]PNC 2020'!$A$3:$AA$3,0))),"")</f>
        <v/>
      </c>
      <c r="AH279" s="35">
        <f t="shared" ref="AH279:AH310" si="110">SUBTOTAL(109,AF279:AG279)</f>
        <v>0</v>
      </c>
      <c r="AI279" s="35" t="str">
        <f>IFERROR(IF(INDEX('[1]PNC 2020'!$A$3:$AA$434,MATCH($A279,'[1]PNC 2020'!$A$7:$A$434,0)+4,MATCH(AI$60,'[1]PNC 2020'!$A$3:$AA$3,0))=0,"",INDEX('[1]PNC 2020'!$A$3:$AA$434,MATCH($A279,'[1]PNC 2020'!$A$7:$A$434,0)+4,MATCH(AI$60,'[1]PNC 2020'!$A$3:$AA$3,0))),"")</f>
        <v/>
      </c>
      <c r="AJ279" s="35" t="str">
        <f>IFERROR(IF(INDEX('[1]PNC 2020'!$A$3:$AA$434,MATCH($A279,'[1]PNC 2020'!$A$7:$A$434,0)+4,MATCH(AJ$60,'[1]PNC 2020'!$A$3:$AA$3,0))=0,"",INDEX('[1]PNC 2020'!$A$3:$AA$434,MATCH($A279,'[1]PNC 2020'!$A$7:$A$434,0)+4,MATCH(AJ$60,'[1]PNC 2020'!$A$3:$AA$3,0))),"")</f>
        <v/>
      </c>
      <c r="AK279" s="35">
        <f t="shared" ref="AK279:AK310" si="111">SUBTOTAL(109,AI279:AJ279)</f>
        <v>0</v>
      </c>
      <c r="AM279" s="97" t="s">
        <v>4</v>
      </c>
    </row>
    <row r="280" spans="1:39" x14ac:dyDescent="0.25">
      <c r="A280" s="97" t="str">
        <f t="shared" si="97"/>
        <v>MayoSeguros Reservas, S. A.</v>
      </c>
      <c r="B280" s="37" t="s">
        <v>93</v>
      </c>
      <c r="C280" s="44">
        <f t="shared" si="99"/>
        <v>0</v>
      </c>
      <c r="D280" s="44">
        <f t="shared" si="100"/>
        <v>0</v>
      </c>
      <c r="E280" s="35" t="str">
        <f>IFERROR(IF(INDEX('[1]PNC 2020'!$A$3:$AA$434,MATCH($A280,'[1]PNC 2020'!$A$7:$A$434,0)+4,MATCH(E$60,'[1]PNC 2020'!$A$3:$AA$3,0))=0,"",INDEX('[1]PNC 2020'!$A$3:$AA$434,MATCH($A280,'[1]PNC 2020'!$A$7:$A$434,0)+4,MATCH(E$60,'[1]PNC 2020'!$A$3:$AA$3,0))),"")</f>
        <v/>
      </c>
      <c r="F280" s="35" t="str">
        <f>IFERROR(IF(INDEX('[1]PNC 2020'!$A$3:$AA$434,MATCH($A280,'[1]PNC 2020'!$A$7:$A$434,0)+4,MATCH(F$60,'[1]PNC 2020'!$A$3:$AA$3,0))=0,"",INDEX('[1]PNC 2020'!$A$3:$AA$434,MATCH($A280,'[1]PNC 2020'!$A$7:$A$434,0)+4,MATCH(F$60,'[1]PNC 2020'!$A$3:$AA$3,0))),"")</f>
        <v/>
      </c>
      <c r="G280" s="35">
        <f t="shared" si="101"/>
        <v>0</v>
      </c>
      <c r="H280" s="35" t="str">
        <f>IFERROR(IF(INDEX('[1]PNC 2020'!$A$3:$AA$434,MATCH($A280,'[1]PNC 2020'!$A$7:$A$434,0)+4,MATCH(H$60,'[1]PNC 2020'!$A$3:$AA$3,0))=0,"",INDEX('[1]PNC 2020'!$A$3:$AA$434,MATCH($A280,'[1]PNC 2020'!$A$7:$A$434,0)+4,MATCH(H$60,'[1]PNC 2020'!$A$3:$AA$3,0))),"")</f>
        <v/>
      </c>
      <c r="I280" s="35" t="str">
        <f>IFERROR(IF(INDEX('[1]PNC 2020'!$A$3:$AA$434,MATCH($A280,'[1]PNC 2020'!$A$7:$A$434,0)+4,MATCH(I$60,'[1]PNC 2020'!$A$3:$AA$3,0))=0,"",INDEX('[1]PNC 2020'!$A$3:$AA$434,MATCH($A280,'[1]PNC 2020'!$A$7:$A$434,0)+4,MATCH(I$60,'[1]PNC 2020'!$A$3:$AA$3,0))),"")</f>
        <v/>
      </c>
      <c r="J280" s="35">
        <f t="shared" si="102"/>
        <v>0</v>
      </c>
      <c r="K280" s="35" t="str">
        <f>IFERROR(IF(INDEX('[1]PNC 2020'!$A$3:$AA$434,MATCH($A280,'[1]PNC 2020'!$A$7:$A$434,0)+4,MATCH(K$60,'[1]PNC 2020'!$A$3:$AA$3,0))=0,"",INDEX('[1]PNC 2020'!$A$3:$AA$434,MATCH($A280,'[1]PNC 2020'!$A$7:$A$434,0)+4,MATCH(K$60,'[1]PNC 2020'!$A$3:$AA$3,0))),"")</f>
        <v/>
      </c>
      <c r="L280" s="35" t="str">
        <f>IFERROR(IF(INDEX('[1]PNC 2020'!$A$3:$AA$434,MATCH($A280,'[1]PNC 2020'!$A$7:$A$434,0)+4,MATCH(L$60,'[1]PNC 2020'!$A$3:$AA$3,0))=0,"",INDEX('[1]PNC 2020'!$A$3:$AA$434,MATCH($A280,'[1]PNC 2020'!$A$7:$A$434,0)+4,MATCH(L$60,'[1]PNC 2020'!$A$3:$AA$3,0))),"")</f>
        <v/>
      </c>
      <c r="M280" s="35">
        <f t="shared" si="103"/>
        <v>0</v>
      </c>
      <c r="N280" s="35" t="str">
        <f>IFERROR(IF(INDEX('[1]PNC 2020'!$A$3:$AA$434,MATCH($A280,'[1]PNC 2020'!$A$7:$A$434,0)+4,MATCH(N$60,'[1]PNC 2020'!$A$3:$AA$3,0))=0,"",INDEX('[1]PNC 2020'!$A$3:$AA$434,MATCH($A280,'[1]PNC 2020'!$A$7:$A$434,0)+4,MATCH(N$60,'[1]PNC 2020'!$A$3:$AA$3,0))),"")</f>
        <v/>
      </c>
      <c r="O280" s="35" t="str">
        <f>IFERROR(IF(INDEX('[1]PNC 2020'!$A$3:$AA$434,MATCH($A280,'[1]PNC 2020'!$A$7:$A$434,0)+4,MATCH(O$60,'[1]PNC 2020'!$A$3:$AA$3,0))=0,"",INDEX('[1]PNC 2020'!$A$3:$AA$434,MATCH($A280,'[1]PNC 2020'!$A$7:$A$434,0)+4,MATCH(O$60,'[1]PNC 2020'!$A$3:$AA$3,0))),"")</f>
        <v/>
      </c>
      <c r="P280" s="35">
        <f t="shared" si="104"/>
        <v>0</v>
      </c>
      <c r="Q280" s="35" t="str">
        <f>IFERROR(IF(INDEX('[1]PNC 2020'!$A$3:$AA$434,MATCH($A280,'[1]PNC 2020'!$A$7:$A$434,0)+4,MATCH(Q$60,'[1]PNC 2020'!$A$3:$AA$3,0))=0,"",INDEX('[1]PNC 2020'!$A$3:$AA$434,MATCH($A280,'[1]PNC 2020'!$A$7:$A$434,0)+4,MATCH(Q$60,'[1]PNC 2020'!$A$3:$AA$3,0))),"")</f>
        <v/>
      </c>
      <c r="R280" s="35" t="str">
        <f>IFERROR(IF(INDEX('[1]PNC 2020'!$A$3:$AA$434,MATCH($A280,'[1]PNC 2020'!$A$7:$A$434,0)+4,MATCH(R$60,'[1]PNC 2020'!$A$3:$AA$3,0))=0,"",INDEX('[1]PNC 2020'!$A$3:$AA$434,MATCH($A280,'[1]PNC 2020'!$A$7:$A$434,0)+4,MATCH(R$60,'[1]PNC 2020'!$A$3:$AA$3,0))),"")</f>
        <v/>
      </c>
      <c r="S280" s="35">
        <f t="shared" si="105"/>
        <v>0</v>
      </c>
      <c r="T280" s="35" t="str">
        <f>IFERROR(IF(INDEX('[1]PNC 2020'!$A$3:$AA$434,MATCH($A280,'[1]PNC 2020'!$A$7:$A$434,0)+4,MATCH(T$60,'[1]PNC 2020'!$A$3:$AA$3,0))=0,"",INDEX('[1]PNC 2020'!$A$3:$AA$434,MATCH($A280,'[1]PNC 2020'!$A$7:$A$434,0)+4,MATCH(T$60,'[1]PNC 2020'!$A$3:$AA$3,0))),"")</f>
        <v/>
      </c>
      <c r="U280" s="35" t="str">
        <f>IFERROR(IF(INDEX('[1]PNC 2020'!$A$3:$AA$434,MATCH($A280,'[1]PNC 2020'!$A$7:$A$434,0)+4,MATCH(U$60,'[1]PNC 2020'!$A$3:$AA$3,0))=0,"",INDEX('[1]PNC 2020'!$A$3:$AA$434,MATCH($A280,'[1]PNC 2020'!$A$7:$A$434,0)+4,MATCH(U$60,'[1]PNC 2020'!$A$3:$AA$3,0))),"")</f>
        <v/>
      </c>
      <c r="V280" s="35">
        <f t="shared" si="106"/>
        <v>0</v>
      </c>
      <c r="W280" s="35" t="str">
        <f>IFERROR(IF(INDEX('[1]PNC 2020'!$A$3:$AA$434,MATCH($A280,'[1]PNC 2020'!$A$7:$A$434,0)+4,MATCH(W$60,'[1]PNC 2020'!$A$3:$AA$3,0))=0,"",INDEX('[1]PNC 2020'!$A$3:$AA$434,MATCH($A280,'[1]PNC 2020'!$A$7:$A$434,0)+4,MATCH(W$60,'[1]PNC 2020'!$A$3:$AA$3,0))),"")</f>
        <v/>
      </c>
      <c r="X280" s="35" t="str">
        <f>IFERROR(IF(INDEX('[1]PNC 2020'!$A$3:$AA$434,MATCH($A280,'[1]PNC 2020'!$A$7:$A$434,0)+4,MATCH(X$60,'[1]PNC 2020'!$A$3:$AA$3,0))=0,"",INDEX('[1]PNC 2020'!$A$3:$AA$434,MATCH($A280,'[1]PNC 2020'!$A$7:$A$434,0)+4,MATCH(X$60,'[1]PNC 2020'!$A$3:$AA$3,0))),"")</f>
        <v/>
      </c>
      <c r="Y280" s="35">
        <f t="shared" si="107"/>
        <v>0</v>
      </c>
      <c r="Z280" s="35" t="str">
        <f>IFERROR(IF(INDEX('[1]PNC 2020'!$A$3:$AA$434,MATCH($A280,'[1]PNC 2020'!$A$7:$A$434,0)+4,MATCH(Z$60,'[1]PNC 2020'!$A$3:$AA$3,0))=0,"",INDEX('[1]PNC 2020'!$A$3:$AA$434,MATCH($A280,'[1]PNC 2020'!$A$7:$A$434,0)+4,MATCH(Z$60,'[1]PNC 2020'!$A$3:$AA$3,0))),"")</f>
        <v/>
      </c>
      <c r="AA280" s="35" t="str">
        <f>IFERROR(IF(INDEX('[1]PNC 2020'!$A$3:$AA$434,MATCH($A280,'[1]PNC 2020'!$A$7:$A$434,0)+4,MATCH(AA$60,'[1]PNC 2020'!$A$3:$AA$3,0))=0,"",INDEX('[1]PNC 2020'!$A$3:$AA$434,MATCH($A280,'[1]PNC 2020'!$A$7:$A$434,0)+4,MATCH(AA$60,'[1]PNC 2020'!$A$3:$AA$3,0))),"")</f>
        <v/>
      </c>
      <c r="AB280" s="35">
        <f t="shared" si="108"/>
        <v>0</v>
      </c>
      <c r="AC280" s="35" t="str">
        <f>IFERROR(IF(INDEX('[1]PNC 2020'!$A$3:$AA$434,MATCH($A280,'[1]PNC 2020'!$A$7:$A$434,0)+4,MATCH(AC$60,'[1]PNC 2020'!$A$3:$AA$3,0))=0,"",INDEX('[1]PNC 2020'!$A$3:$AA$434,MATCH($A280,'[1]PNC 2020'!$A$7:$A$434,0)+4,MATCH(AC$60,'[1]PNC 2020'!$A$3:$AA$3,0))),"")</f>
        <v/>
      </c>
      <c r="AD280" s="35" t="str">
        <f>IFERROR(IF(INDEX('[1]PNC 2020'!$A$3:$AA$434,MATCH($A280,'[1]PNC 2020'!$A$7:$A$434,0)+4,MATCH(AD$60,'[1]PNC 2020'!$A$3:$AA$3,0))=0,"",INDEX('[1]PNC 2020'!$A$3:$AA$434,MATCH($A280,'[1]PNC 2020'!$A$7:$A$434,0)+4,MATCH(AD$60,'[1]PNC 2020'!$A$3:$AA$3,0))),"")</f>
        <v/>
      </c>
      <c r="AE280" s="35">
        <f t="shared" si="109"/>
        <v>0</v>
      </c>
      <c r="AF280" s="35" t="str">
        <f>IFERROR(IF(INDEX('[1]PNC 2020'!$A$3:$AA$434,MATCH($A280,'[1]PNC 2020'!$A$7:$A$434,0)+4,MATCH(AF$60,'[1]PNC 2020'!$A$3:$AA$3,0))=0,"",INDEX('[1]PNC 2020'!$A$3:$AA$434,MATCH($A280,'[1]PNC 2020'!$A$7:$A$434,0)+4,MATCH(AF$60,'[1]PNC 2020'!$A$3:$AA$3,0))),"")</f>
        <v/>
      </c>
      <c r="AG280" s="35" t="str">
        <f>IFERROR(IF(INDEX('[1]PNC 2020'!$A$3:$AA$434,MATCH($A280,'[1]PNC 2020'!$A$7:$A$434,0)+4,MATCH(AG$60,'[1]PNC 2020'!$A$3:$AA$3,0))=0,"",INDEX('[1]PNC 2020'!$A$3:$AA$434,MATCH($A280,'[1]PNC 2020'!$A$7:$A$434,0)+4,MATCH(AG$60,'[1]PNC 2020'!$A$3:$AA$3,0))),"")</f>
        <v/>
      </c>
      <c r="AH280" s="35">
        <f t="shared" si="110"/>
        <v>0</v>
      </c>
      <c r="AI280" s="35" t="str">
        <f>IFERROR(IF(INDEX('[1]PNC 2020'!$A$3:$AA$434,MATCH($A280,'[1]PNC 2020'!$A$7:$A$434,0)+4,MATCH(AI$60,'[1]PNC 2020'!$A$3:$AA$3,0))=0,"",INDEX('[1]PNC 2020'!$A$3:$AA$434,MATCH($A280,'[1]PNC 2020'!$A$7:$A$434,0)+4,MATCH(AI$60,'[1]PNC 2020'!$A$3:$AA$3,0))),"")</f>
        <v/>
      </c>
      <c r="AJ280" s="35" t="str">
        <f>IFERROR(IF(INDEX('[1]PNC 2020'!$A$3:$AA$434,MATCH($A280,'[1]PNC 2020'!$A$7:$A$434,0)+4,MATCH(AJ$60,'[1]PNC 2020'!$A$3:$AA$3,0))=0,"",INDEX('[1]PNC 2020'!$A$3:$AA$434,MATCH($A280,'[1]PNC 2020'!$A$7:$A$434,0)+4,MATCH(AJ$60,'[1]PNC 2020'!$A$3:$AA$3,0))),"")</f>
        <v/>
      </c>
      <c r="AK280" s="35">
        <f t="shared" si="111"/>
        <v>0</v>
      </c>
      <c r="AM280" s="97" t="s">
        <v>4</v>
      </c>
    </row>
    <row r="281" spans="1:39" x14ac:dyDescent="0.25">
      <c r="A281" s="97" t="str">
        <f t="shared" si="97"/>
        <v>MayoMapfre BHD Compañía de Seguros</v>
      </c>
      <c r="B281" s="37" t="s">
        <v>110</v>
      </c>
      <c r="C281" s="44">
        <f t="shared" si="99"/>
        <v>0</v>
      </c>
      <c r="D281" s="44">
        <f t="shared" si="100"/>
        <v>0</v>
      </c>
      <c r="E281" s="35" t="str">
        <f>IFERROR(IF(INDEX('[1]PNC 2020'!$A$3:$AA$434,MATCH($A281,'[1]PNC 2020'!$A$7:$A$434,0)+4,MATCH(E$60,'[1]PNC 2020'!$A$3:$AA$3,0))=0,"",INDEX('[1]PNC 2020'!$A$3:$AA$434,MATCH($A281,'[1]PNC 2020'!$A$7:$A$434,0)+4,MATCH(E$60,'[1]PNC 2020'!$A$3:$AA$3,0))),"")</f>
        <v/>
      </c>
      <c r="F281" s="35" t="str">
        <f>IFERROR(IF(INDEX('[1]PNC 2020'!$A$3:$AA$434,MATCH($A281,'[1]PNC 2020'!$A$7:$A$434,0)+4,MATCH(F$60,'[1]PNC 2020'!$A$3:$AA$3,0))=0,"",INDEX('[1]PNC 2020'!$A$3:$AA$434,MATCH($A281,'[1]PNC 2020'!$A$7:$A$434,0)+4,MATCH(F$60,'[1]PNC 2020'!$A$3:$AA$3,0))),"")</f>
        <v/>
      </c>
      <c r="G281" s="35">
        <f t="shared" si="101"/>
        <v>0</v>
      </c>
      <c r="H281" s="35" t="str">
        <f>IFERROR(IF(INDEX('[1]PNC 2020'!$A$3:$AA$434,MATCH($A281,'[1]PNC 2020'!$A$7:$A$434,0)+4,MATCH(H$60,'[1]PNC 2020'!$A$3:$AA$3,0))=0,"",INDEX('[1]PNC 2020'!$A$3:$AA$434,MATCH($A281,'[1]PNC 2020'!$A$7:$A$434,0)+4,MATCH(H$60,'[1]PNC 2020'!$A$3:$AA$3,0))),"")</f>
        <v/>
      </c>
      <c r="I281" s="35" t="str">
        <f>IFERROR(IF(INDEX('[1]PNC 2020'!$A$3:$AA$434,MATCH($A281,'[1]PNC 2020'!$A$7:$A$434,0)+4,MATCH(I$60,'[1]PNC 2020'!$A$3:$AA$3,0))=0,"",INDEX('[1]PNC 2020'!$A$3:$AA$434,MATCH($A281,'[1]PNC 2020'!$A$7:$A$434,0)+4,MATCH(I$60,'[1]PNC 2020'!$A$3:$AA$3,0))),"")</f>
        <v/>
      </c>
      <c r="J281" s="35">
        <f t="shared" si="102"/>
        <v>0</v>
      </c>
      <c r="K281" s="35" t="str">
        <f>IFERROR(IF(INDEX('[1]PNC 2020'!$A$3:$AA$434,MATCH($A281,'[1]PNC 2020'!$A$7:$A$434,0)+4,MATCH(K$60,'[1]PNC 2020'!$A$3:$AA$3,0))=0,"",INDEX('[1]PNC 2020'!$A$3:$AA$434,MATCH($A281,'[1]PNC 2020'!$A$7:$A$434,0)+4,MATCH(K$60,'[1]PNC 2020'!$A$3:$AA$3,0))),"")</f>
        <v/>
      </c>
      <c r="L281" s="35" t="str">
        <f>IFERROR(IF(INDEX('[1]PNC 2020'!$A$3:$AA$434,MATCH($A281,'[1]PNC 2020'!$A$7:$A$434,0)+4,MATCH(L$60,'[1]PNC 2020'!$A$3:$AA$3,0))=0,"",INDEX('[1]PNC 2020'!$A$3:$AA$434,MATCH($A281,'[1]PNC 2020'!$A$7:$A$434,0)+4,MATCH(L$60,'[1]PNC 2020'!$A$3:$AA$3,0))),"")</f>
        <v/>
      </c>
      <c r="M281" s="35">
        <f t="shared" si="103"/>
        <v>0</v>
      </c>
      <c r="N281" s="35" t="str">
        <f>IFERROR(IF(INDEX('[1]PNC 2020'!$A$3:$AA$434,MATCH($A281,'[1]PNC 2020'!$A$7:$A$434,0)+4,MATCH(N$60,'[1]PNC 2020'!$A$3:$AA$3,0))=0,"",INDEX('[1]PNC 2020'!$A$3:$AA$434,MATCH($A281,'[1]PNC 2020'!$A$7:$A$434,0)+4,MATCH(N$60,'[1]PNC 2020'!$A$3:$AA$3,0))),"")</f>
        <v/>
      </c>
      <c r="O281" s="35" t="str">
        <f>IFERROR(IF(INDEX('[1]PNC 2020'!$A$3:$AA$434,MATCH($A281,'[1]PNC 2020'!$A$7:$A$434,0)+4,MATCH(O$60,'[1]PNC 2020'!$A$3:$AA$3,0))=0,"",INDEX('[1]PNC 2020'!$A$3:$AA$434,MATCH($A281,'[1]PNC 2020'!$A$7:$A$434,0)+4,MATCH(O$60,'[1]PNC 2020'!$A$3:$AA$3,0))),"")</f>
        <v/>
      </c>
      <c r="P281" s="35">
        <f t="shared" si="104"/>
        <v>0</v>
      </c>
      <c r="Q281" s="35" t="str">
        <f>IFERROR(IF(INDEX('[1]PNC 2020'!$A$3:$AA$434,MATCH($A281,'[1]PNC 2020'!$A$7:$A$434,0)+4,MATCH(Q$60,'[1]PNC 2020'!$A$3:$AA$3,0))=0,"",INDEX('[1]PNC 2020'!$A$3:$AA$434,MATCH($A281,'[1]PNC 2020'!$A$7:$A$434,0)+4,MATCH(Q$60,'[1]PNC 2020'!$A$3:$AA$3,0))),"")</f>
        <v/>
      </c>
      <c r="R281" s="35" t="str">
        <f>IFERROR(IF(INDEX('[1]PNC 2020'!$A$3:$AA$434,MATCH($A281,'[1]PNC 2020'!$A$7:$A$434,0)+4,MATCH(R$60,'[1]PNC 2020'!$A$3:$AA$3,0))=0,"",INDEX('[1]PNC 2020'!$A$3:$AA$434,MATCH($A281,'[1]PNC 2020'!$A$7:$A$434,0)+4,MATCH(R$60,'[1]PNC 2020'!$A$3:$AA$3,0))),"")</f>
        <v/>
      </c>
      <c r="S281" s="35">
        <f t="shared" si="105"/>
        <v>0</v>
      </c>
      <c r="T281" s="35" t="str">
        <f>IFERROR(IF(INDEX('[1]PNC 2020'!$A$3:$AA$434,MATCH($A281,'[1]PNC 2020'!$A$7:$A$434,0)+4,MATCH(T$60,'[1]PNC 2020'!$A$3:$AA$3,0))=0,"",INDEX('[1]PNC 2020'!$A$3:$AA$434,MATCH($A281,'[1]PNC 2020'!$A$7:$A$434,0)+4,MATCH(T$60,'[1]PNC 2020'!$A$3:$AA$3,0))),"")</f>
        <v/>
      </c>
      <c r="U281" s="35" t="str">
        <f>IFERROR(IF(INDEX('[1]PNC 2020'!$A$3:$AA$434,MATCH($A281,'[1]PNC 2020'!$A$7:$A$434,0)+4,MATCH(U$60,'[1]PNC 2020'!$A$3:$AA$3,0))=0,"",INDEX('[1]PNC 2020'!$A$3:$AA$434,MATCH($A281,'[1]PNC 2020'!$A$7:$A$434,0)+4,MATCH(U$60,'[1]PNC 2020'!$A$3:$AA$3,0))),"")</f>
        <v/>
      </c>
      <c r="V281" s="35">
        <f t="shared" si="106"/>
        <v>0</v>
      </c>
      <c r="W281" s="35" t="str">
        <f>IFERROR(IF(INDEX('[1]PNC 2020'!$A$3:$AA$434,MATCH($A281,'[1]PNC 2020'!$A$7:$A$434,0)+4,MATCH(W$60,'[1]PNC 2020'!$A$3:$AA$3,0))=0,"",INDEX('[1]PNC 2020'!$A$3:$AA$434,MATCH($A281,'[1]PNC 2020'!$A$7:$A$434,0)+4,MATCH(W$60,'[1]PNC 2020'!$A$3:$AA$3,0))),"")</f>
        <v/>
      </c>
      <c r="X281" s="35" t="str">
        <f>IFERROR(IF(INDEX('[1]PNC 2020'!$A$3:$AA$434,MATCH($A281,'[1]PNC 2020'!$A$7:$A$434,0)+4,MATCH(X$60,'[1]PNC 2020'!$A$3:$AA$3,0))=0,"",INDEX('[1]PNC 2020'!$A$3:$AA$434,MATCH($A281,'[1]PNC 2020'!$A$7:$A$434,0)+4,MATCH(X$60,'[1]PNC 2020'!$A$3:$AA$3,0))),"")</f>
        <v/>
      </c>
      <c r="Y281" s="35">
        <f t="shared" si="107"/>
        <v>0</v>
      </c>
      <c r="Z281" s="35" t="str">
        <f>IFERROR(IF(INDEX('[1]PNC 2020'!$A$3:$AA$434,MATCH($A281,'[1]PNC 2020'!$A$7:$A$434,0)+4,MATCH(Z$60,'[1]PNC 2020'!$A$3:$AA$3,0))=0,"",INDEX('[1]PNC 2020'!$A$3:$AA$434,MATCH($A281,'[1]PNC 2020'!$A$7:$A$434,0)+4,MATCH(Z$60,'[1]PNC 2020'!$A$3:$AA$3,0))),"")</f>
        <v/>
      </c>
      <c r="AA281" s="35" t="str">
        <f>IFERROR(IF(INDEX('[1]PNC 2020'!$A$3:$AA$434,MATCH($A281,'[1]PNC 2020'!$A$7:$A$434,0)+4,MATCH(AA$60,'[1]PNC 2020'!$A$3:$AA$3,0))=0,"",INDEX('[1]PNC 2020'!$A$3:$AA$434,MATCH($A281,'[1]PNC 2020'!$A$7:$A$434,0)+4,MATCH(AA$60,'[1]PNC 2020'!$A$3:$AA$3,0))),"")</f>
        <v/>
      </c>
      <c r="AB281" s="35">
        <f t="shared" si="108"/>
        <v>0</v>
      </c>
      <c r="AC281" s="35" t="str">
        <f>IFERROR(IF(INDEX('[1]PNC 2020'!$A$3:$AA$434,MATCH($A281,'[1]PNC 2020'!$A$7:$A$434,0)+4,MATCH(AC$60,'[1]PNC 2020'!$A$3:$AA$3,0))=0,"",INDEX('[1]PNC 2020'!$A$3:$AA$434,MATCH($A281,'[1]PNC 2020'!$A$7:$A$434,0)+4,MATCH(AC$60,'[1]PNC 2020'!$A$3:$AA$3,0))),"")</f>
        <v/>
      </c>
      <c r="AD281" s="35" t="str">
        <f>IFERROR(IF(INDEX('[1]PNC 2020'!$A$3:$AA$434,MATCH($A281,'[1]PNC 2020'!$A$7:$A$434,0)+4,MATCH(AD$60,'[1]PNC 2020'!$A$3:$AA$3,0))=0,"",INDEX('[1]PNC 2020'!$A$3:$AA$434,MATCH($A281,'[1]PNC 2020'!$A$7:$A$434,0)+4,MATCH(AD$60,'[1]PNC 2020'!$A$3:$AA$3,0))),"")</f>
        <v/>
      </c>
      <c r="AE281" s="35">
        <f t="shared" si="109"/>
        <v>0</v>
      </c>
      <c r="AF281" s="35" t="str">
        <f>IFERROR(IF(INDEX('[1]PNC 2020'!$A$3:$AA$434,MATCH($A281,'[1]PNC 2020'!$A$7:$A$434,0)+4,MATCH(AF$60,'[1]PNC 2020'!$A$3:$AA$3,0))=0,"",INDEX('[1]PNC 2020'!$A$3:$AA$434,MATCH($A281,'[1]PNC 2020'!$A$7:$A$434,0)+4,MATCH(AF$60,'[1]PNC 2020'!$A$3:$AA$3,0))),"")</f>
        <v/>
      </c>
      <c r="AG281" s="35" t="str">
        <f>IFERROR(IF(INDEX('[1]PNC 2020'!$A$3:$AA$434,MATCH($A281,'[1]PNC 2020'!$A$7:$A$434,0)+4,MATCH(AG$60,'[1]PNC 2020'!$A$3:$AA$3,0))=0,"",INDEX('[1]PNC 2020'!$A$3:$AA$434,MATCH($A281,'[1]PNC 2020'!$A$7:$A$434,0)+4,MATCH(AG$60,'[1]PNC 2020'!$A$3:$AA$3,0))),"")</f>
        <v/>
      </c>
      <c r="AH281" s="35">
        <f t="shared" si="110"/>
        <v>0</v>
      </c>
      <c r="AI281" s="35" t="str">
        <f>IFERROR(IF(INDEX('[1]PNC 2020'!$A$3:$AA$434,MATCH($A281,'[1]PNC 2020'!$A$7:$A$434,0)+4,MATCH(AI$60,'[1]PNC 2020'!$A$3:$AA$3,0))=0,"",INDEX('[1]PNC 2020'!$A$3:$AA$434,MATCH($A281,'[1]PNC 2020'!$A$7:$A$434,0)+4,MATCH(AI$60,'[1]PNC 2020'!$A$3:$AA$3,0))),"")</f>
        <v/>
      </c>
      <c r="AJ281" s="35" t="str">
        <f>IFERROR(IF(INDEX('[1]PNC 2020'!$A$3:$AA$434,MATCH($A281,'[1]PNC 2020'!$A$7:$A$434,0)+4,MATCH(AJ$60,'[1]PNC 2020'!$A$3:$AA$3,0))=0,"",INDEX('[1]PNC 2020'!$A$3:$AA$434,MATCH($A281,'[1]PNC 2020'!$A$7:$A$434,0)+4,MATCH(AJ$60,'[1]PNC 2020'!$A$3:$AA$3,0))),"")</f>
        <v/>
      </c>
      <c r="AK281" s="35">
        <f t="shared" si="111"/>
        <v>0</v>
      </c>
      <c r="AM281" s="97" t="s">
        <v>4</v>
      </c>
    </row>
    <row r="282" spans="1:39" x14ac:dyDescent="0.25">
      <c r="A282" s="97" t="str">
        <f t="shared" si="97"/>
        <v>MayoLa Colonial, S. A., Compañia De Seguros</v>
      </c>
      <c r="B282" s="37" t="s">
        <v>111</v>
      </c>
      <c r="C282" s="44">
        <f t="shared" si="99"/>
        <v>0</v>
      </c>
      <c r="D282" s="44">
        <f t="shared" si="100"/>
        <v>0</v>
      </c>
      <c r="E282" s="35" t="str">
        <f>IFERROR(IF(INDEX('[1]PNC 2020'!$A$3:$AA$434,MATCH($A282,'[1]PNC 2020'!$A$7:$A$434,0)+4,MATCH(E$60,'[1]PNC 2020'!$A$3:$AA$3,0))=0,"",INDEX('[1]PNC 2020'!$A$3:$AA$434,MATCH($A282,'[1]PNC 2020'!$A$7:$A$434,0)+4,MATCH(E$60,'[1]PNC 2020'!$A$3:$AA$3,0))),"")</f>
        <v/>
      </c>
      <c r="F282" s="35" t="str">
        <f>IFERROR(IF(INDEX('[1]PNC 2020'!$A$3:$AA$434,MATCH($A282,'[1]PNC 2020'!$A$7:$A$434,0)+4,MATCH(F$60,'[1]PNC 2020'!$A$3:$AA$3,0))=0,"",INDEX('[1]PNC 2020'!$A$3:$AA$434,MATCH($A282,'[1]PNC 2020'!$A$7:$A$434,0)+4,MATCH(F$60,'[1]PNC 2020'!$A$3:$AA$3,0))),"")</f>
        <v/>
      </c>
      <c r="G282" s="35">
        <f t="shared" si="101"/>
        <v>0</v>
      </c>
      <c r="H282" s="35" t="str">
        <f>IFERROR(IF(INDEX('[1]PNC 2020'!$A$3:$AA$434,MATCH($A282,'[1]PNC 2020'!$A$7:$A$434,0)+4,MATCH(H$60,'[1]PNC 2020'!$A$3:$AA$3,0))=0,"",INDEX('[1]PNC 2020'!$A$3:$AA$434,MATCH($A282,'[1]PNC 2020'!$A$7:$A$434,0)+4,MATCH(H$60,'[1]PNC 2020'!$A$3:$AA$3,0))),"")</f>
        <v/>
      </c>
      <c r="I282" s="35" t="str">
        <f>IFERROR(IF(INDEX('[1]PNC 2020'!$A$3:$AA$434,MATCH($A282,'[1]PNC 2020'!$A$7:$A$434,0)+4,MATCH(I$60,'[1]PNC 2020'!$A$3:$AA$3,0))=0,"",INDEX('[1]PNC 2020'!$A$3:$AA$434,MATCH($A282,'[1]PNC 2020'!$A$7:$A$434,0)+4,MATCH(I$60,'[1]PNC 2020'!$A$3:$AA$3,0))),"")</f>
        <v/>
      </c>
      <c r="J282" s="35">
        <f t="shared" si="102"/>
        <v>0</v>
      </c>
      <c r="K282" s="35" t="str">
        <f>IFERROR(IF(INDEX('[1]PNC 2020'!$A$3:$AA$434,MATCH($A282,'[1]PNC 2020'!$A$7:$A$434,0)+4,MATCH(K$60,'[1]PNC 2020'!$A$3:$AA$3,0))=0,"",INDEX('[1]PNC 2020'!$A$3:$AA$434,MATCH($A282,'[1]PNC 2020'!$A$7:$A$434,0)+4,MATCH(K$60,'[1]PNC 2020'!$A$3:$AA$3,0))),"")</f>
        <v/>
      </c>
      <c r="L282" s="35" t="str">
        <f>IFERROR(IF(INDEX('[1]PNC 2020'!$A$3:$AA$434,MATCH($A282,'[1]PNC 2020'!$A$7:$A$434,0)+4,MATCH(L$60,'[1]PNC 2020'!$A$3:$AA$3,0))=0,"",INDEX('[1]PNC 2020'!$A$3:$AA$434,MATCH($A282,'[1]PNC 2020'!$A$7:$A$434,0)+4,MATCH(L$60,'[1]PNC 2020'!$A$3:$AA$3,0))),"")</f>
        <v/>
      </c>
      <c r="M282" s="35">
        <f t="shared" si="103"/>
        <v>0</v>
      </c>
      <c r="N282" s="35" t="str">
        <f>IFERROR(IF(INDEX('[1]PNC 2020'!$A$3:$AA$434,MATCH($A282,'[1]PNC 2020'!$A$7:$A$434,0)+4,MATCH(N$60,'[1]PNC 2020'!$A$3:$AA$3,0))=0,"",INDEX('[1]PNC 2020'!$A$3:$AA$434,MATCH($A282,'[1]PNC 2020'!$A$7:$A$434,0)+4,MATCH(N$60,'[1]PNC 2020'!$A$3:$AA$3,0))),"")</f>
        <v/>
      </c>
      <c r="O282" s="35" t="str">
        <f>IFERROR(IF(INDEX('[1]PNC 2020'!$A$3:$AA$434,MATCH($A282,'[1]PNC 2020'!$A$7:$A$434,0)+4,MATCH(O$60,'[1]PNC 2020'!$A$3:$AA$3,0))=0,"",INDEX('[1]PNC 2020'!$A$3:$AA$434,MATCH($A282,'[1]PNC 2020'!$A$7:$A$434,0)+4,MATCH(O$60,'[1]PNC 2020'!$A$3:$AA$3,0))),"")</f>
        <v/>
      </c>
      <c r="P282" s="35">
        <f t="shared" si="104"/>
        <v>0</v>
      </c>
      <c r="Q282" s="35" t="str">
        <f>IFERROR(IF(INDEX('[1]PNC 2020'!$A$3:$AA$434,MATCH($A282,'[1]PNC 2020'!$A$7:$A$434,0)+4,MATCH(Q$60,'[1]PNC 2020'!$A$3:$AA$3,0))=0,"",INDEX('[1]PNC 2020'!$A$3:$AA$434,MATCH($A282,'[1]PNC 2020'!$A$7:$A$434,0)+4,MATCH(Q$60,'[1]PNC 2020'!$A$3:$AA$3,0))),"")</f>
        <v/>
      </c>
      <c r="R282" s="35" t="str">
        <f>IFERROR(IF(INDEX('[1]PNC 2020'!$A$3:$AA$434,MATCH($A282,'[1]PNC 2020'!$A$7:$A$434,0)+4,MATCH(R$60,'[1]PNC 2020'!$A$3:$AA$3,0))=0,"",INDEX('[1]PNC 2020'!$A$3:$AA$434,MATCH($A282,'[1]PNC 2020'!$A$7:$A$434,0)+4,MATCH(R$60,'[1]PNC 2020'!$A$3:$AA$3,0))),"")</f>
        <v/>
      </c>
      <c r="S282" s="35">
        <f t="shared" si="105"/>
        <v>0</v>
      </c>
      <c r="T282" s="35" t="str">
        <f>IFERROR(IF(INDEX('[1]PNC 2020'!$A$3:$AA$434,MATCH($A282,'[1]PNC 2020'!$A$7:$A$434,0)+4,MATCH(T$60,'[1]PNC 2020'!$A$3:$AA$3,0))=0,"",INDEX('[1]PNC 2020'!$A$3:$AA$434,MATCH($A282,'[1]PNC 2020'!$A$7:$A$434,0)+4,MATCH(T$60,'[1]PNC 2020'!$A$3:$AA$3,0))),"")</f>
        <v/>
      </c>
      <c r="U282" s="35" t="str">
        <f>IFERROR(IF(INDEX('[1]PNC 2020'!$A$3:$AA$434,MATCH($A282,'[1]PNC 2020'!$A$7:$A$434,0)+4,MATCH(U$60,'[1]PNC 2020'!$A$3:$AA$3,0))=0,"",INDEX('[1]PNC 2020'!$A$3:$AA$434,MATCH($A282,'[1]PNC 2020'!$A$7:$A$434,0)+4,MATCH(U$60,'[1]PNC 2020'!$A$3:$AA$3,0))),"")</f>
        <v/>
      </c>
      <c r="V282" s="35">
        <f t="shared" si="106"/>
        <v>0</v>
      </c>
      <c r="W282" s="35" t="str">
        <f>IFERROR(IF(INDEX('[1]PNC 2020'!$A$3:$AA$434,MATCH($A282,'[1]PNC 2020'!$A$7:$A$434,0)+4,MATCH(W$60,'[1]PNC 2020'!$A$3:$AA$3,0))=0,"",INDEX('[1]PNC 2020'!$A$3:$AA$434,MATCH($A282,'[1]PNC 2020'!$A$7:$A$434,0)+4,MATCH(W$60,'[1]PNC 2020'!$A$3:$AA$3,0))),"")</f>
        <v/>
      </c>
      <c r="X282" s="35" t="str">
        <f>IFERROR(IF(INDEX('[1]PNC 2020'!$A$3:$AA$434,MATCH($A282,'[1]PNC 2020'!$A$7:$A$434,0)+4,MATCH(X$60,'[1]PNC 2020'!$A$3:$AA$3,0))=0,"",INDEX('[1]PNC 2020'!$A$3:$AA$434,MATCH($A282,'[1]PNC 2020'!$A$7:$A$434,0)+4,MATCH(X$60,'[1]PNC 2020'!$A$3:$AA$3,0))),"")</f>
        <v/>
      </c>
      <c r="Y282" s="35">
        <f t="shared" si="107"/>
        <v>0</v>
      </c>
      <c r="Z282" s="35" t="str">
        <f>IFERROR(IF(INDEX('[1]PNC 2020'!$A$3:$AA$434,MATCH($A282,'[1]PNC 2020'!$A$7:$A$434,0)+4,MATCH(Z$60,'[1]PNC 2020'!$A$3:$AA$3,0))=0,"",INDEX('[1]PNC 2020'!$A$3:$AA$434,MATCH($A282,'[1]PNC 2020'!$A$7:$A$434,0)+4,MATCH(Z$60,'[1]PNC 2020'!$A$3:$AA$3,0))),"")</f>
        <v/>
      </c>
      <c r="AA282" s="35" t="str">
        <f>IFERROR(IF(INDEX('[1]PNC 2020'!$A$3:$AA$434,MATCH($A282,'[1]PNC 2020'!$A$7:$A$434,0)+4,MATCH(AA$60,'[1]PNC 2020'!$A$3:$AA$3,0))=0,"",INDEX('[1]PNC 2020'!$A$3:$AA$434,MATCH($A282,'[1]PNC 2020'!$A$7:$A$434,0)+4,MATCH(AA$60,'[1]PNC 2020'!$A$3:$AA$3,0))),"")</f>
        <v/>
      </c>
      <c r="AB282" s="35">
        <f t="shared" si="108"/>
        <v>0</v>
      </c>
      <c r="AC282" s="35" t="str">
        <f>IFERROR(IF(INDEX('[1]PNC 2020'!$A$3:$AA$434,MATCH($A282,'[1]PNC 2020'!$A$7:$A$434,0)+4,MATCH(AC$60,'[1]PNC 2020'!$A$3:$AA$3,0))=0,"",INDEX('[1]PNC 2020'!$A$3:$AA$434,MATCH($A282,'[1]PNC 2020'!$A$7:$A$434,0)+4,MATCH(AC$60,'[1]PNC 2020'!$A$3:$AA$3,0))),"")</f>
        <v/>
      </c>
      <c r="AD282" s="35" t="str">
        <f>IFERROR(IF(INDEX('[1]PNC 2020'!$A$3:$AA$434,MATCH($A282,'[1]PNC 2020'!$A$7:$A$434,0)+4,MATCH(AD$60,'[1]PNC 2020'!$A$3:$AA$3,0))=0,"",INDEX('[1]PNC 2020'!$A$3:$AA$434,MATCH($A282,'[1]PNC 2020'!$A$7:$A$434,0)+4,MATCH(AD$60,'[1]PNC 2020'!$A$3:$AA$3,0))),"")</f>
        <v/>
      </c>
      <c r="AE282" s="35">
        <f t="shared" si="109"/>
        <v>0</v>
      </c>
      <c r="AF282" s="35" t="str">
        <f>IFERROR(IF(INDEX('[1]PNC 2020'!$A$3:$AA$434,MATCH($A282,'[1]PNC 2020'!$A$7:$A$434,0)+4,MATCH(AF$60,'[1]PNC 2020'!$A$3:$AA$3,0))=0,"",INDEX('[1]PNC 2020'!$A$3:$AA$434,MATCH($A282,'[1]PNC 2020'!$A$7:$A$434,0)+4,MATCH(AF$60,'[1]PNC 2020'!$A$3:$AA$3,0))),"")</f>
        <v/>
      </c>
      <c r="AG282" s="35" t="str">
        <f>IFERROR(IF(INDEX('[1]PNC 2020'!$A$3:$AA$434,MATCH($A282,'[1]PNC 2020'!$A$7:$A$434,0)+4,MATCH(AG$60,'[1]PNC 2020'!$A$3:$AA$3,0))=0,"",INDEX('[1]PNC 2020'!$A$3:$AA$434,MATCH($A282,'[1]PNC 2020'!$A$7:$A$434,0)+4,MATCH(AG$60,'[1]PNC 2020'!$A$3:$AA$3,0))),"")</f>
        <v/>
      </c>
      <c r="AH282" s="35">
        <f t="shared" si="110"/>
        <v>0</v>
      </c>
      <c r="AI282" s="35" t="str">
        <f>IFERROR(IF(INDEX('[1]PNC 2020'!$A$3:$AA$434,MATCH($A282,'[1]PNC 2020'!$A$7:$A$434,0)+4,MATCH(AI$60,'[1]PNC 2020'!$A$3:$AA$3,0))=0,"",INDEX('[1]PNC 2020'!$A$3:$AA$434,MATCH($A282,'[1]PNC 2020'!$A$7:$A$434,0)+4,MATCH(AI$60,'[1]PNC 2020'!$A$3:$AA$3,0))),"")</f>
        <v/>
      </c>
      <c r="AJ282" s="35" t="str">
        <f>IFERROR(IF(INDEX('[1]PNC 2020'!$A$3:$AA$434,MATCH($A282,'[1]PNC 2020'!$A$7:$A$434,0)+4,MATCH(AJ$60,'[1]PNC 2020'!$A$3:$AA$3,0))=0,"",INDEX('[1]PNC 2020'!$A$3:$AA$434,MATCH($A282,'[1]PNC 2020'!$A$7:$A$434,0)+4,MATCH(AJ$60,'[1]PNC 2020'!$A$3:$AA$3,0))),"")</f>
        <v/>
      </c>
      <c r="AK282" s="35">
        <f t="shared" si="111"/>
        <v>0</v>
      </c>
      <c r="AM282" s="97" t="s">
        <v>4</v>
      </c>
    </row>
    <row r="283" spans="1:39" x14ac:dyDescent="0.25">
      <c r="A283" s="97" t="str">
        <f t="shared" si="97"/>
        <v>MayoSeguros Sura, S.A.</v>
      </c>
      <c r="B283" s="37" t="s">
        <v>112</v>
      </c>
      <c r="C283" s="44">
        <f t="shared" si="99"/>
        <v>0</v>
      </c>
      <c r="D283" s="44">
        <f t="shared" si="100"/>
        <v>0</v>
      </c>
      <c r="E283" s="35" t="str">
        <f>IFERROR(IF(INDEX('[1]PNC 2020'!$A$3:$AA$434,MATCH($A283,'[1]PNC 2020'!$A$7:$A$434,0)+4,MATCH(E$60,'[1]PNC 2020'!$A$3:$AA$3,0))=0,"",INDEX('[1]PNC 2020'!$A$3:$AA$434,MATCH($A283,'[1]PNC 2020'!$A$7:$A$434,0)+4,MATCH(E$60,'[1]PNC 2020'!$A$3:$AA$3,0))),"")</f>
        <v/>
      </c>
      <c r="F283" s="35" t="str">
        <f>IFERROR(IF(INDEX('[1]PNC 2020'!$A$3:$AA$434,MATCH($A283,'[1]PNC 2020'!$A$7:$A$434,0)+4,MATCH(F$60,'[1]PNC 2020'!$A$3:$AA$3,0))=0,"",INDEX('[1]PNC 2020'!$A$3:$AA$434,MATCH($A283,'[1]PNC 2020'!$A$7:$A$434,0)+4,MATCH(F$60,'[1]PNC 2020'!$A$3:$AA$3,0))),"")</f>
        <v/>
      </c>
      <c r="G283" s="35">
        <f t="shared" si="101"/>
        <v>0</v>
      </c>
      <c r="H283" s="35" t="str">
        <f>IFERROR(IF(INDEX('[1]PNC 2020'!$A$3:$AA$434,MATCH($A283,'[1]PNC 2020'!$A$7:$A$434,0)+4,MATCH(H$60,'[1]PNC 2020'!$A$3:$AA$3,0))=0,"",INDEX('[1]PNC 2020'!$A$3:$AA$434,MATCH($A283,'[1]PNC 2020'!$A$7:$A$434,0)+4,MATCH(H$60,'[1]PNC 2020'!$A$3:$AA$3,0))),"")</f>
        <v/>
      </c>
      <c r="I283" s="35" t="str">
        <f>IFERROR(IF(INDEX('[1]PNC 2020'!$A$3:$AA$434,MATCH($A283,'[1]PNC 2020'!$A$7:$A$434,0)+4,MATCH(I$60,'[1]PNC 2020'!$A$3:$AA$3,0))=0,"",INDEX('[1]PNC 2020'!$A$3:$AA$434,MATCH($A283,'[1]PNC 2020'!$A$7:$A$434,0)+4,MATCH(I$60,'[1]PNC 2020'!$A$3:$AA$3,0))),"")</f>
        <v/>
      </c>
      <c r="J283" s="35">
        <f t="shared" si="102"/>
        <v>0</v>
      </c>
      <c r="K283" s="35" t="str">
        <f>IFERROR(IF(INDEX('[1]PNC 2020'!$A$3:$AA$434,MATCH($A283,'[1]PNC 2020'!$A$7:$A$434,0)+4,MATCH(K$60,'[1]PNC 2020'!$A$3:$AA$3,0))=0,"",INDEX('[1]PNC 2020'!$A$3:$AA$434,MATCH($A283,'[1]PNC 2020'!$A$7:$A$434,0)+4,MATCH(K$60,'[1]PNC 2020'!$A$3:$AA$3,0))),"")</f>
        <v/>
      </c>
      <c r="L283" s="35" t="str">
        <f>IFERROR(IF(INDEX('[1]PNC 2020'!$A$3:$AA$434,MATCH($A283,'[1]PNC 2020'!$A$7:$A$434,0)+4,MATCH(L$60,'[1]PNC 2020'!$A$3:$AA$3,0))=0,"",INDEX('[1]PNC 2020'!$A$3:$AA$434,MATCH($A283,'[1]PNC 2020'!$A$7:$A$434,0)+4,MATCH(L$60,'[1]PNC 2020'!$A$3:$AA$3,0))),"")</f>
        <v/>
      </c>
      <c r="M283" s="35">
        <f t="shared" si="103"/>
        <v>0</v>
      </c>
      <c r="N283" s="35" t="str">
        <f>IFERROR(IF(INDEX('[1]PNC 2020'!$A$3:$AA$434,MATCH($A283,'[1]PNC 2020'!$A$7:$A$434,0)+4,MATCH(N$60,'[1]PNC 2020'!$A$3:$AA$3,0))=0,"",INDEX('[1]PNC 2020'!$A$3:$AA$434,MATCH($A283,'[1]PNC 2020'!$A$7:$A$434,0)+4,MATCH(N$60,'[1]PNC 2020'!$A$3:$AA$3,0))),"")</f>
        <v/>
      </c>
      <c r="O283" s="35" t="str">
        <f>IFERROR(IF(INDEX('[1]PNC 2020'!$A$3:$AA$434,MATCH($A283,'[1]PNC 2020'!$A$7:$A$434,0)+4,MATCH(O$60,'[1]PNC 2020'!$A$3:$AA$3,0))=0,"",INDEX('[1]PNC 2020'!$A$3:$AA$434,MATCH($A283,'[1]PNC 2020'!$A$7:$A$434,0)+4,MATCH(O$60,'[1]PNC 2020'!$A$3:$AA$3,0))),"")</f>
        <v/>
      </c>
      <c r="P283" s="35">
        <f t="shared" si="104"/>
        <v>0</v>
      </c>
      <c r="Q283" s="35" t="str">
        <f>IFERROR(IF(INDEX('[1]PNC 2020'!$A$3:$AA$434,MATCH($A283,'[1]PNC 2020'!$A$7:$A$434,0)+4,MATCH(Q$60,'[1]PNC 2020'!$A$3:$AA$3,0))=0,"",INDEX('[1]PNC 2020'!$A$3:$AA$434,MATCH($A283,'[1]PNC 2020'!$A$7:$A$434,0)+4,MATCH(Q$60,'[1]PNC 2020'!$A$3:$AA$3,0))),"")</f>
        <v/>
      </c>
      <c r="R283" s="35" t="str">
        <f>IFERROR(IF(INDEX('[1]PNC 2020'!$A$3:$AA$434,MATCH($A283,'[1]PNC 2020'!$A$7:$A$434,0)+4,MATCH(R$60,'[1]PNC 2020'!$A$3:$AA$3,0))=0,"",INDEX('[1]PNC 2020'!$A$3:$AA$434,MATCH($A283,'[1]PNC 2020'!$A$7:$A$434,0)+4,MATCH(R$60,'[1]PNC 2020'!$A$3:$AA$3,0))),"")</f>
        <v/>
      </c>
      <c r="S283" s="35">
        <f t="shared" si="105"/>
        <v>0</v>
      </c>
      <c r="T283" s="35" t="str">
        <f>IFERROR(IF(INDEX('[1]PNC 2020'!$A$3:$AA$434,MATCH($A283,'[1]PNC 2020'!$A$7:$A$434,0)+4,MATCH(T$60,'[1]PNC 2020'!$A$3:$AA$3,0))=0,"",INDEX('[1]PNC 2020'!$A$3:$AA$434,MATCH($A283,'[1]PNC 2020'!$A$7:$A$434,0)+4,MATCH(T$60,'[1]PNC 2020'!$A$3:$AA$3,0))),"")</f>
        <v/>
      </c>
      <c r="U283" s="35" t="str">
        <f>IFERROR(IF(INDEX('[1]PNC 2020'!$A$3:$AA$434,MATCH($A283,'[1]PNC 2020'!$A$7:$A$434,0)+4,MATCH(U$60,'[1]PNC 2020'!$A$3:$AA$3,0))=0,"",INDEX('[1]PNC 2020'!$A$3:$AA$434,MATCH($A283,'[1]PNC 2020'!$A$7:$A$434,0)+4,MATCH(U$60,'[1]PNC 2020'!$A$3:$AA$3,0))),"")</f>
        <v/>
      </c>
      <c r="V283" s="35">
        <f t="shared" si="106"/>
        <v>0</v>
      </c>
      <c r="W283" s="35" t="str">
        <f>IFERROR(IF(INDEX('[1]PNC 2020'!$A$3:$AA$434,MATCH($A283,'[1]PNC 2020'!$A$7:$A$434,0)+4,MATCH(W$60,'[1]PNC 2020'!$A$3:$AA$3,0))=0,"",INDEX('[1]PNC 2020'!$A$3:$AA$434,MATCH($A283,'[1]PNC 2020'!$A$7:$A$434,0)+4,MATCH(W$60,'[1]PNC 2020'!$A$3:$AA$3,0))),"")</f>
        <v/>
      </c>
      <c r="X283" s="35" t="str">
        <f>IFERROR(IF(INDEX('[1]PNC 2020'!$A$3:$AA$434,MATCH($A283,'[1]PNC 2020'!$A$7:$A$434,0)+4,MATCH(X$60,'[1]PNC 2020'!$A$3:$AA$3,0))=0,"",INDEX('[1]PNC 2020'!$A$3:$AA$434,MATCH($A283,'[1]PNC 2020'!$A$7:$A$434,0)+4,MATCH(X$60,'[1]PNC 2020'!$A$3:$AA$3,0))),"")</f>
        <v/>
      </c>
      <c r="Y283" s="35">
        <f t="shared" si="107"/>
        <v>0</v>
      </c>
      <c r="Z283" s="35" t="str">
        <f>IFERROR(IF(INDEX('[1]PNC 2020'!$A$3:$AA$434,MATCH($A283,'[1]PNC 2020'!$A$7:$A$434,0)+4,MATCH(Z$60,'[1]PNC 2020'!$A$3:$AA$3,0))=0,"",INDEX('[1]PNC 2020'!$A$3:$AA$434,MATCH($A283,'[1]PNC 2020'!$A$7:$A$434,0)+4,MATCH(Z$60,'[1]PNC 2020'!$A$3:$AA$3,0))),"")</f>
        <v/>
      </c>
      <c r="AA283" s="35" t="str">
        <f>IFERROR(IF(INDEX('[1]PNC 2020'!$A$3:$AA$434,MATCH($A283,'[1]PNC 2020'!$A$7:$A$434,0)+4,MATCH(AA$60,'[1]PNC 2020'!$A$3:$AA$3,0))=0,"",INDEX('[1]PNC 2020'!$A$3:$AA$434,MATCH($A283,'[1]PNC 2020'!$A$7:$A$434,0)+4,MATCH(AA$60,'[1]PNC 2020'!$A$3:$AA$3,0))),"")</f>
        <v/>
      </c>
      <c r="AB283" s="35">
        <f t="shared" si="108"/>
        <v>0</v>
      </c>
      <c r="AC283" s="35" t="str">
        <f>IFERROR(IF(INDEX('[1]PNC 2020'!$A$3:$AA$434,MATCH($A283,'[1]PNC 2020'!$A$7:$A$434,0)+4,MATCH(AC$60,'[1]PNC 2020'!$A$3:$AA$3,0))=0,"",INDEX('[1]PNC 2020'!$A$3:$AA$434,MATCH($A283,'[1]PNC 2020'!$A$7:$A$434,0)+4,MATCH(AC$60,'[1]PNC 2020'!$A$3:$AA$3,0))),"")</f>
        <v/>
      </c>
      <c r="AD283" s="35" t="str">
        <f>IFERROR(IF(INDEX('[1]PNC 2020'!$A$3:$AA$434,MATCH($A283,'[1]PNC 2020'!$A$7:$A$434,0)+4,MATCH(AD$60,'[1]PNC 2020'!$A$3:$AA$3,0))=0,"",INDEX('[1]PNC 2020'!$A$3:$AA$434,MATCH($A283,'[1]PNC 2020'!$A$7:$A$434,0)+4,MATCH(AD$60,'[1]PNC 2020'!$A$3:$AA$3,0))),"")</f>
        <v/>
      </c>
      <c r="AE283" s="35">
        <f t="shared" si="109"/>
        <v>0</v>
      </c>
      <c r="AF283" s="35" t="str">
        <f>IFERROR(IF(INDEX('[1]PNC 2020'!$A$3:$AA$434,MATCH($A283,'[1]PNC 2020'!$A$7:$A$434,0)+4,MATCH(AF$60,'[1]PNC 2020'!$A$3:$AA$3,0))=0,"",INDEX('[1]PNC 2020'!$A$3:$AA$434,MATCH($A283,'[1]PNC 2020'!$A$7:$A$434,0)+4,MATCH(AF$60,'[1]PNC 2020'!$A$3:$AA$3,0))),"")</f>
        <v/>
      </c>
      <c r="AG283" s="35" t="str">
        <f>IFERROR(IF(INDEX('[1]PNC 2020'!$A$3:$AA$434,MATCH($A283,'[1]PNC 2020'!$A$7:$A$434,0)+4,MATCH(AG$60,'[1]PNC 2020'!$A$3:$AA$3,0))=0,"",INDEX('[1]PNC 2020'!$A$3:$AA$434,MATCH($A283,'[1]PNC 2020'!$A$7:$A$434,0)+4,MATCH(AG$60,'[1]PNC 2020'!$A$3:$AA$3,0))),"")</f>
        <v/>
      </c>
      <c r="AH283" s="35">
        <f t="shared" si="110"/>
        <v>0</v>
      </c>
      <c r="AI283" s="35" t="str">
        <f>IFERROR(IF(INDEX('[1]PNC 2020'!$A$3:$AA$434,MATCH($A283,'[1]PNC 2020'!$A$7:$A$434,0)+4,MATCH(AI$60,'[1]PNC 2020'!$A$3:$AA$3,0))=0,"",INDEX('[1]PNC 2020'!$A$3:$AA$434,MATCH($A283,'[1]PNC 2020'!$A$7:$A$434,0)+4,MATCH(AI$60,'[1]PNC 2020'!$A$3:$AA$3,0))),"")</f>
        <v/>
      </c>
      <c r="AJ283" s="35" t="str">
        <f>IFERROR(IF(INDEX('[1]PNC 2020'!$A$3:$AA$434,MATCH($A283,'[1]PNC 2020'!$A$7:$A$434,0)+4,MATCH(AJ$60,'[1]PNC 2020'!$A$3:$AA$3,0))=0,"",INDEX('[1]PNC 2020'!$A$3:$AA$434,MATCH($A283,'[1]PNC 2020'!$A$7:$A$434,0)+4,MATCH(AJ$60,'[1]PNC 2020'!$A$3:$AA$3,0))),"")</f>
        <v/>
      </c>
      <c r="AK283" s="35">
        <f t="shared" si="111"/>
        <v>0</v>
      </c>
      <c r="AM283" s="97" t="s">
        <v>4</v>
      </c>
    </row>
    <row r="284" spans="1:39" x14ac:dyDescent="0.25">
      <c r="A284" s="97" t="str">
        <f t="shared" si="97"/>
        <v>MayoSeguros Crecer, S. A.</v>
      </c>
      <c r="B284" s="37" t="s">
        <v>94</v>
      </c>
      <c r="C284" s="44">
        <f t="shared" si="99"/>
        <v>0</v>
      </c>
      <c r="D284" s="44">
        <f t="shared" si="100"/>
        <v>0</v>
      </c>
      <c r="E284" s="35" t="str">
        <f>IFERROR(IF(INDEX('[1]PNC 2020'!$A$3:$AA$434,MATCH($A284,'[1]PNC 2020'!$A$7:$A$434,0)+4,MATCH(E$60,'[1]PNC 2020'!$A$3:$AA$3,0))=0,"",INDEX('[1]PNC 2020'!$A$3:$AA$434,MATCH($A284,'[1]PNC 2020'!$A$7:$A$434,0)+4,MATCH(E$60,'[1]PNC 2020'!$A$3:$AA$3,0))),"")</f>
        <v/>
      </c>
      <c r="F284" s="35" t="str">
        <f>IFERROR(IF(INDEX('[1]PNC 2020'!$A$3:$AA$434,MATCH($A284,'[1]PNC 2020'!$A$7:$A$434,0)+4,MATCH(F$60,'[1]PNC 2020'!$A$3:$AA$3,0))=0,"",INDEX('[1]PNC 2020'!$A$3:$AA$434,MATCH($A284,'[1]PNC 2020'!$A$7:$A$434,0)+4,MATCH(F$60,'[1]PNC 2020'!$A$3:$AA$3,0))),"")</f>
        <v/>
      </c>
      <c r="G284" s="35">
        <f t="shared" si="101"/>
        <v>0</v>
      </c>
      <c r="H284" s="35" t="str">
        <f>IFERROR(IF(INDEX('[1]PNC 2020'!$A$3:$AA$434,MATCH($A284,'[1]PNC 2020'!$A$7:$A$434,0)+4,MATCH(H$60,'[1]PNC 2020'!$A$3:$AA$3,0))=0,"",INDEX('[1]PNC 2020'!$A$3:$AA$434,MATCH($A284,'[1]PNC 2020'!$A$7:$A$434,0)+4,MATCH(H$60,'[1]PNC 2020'!$A$3:$AA$3,0))),"")</f>
        <v/>
      </c>
      <c r="I284" s="35" t="str">
        <f>IFERROR(IF(INDEX('[1]PNC 2020'!$A$3:$AA$434,MATCH($A284,'[1]PNC 2020'!$A$7:$A$434,0)+4,MATCH(I$60,'[1]PNC 2020'!$A$3:$AA$3,0))=0,"",INDEX('[1]PNC 2020'!$A$3:$AA$434,MATCH($A284,'[1]PNC 2020'!$A$7:$A$434,0)+4,MATCH(I$60,'[1]PNC 2020'!$A$3:$AA$3,0))),"")</f>
        <v/>
      </c>
      <c r="J284" s="35">
        <f t="shared" si="102"/>
        <v>0</v>
      </c>
      <c r="K284" s="35" t="str">
        <f>IFERROR(IF(INDEX('[1]PNC 2020'!$A$3:$AA$434,MATCH($A284,'[1]PNC 2020'!$A$7:$A$434,0)+4,MATCH(K$60,'[1]PNC 2020'!$A$3:$AA$3,0))=0,"",INDEX('[1]PNC 2020'!$A$3:$AA$434,MATCH($A284,'[1]PNC 2020'!$A$7:$A$434,0)+4,MATCH(K$60,'[1]PNC 2020'!$A$3:$AA$3,0))),"")</f>
        <v/>
      </c>
      <c r="L284" s="35" t="str">
        <f>IFERROR(IF(INDEX('[1]PNC 2020'!$A$3:$AA$434,MATCH($A284,'[1]PNC 2020'!$A$7:$A$434,0)+4,MATCH(L$60,'[1]PNC 2020'!$A$3:$AA$3,0))=0,"",INDEX('[1]PNC 2020'!$A$3:$AA$434,MATCH($A284,'[1]PNC 2020'!$A$7:$A$434,0)+4,MATCH(L$60,'[1]PNC 2020'!$A$3:$AA$3,0))),"")</f>
        <v/>
      </c>
      <c r="M284" s="35">
        <f t="shared" si="103"/>
        <v>0</v>
      </c>
      <c r="N284" s="35" t="str">
        <f>IFERROR(IF(INDEX('[1]PNC 2020'!$A$3:$AA$434,MATCH($A284,'[1]PNC 2020'!$A$7:$A$434,0)+4,MATCH(N$60,'[1]PNC 2020'!$A$3:$AA$3,0))=0,"",INDEX('[1]PNC 2020'!$A$3:$AA$434,MATCH($A284,'[1]PNC 2020'!$A$7:$A$434,0)+4,MATCH(N$60,'[1]PNC 2020'!$A$3:$AA$3,0))),"")</f>
        <v/>
      </c>
      <c r="O284" s="35" t="str">
        <f>IFERROR(IF(INDEX('[1]PNC 2020'!$A$3:$AA$434,MATCH($A284,'[1]PNC 2020'!$A$7:$A$434,0)+4,MATCH(O$60,'[1]PNC 2020'!$A$3:$AA$3,0))=0,"",INDEX('[1]PNC 2020'!$A$3:$AA$434,MATCH($A284,'[1]PNC 2020'!$A$7:$A$434,0)+4,MATCH(O$60,'[1]PNC 2020'!$A$3:$AA$3,0))),"")</f>
        <v/>
      </c>
      <c r="P284" s="35">
        <f t="shared" si="104"/>
        <v>0</v>
      </c>
      <c r="Q284" s="35" t="str">
        <f>IFERROR(IF(INDEX('[1]PNC 2020'!$A$3:$AA$434,MATCH($A284,'[1]PNC 2020'!$A$7:$A$434,0)+4,MATCH(Q$60,'[1]PNC 2020'!$A$3:$AA$3,0))=0,"",INDEX('[1]PNC 2020'!$A$3:$AA$434,MATCH($A284,'[1]PNC 2020'!$A$7:$A$434,0)+4,MATCH(Q$60,'[1]PNC 2020'!$A$3:$AA$3,0))),"")</f>
        <v/>
      </c>
      <c r="R284" s="35" t="str">
        <f>IFERROR(IF(INDEX('[1]PNC 2020'!$A$3:$AA$434,MATCH($A284,'[1]PNC 2020'!$A$7:$A$434,0)+4,MATCH(R$60,'[1]PNC 2020'!$A$3:$AA$3,0))=0,"",INDEX('[1]PNC 2020'!$A$3:$AA$434,MATCH($A284,'[1]PNC 2020'!$A$7:$A$434,0)+4,MATCH(R$60,'[1]PNC 2020'!$A$3:$AA$3,0))),"")</f>
        <v/>
      </c>
      <c r="S284" s="35">
        <f t="shared" si="105"/>
        <v>0</v>
      </c>
      <c r="T284" s="35" t="str">
        <f>IFERROR(IF(INDEX('[1]PNC 2020'!$A$3:$AA$434,MATCH($A284,'[1]PNC 2020'!$A$7:$A$434,0)+4,MATCH(T$60,'[1]PNC 2020'!$A$3:$AA$3,0))=0,"",INDEX('[1]PNC 2020'!$A$3:$AA$434,MATCH($A284,'[1]PNC 2020'!$A$7:$A$434,0)+4,MATCH(T$60,'[1]PNC 2020'!$A$3:$AA$3,0))),"")</f>
        <v/>
      </c>
      <c r="U284" s="35" t="str">
        <f>IFERROR(IF(INDEX('[1]PNC 2020'!$A$3:$AA$434,MATCH($A284,'[1]PNC 2020'!$A$7:$A$434,0)+4,MATCH(U$60,'[1]PNC 2020'!$A$3:$AA$3,0))=0,"",INDEX('[1]PNC 2020'!$A$3:$AA$434,MATCH($A284,'[1]PNC 2020'!$A$7:$A$434,0)+4,MATCH(U$60,'[1]PNC 2020'!$A$3:$AA$3,0))),"")</f>
        <v/>
      </c>
      <c r="V284" s="35">
        <f t="shared" si="106"/>
        <v>0</v>
      </c>
      <c r="W284" s="35" t="str">
        <f>IFERROR(IF(INDEX('[1]PNC 2020'!$A$3:$AA$434,MATCH($A284,'[1]PNC 2020'!$A$7:$A$434,0)+4,MATCH(W$60,'[1]PNC 2020'!$A$3:$AA$3,0))=0,"",INDEX('[1]PNC 2020'!$A$3:$AA$434,MATCH($A284,'[1]PNC 2020'!$A$7:$A$434,0)+4,MATCH(W$60,'[1]PNC 2020'!$A$3:$AA$3,0))),"")</f>
        <v/>
      </c>
      <c r="X284" s="35" t="str">
        <f>IFERROR(IF(INDEX('[1]PNC 2020'!$A$3:$AA$434,MATCH($A284,'[1]PNC 2020'!$A$7:$A$434,0)+4,MATCH(X$60,'[1]PNC 2020'!$A$3:$AA$3,0))=0,"",INDEX('[1]PNC 2020'!$A$3:$AA$434,MATCH($A284,'[1]PNC 2020'!$A$7:$A$434,0)+4,MATCH(X$60,'[1]PNC 2020'!$A$3:$AA$3,0))),"")</f>
        <v/>
      </c>
      <c r="Y284" s="35">
        <f t="shared" si="107"/>
        <v>0</v>
      </c>
      <c r="Z284" s="35" t="str">
        <f>IFERROR(IF(INDEX('[1]PNC 2020'!$A$3:$AA$434,MATCH($A284,'[1]PNC 2020'!$A$7:$A$434,0)+4,MATCH(Z$60,'[1]PNC 2020'!$A$3:$AA$3,0))=0,"",INDEX('[1]PNC 2020'!$A$3:$AA$434,MATCH($A284,'[1]PNC 2020'!$A$7:$A$434,0)+4,MATCH(Z$60,'[1]PNC 2020'!$A$3:$AA$3,0))),"")</f>
        <v/>
      </c>
      <c r="AA284" s="35" t="str">
        <f>IFERROR(IF(INDEX('[1]PNC 2020'!$A$3:$AA$434,MATCH($A284,'[1]PNC 2020'!$A$7:$A$434,0)+4,MATCH(AA$60,'[1]PNC 2020'!$A$3:$AA$3,0))=0,"",INDEX('[1]PNC 2020'!$A$3:$AA$434,MATCH($A284,'[1]PNC 2020'!$A$7:$A$434,0)+4,MATCH(AA$60,'[1]PNC 2020'!$A$3:$AA$3,0))),"")</f>
        <v/>
      </c>
      <c r="AB284" s="35">
        <f t="shared" si="108"/>
        <v>0</v>
      </c>
      <c r="AC284" s="35" t="str">
        <f>IFERROR(IF(INDEX('[1]PNC 2020'!$A$3:$AA$434,MATCH($A284,'[1]PNC 2020'!$A$7:$A$434,0)+4,MATCH(AC$60,'[1]PNC 2020'!$A$3:$AA$3,0))=0,"",INDEX('[1]PNC 2020'!$A$3:$AA$434,MATCH($A284,'[1]PNC 2020'!$A$7:$A$434,0)+4,MATCH(AC$60,'[1]PNC 2020'!$A$3:$AA$3,0))),"")</f>
        <v/>
      </c>
      <c r="AD284" s="35" t="str">
        <f>IFERROR(IF(INDEX('[1]PNC 2020'!$A$3:$AA$434,MATCH($A284,'[1]PNC 2020'!$A$7:$A$434,0)+4,MATCH(AD$60,'[1]PNC 2020'!$A$3:$AA$3,0))=0,"",INDEX('[1]PNC 2020'!$A$3:$AA$434,MATCH($A284,'[1]PNC 2020'!$A$7:$A$434,0)+4,MATCH(AD$60,'[1]PNC 2020'!$A$3:$AA$3,0))),"")</f>
        <v/>
      </c>
      <c r="AE284" s="35">
        <f t="shared" si="109"/>
        <v>0</v>
      </c>
      <c r="AF284" s="35" t="str">
        <f>IFERROR(IF(INDEX('[1]PNC 2020'!$A$3:$AA$434,MATCH($A284,'[1]PNC 2020'!$A$7:$A$434,0)+4,MATCH(AF$60,'[1]PNC 2020'!$A$3:$AA$3,0))=0,"",INDEX('[1]PNC 2020'!$A$3:$AA$434,MATCH($A284,'[1]PNC 2020'!$A$7:$A$434,0)+4,MATCH(AF$60,'[1]PNC 2020'!$A$3:$AA$3,0))),"")</f>
        <v/>
      </c>
      <c r="AG284" s="35" t="str">
        <f>IFERROR(IF(INDEX('[1]PNC 2020'!$A$3:$AA$434,MATCH($A284,'[1]PNC 2020'!$A$7:$A$434,0)+4,MATCH(AG$60,'[1]PNC 2020'!$A$3:$AA$3,0))=0,"",INDEX('[1]PNC 2020'!$A$3:$AA$434,MATCH($A284,'[1]PNC 2020'!$A$7:$A$434,0)+4,MATCH(AG$60,'[1]PNC 2020'!$A$3:$AA$3,0))),"")</f>
        <v/>
      </c>
      <c r="AH284" s="35">
        <f t="shared" si="110"/>
        <v>0</v>
      </c>
      <c r="AI284" s="35" t="str">
        <f>IFERROR(IF(INDEX('[1]PNC 2020'!$A$3:$AA$434,MATCH($A284,'[1]PNC 2020'!$A$7:$A$434,0)+4,MATCH(AI$60,'[1]PNC 2020'!$A$3:$AA$3,0))=0,"",INDEX('[1]PNC 2020'!$A$3:$AA$434,MATCH($A284,'[1]PNC 2020'!$A$7:$A$434,0)+4,MATCH(AI$60,'[1]PNC 2020'!$A$3:$AA$3,0))),"")</f>
        <v/>
      </c>
      <c r="AJ284" s="35" t="str">
        <f>IFERROR(IF(INDEX('[1]PNC 2020'!$A$3:$AA$434,MATCH($A284,'[1]PNC 2020'!$A$7:$A$434,0)+4,MATCH(AJ$60,'[1]PNC 2020'!$A$3:$AA$3,0))=0,"",INDEX('[1]PNC 2020'!$A$3:$AA$434,MATCH($A284,'[1]PNC 2020'!$A$7:$A$434,0)+4,MATCH(AJ$60,'[1]PNC 2020'!$A$3:$AA$3,0))),"")</f>
        <v/>
      </c>
      <c r="AK284" s="35">
        <f t="shared" si="111"/>
        <v>0</v>
      </c>
      <c r="AM284" s="97" t="s">
        <v>4</v>
      </c>
    </row>
    <row r="285" spans="1:39" x14ac:dyDescent="0.25">
      <c r="A285" s="97" t="str">
        <f t="shared" si="97"/>
        <v>MayoWorldwide Seguros, S. A.</v>
      </c>
      <c r="B285" s="37" t="s">
        <v>113</v>
      </c>
      <c r="C285" s="44">
        <f t="shared" si="99"/>
        <v>0</v>
      </c>
      <c r="D285" s="44">
        <f t="shared" si="100"/>
        <v>0</v>
      </c>
      <c r="E285" s="35" t="str">
        <f>IFERROR(IF(INDEX('[1]PNC 2020'!$A$3:$AA$434,MATCH($A285,'[1]PNC 2020'!$A$7:$A$434,0)+4,MATCH(E$60,'[1]PNC 2020'!$A$3:$AA$3,0))=0,"",INDEX('[1]PNC 2020'!$A$3:$AA$434,MATCH($A285,'[1]PNC 2020'!$A$7:$A$434,0)+4,MATCH(E$60,'[1]PNC 2020'!$A$3:$AA$3,0))),"")</f>
        <v/>
      </c>
      <c r="F285" s="35" t="str">
        <f>IFERROR(IF(INDEX('[1]PNC 2020'!$A$3:$AA$434,MATCH($A285,'[1]PNC 2020'!$A$7:$A$434,0)+4,MATCH(F$60,'[1]PNC 2020'!$A$3:$AA$3,0))=0,"",INDEX('[1]PNC 2020'!$A$3:$AA$434,MATCH($A285,'[1]PNC 2020'!$A$7:$A$434,0)+4,MATCH(F$60,'[1]PNC 2020'!$A$3:$AA$3,0))),"")</f>
        <v/>
      </c>
      <c r="G285" s="35">
        <f t="shared" si="101"/>
        <v>0</v>
      </c>
      <c r="H285" s="35" t="str">
        <f>IFERROR(IF(INDEX('[1]PNC 2020'!$A$3:$AA$434,MATCH($A285,'[1]PNC 2020'!$A$7:$A$434,0)+4,MATCH(H$60,'[1]PNC 2020'!$A$3:$AA$3,0))=0,"",INDEX('[1]PNC 2020'!$A$3:$AA$434,MATCH($A285,'[1]PNC 2020'!$A$7:$A$434,0)+4,MATCH(H$60,'[1]PNC 2020'!$A$3:$AA$3,0))),"")</f>
        <v/>
      </c>
      <c r="I285" s="35" t="str">
        <f>IFERROR(IF(INDEX('[1]PNC 2020'!$A$3:$AA$434,MATCH($A285,'[1]PNC 2020'!$A$7:$A$434,0)+4,MATCH(I$60,'[1]PNC 2020'!$A$3:$AA$3,0))=0,"",INDEX('[1]PNC 2020'!$A$3:$AA$434,MATCH($A285,'[1]PNC 2020'!$A$7:$A$434,0)+4,MATCH(I$60,'[1]PNC 2020'!$A$3:$AA$3,0))),"")</f>
        <v/>
      </c>
      <c r="J285" s="35">
        <f t="shared" si="102"/>
        <v>0</v>
      </c>
      <c r="K285" s="35" t="str">
        <f>IFERROR(IF(INDEX('[1]PNC 2020'!$A$3:$AA$434,MATCH($A285,'[1]PNC 2020'!$A$7:$A$434,0)+4,MATCH(K$60,'[1]PNC 2020'!$A$3:$AA$3,0))=0,"",INDEX('[1]PNC 2020'!$A$3:$AA$434,MATCH($A285,'[1]PNC 2020'!$A$7:$A$434,0)+4,MATCH(K$60,'[1]PNC 2020'!$A$3:$AA$3,0))),"")</f>
        <v/>
      </c>
      <c r="L285" s="35" t="str">
        <f>IFERROR(IF(INDEX('[1]PNC 2020'!$A$3:$AA$434,MATCH($A285,'[1]PNC 2020'!$A$7:$A$434,0)+4,MATCH(L$60,'[1]PNC 2020'!$A$3:$AA$3,0))=0,"",INDEX('[1]PNC 2020'!$A$3:$AA$434,MATCH($A285,'[1]PNC 2020'!$A$7:$A$434,0)+4,MATCH(L$60,'[1]PNC 2020'!$A$3:$AA$3,0))),"")</f>
        <v/>
      </c>
      <c r="M285" s="35">
        <f t="shared" si="103"/>
        <v>0</v>
      </c>
      <c r="N285" s="35" t="str">
        <f>IFERROR(IF(INDEX('[1]PNC 2020'!$A$3:$AA$434,MATCH($A285,'[1]PNC 2020'!$A$7:$A$434,0)+4,MATCH(N$60,'[1]PNC 2020'!$A$3:$AA$3,0))=0,"",INDEX('[1]PNC 2020'!$A$3:$AA$434,MATCH($A285,'[1]PNC 2020'!$A$7:$A$434,0)+4,MATCH(N$60,'[1]PNC 2020'!$A$3:$AA$3,0))),"")</f>
        <v/>
      </c>
      <c r="O285" s="35" t="str">
        <f>IFERROR(IF(INDEX('[1]PNC 2020'!$A$3:$AA$434,MATCH($A285,'[1]PNC 2020'!$A$7:$A$434,0)+4,MATCH(O$60,'[1]PNC 2020'!$A$3:$AA$3,0))=0,"",INDEX('[1]PNC 2020'!$A$3:$AA$434,MATCH($A285,'[1]PNC 2020'!$A$7:$A$434,0)+4,MATCH(O$60,'[1]PNC 2020'!$A$3:$AA$3,0))),"")</f>
        <v/>
      </c>
      <c r="P285" s="35">
        <f t="shared" si="104"/>
        <v>0</v>
      </c>
      <c r="Q285" s="35" t="str">
        <f>IFERROR(IF(INDEX('[1]PNC 2020'!$A$3:$AA$434,MATCH($A285,'[1]PNC 2020'!$A$7:$A$434,0)+4,MATCH(Q$60,'[1]PNC 2020'!$A$3:$AA$3,0))=0,"",INDEX('[1]PNC 2020'!$A$3:$AA$434,MATCH($A285,'[1]PNC 2020'!$A$7:$A$434,0)+4,MATCH(Q$60,'[1]PNC 2020'!$A$3:$AA$3,0))),"")</f>
        <v/>
      </c>
      <c r="R285" s="35" t="str">
        <f>IFERROR(IF(INDEX('[1]PNC 2020'!$A$3:$AA$434,MATCH($A285,'[1]PNC 2020'!$A$7:$A$434,0)+4,MATCH(R$60,'[1]PNC 2020'!$A$3:$AA$3,0))=0,"",INDEX('[1]PNC 2020'!$A$3:$AA$434,MATCH($A285,'[1]PNC 2020'!$A$7:$A$434,0)+4,MATCH(R$60,'[1]PNC 2020'!$A$3:$AA$3,0))),"")</f>
        <v/>
      </c>
      <c r="S285" s="35">
        <f t="shared" si="105"/>
        <v>0</v>
      </c>
      <c r="T285" s="35" t="str">
        <f>IFERROR(IF(INDEX('[1]PNC 2020'!$A$3:$AA$434,MATCH($A285,'[1]PNC 2020'!$A$7:$A$434,0)+4,MATCH(T$60,'[1]PNC 2020'!$A$3:$AA$3,0))=0,"",INDEX('[1]PNC 2020'!$A$3:$AA$434,MATCH($A285,'[1]PNC 2020'!$A$7:$A$434,0)+4,MATCH(T$60,'[1]PNC 2020'!$A$3:$AA$3,0))),"")</f>
        <v/>
      </c>
      <c r="U285" s="35" t="str">
        <f>IFERROR(IF(INDEX('[1]PNC 2020'!$A$3:$AA$434,MATCH($A285,'[1]PNC 2020'!$A$7:$A$434,0)+4,MATCH(U$60,'[1]PNC 2020'!$A$3:$AA$3,0))=0,"",INDEX('[1]PNC 2020'!$A$3:$AA$434,MATCH($A285,'[1]PNC 2020'!$A$7:$A$434,0)+4,MATCH(U$60,'[1]PNC 2020'!$A$3:$AA$3,0))),"")</f>
        <v/>
      </c>
      <c r="V285" s="35">
        <f t="shared" si="106"/>
        <v>0</v>
      </c>
      <c r="W285" s="35" t="str">
        <f>IFERROR(IF(INDEX('[1]PNC 2020'!$A$3:$AA$434,MATCH($A285,'[1]PNC 2020'!$A$7:$A$434,0)+4,MATCH(W$60,'[1]PNC 2020'!$A$3:$AA$3,0))=0,"",INDEX('[1]PNC 2020'!$A$3:$AA$434,MATCH($A285,'[1]PNC 2020'!$A$7:$A$434,0)+4,MATCH(W$60,'[1]PNC 2020'!$A$3:$AA$3,0))),"")</f>
        <v/>
      </c>
      <c r="X285" s="35" t="str">
        <f>IFERROR(IF(INDEX('[1]PNC 2020'!$A$3:$AA$434,MATCH($A285,'[1]PNC 2020'!$A$7:$A$434,0)+4,MATCH(X$60,'[1]PNC 2020'!$A$3:$AA$3,0))=0,"",INDEX('[1]PNC 2020'!$A$3:$AA$434,MATCH($A285,'[1]PNC 2020'!$A$7:$A$434,0)+4,MATCH(X$60,'[1]PNC 2020'!$A$3:$AA$3,0))),"")</f>
        <v/>
      </c>
      <c r="Y285" s="35">
        <f t="shared" si="107"/>
        <v>0</v>
      </c>
      <c r="Z285" s="35" t="str">
        <f>IFERROR(IF(INDEX('[1]PNC 2020'!$A$3:$AA$434,MATCH($A285,'[1]PNC 2020'!$A$7:$A$434,0)+4,MATCH(Z$60,'[1]PNC 2020'!$A$3:$AA$3,0))=0,"",INDEX('[1]PNC 2020'!$A$3:$AA$434,MATCH($A285,'[1]PNC 2020'!$A$7:$A$434,0)+4,MATCH(Z$60,'[1]PNC 2020'!$A$3:$AA$3,0))),"")</f>
        <v/>
      </c>
      <c r="AA285" s="35" t="str">
        <f>IFERROR(IF(INDEX('[1]PNC 2020'!$A$3:$AA$434,MATCH($A285,'[1]PNC 2020'!$A$7:$A$434,0)+4,MATCH(AA$60,'[1]PNC 2020'!$A$3:$AA$3,0))=0,"",INDEX('[1]PNC 2020'!$A$3:$AA$434,MATCH($A285,'[1]PNC 2020'!$A$7:$A$434,0)+4,MATCH(AA$60,'[1]PNC 2020'!$A$3:$AA$3,0))),"")</f>
        <v/>
      </c>
      <c r="AB285" s="35">
        <f t="shared" si="108"/>
        <v>0</v>
      </c>
      <c r="AC285" s="35" t="str">
        <f>IFERROR(IF(INDEX('[1]PNC 2020'!$A$3:$AA$434,MATCH($A285,'[1]PNC 2020'!$A$7:$A$434,0)+4,MATCH(AC$60,'[1]PNC 2020'!$A$3:$AA$3,0))=0,"",INDEX('[1]PNC 2020'!$A$3:$AA$434,MATCH($A285,'[1]PNC 2020'!$A$7:$A$434,0)+4,MATCH(AC$60,'[1]PNC 2020'!$A$3:$AA$3,0))),"")</f>
        <v/>
      </c>
      <c r="AD285" s="35" t="str">
        <f>IFERROR(IF(INDEX('[1]PNC 2020'!$A$3:$AA$434,MATCH($A285,'[1]PNC 2020'!$A$7:$A$434,0)+4,MATCH(AD$60,'[1]PNC 2020'!$A$3:$AA$3,0))=0,"",INDEX('[1]PNC 2020'!$A$3:$AA$434,MATCH($A285,'[1]PNC 2020'!$A$7:$A$434,0)+4,MATCH(AD$60,'[1]PNC 2020'!$A$3:$AA$3,0))),"")</f>
        <v/>
      </c>
      <c r="AE285" s="35">
        <f t="shared" si="109"/>
        <v>0</v>
      </c>
      <c r="AF285" s="35" t="str">
        <f>IFERROR(IF(INDEX('[1]PNC 2020'!$A$3:$AA$434,MATCH($A285,'[1]PNC 2020'!$A$7:$A$434,0)+4,MATCH(AF$60,'[1]PNC 2020'!$A$3:$AA$3,0))=0,"",INDEX('[1]PNC 2020'!$A$3:$AA$434,MATCH($A285,'[1]PNC 2020'!$A$7:$A$434,0)+4,MATCH(AF$60,'[1]PNC 2020'!$A$3:$AA$3,0))),"")</f>
        <v/>
      </c>
      <c r="AG285" s="35" t="str">
        <f>IFERROR(IF(INDEX('[1]PNC 2020'!$A$3:$AA$434,MATCH($A285,'[1]PNC 2020'!$A$7:$A$434,0)+4,MATCH(AG$60,'[1]PNC 2020'!$A$3:$AA$3,0))=0,"",INDEX('[1]PNC 2020'!$A$3:$AA$434,MATCH($A285,'[1]PNC 2020'!$A$7:$A$434,0)+4,MATCH(AG$60,'[1]PNC 2020'!$A$3:$AA$3,0))),"")</f>
        <v/>
      </c>
      <c r="AH285" s="35">
        <f t="shared" si="110"/>
        <v>0</v>
      </c>
      <c r="AI285" s="35" t="str">
        <f>IFERROR(IF(INDEX('[1]PNC 2020'!$A$3:$AA$434,MATCH($A285,'[1]PNC 2020'!$A$7:$A$434,0)+4,MATCH(AI$60,'[1]PNC 2020'!$A$3:$AA$3,0))=0,"",INDEX('[1]PNC 2020'!$A$3:$AA$434,MATCH($A285,'[1]PNC 2020'!$A$7:$A$434,0)+4,MATCH(AI$60,'[1]PNC 2020'!$A$3:$AA$3,0))),"")</f>
        <v/>
      </c>
      <c r="AJ285" s="35" t="str">
        <f>IFERROR(IF(INDEX('[1]PNC 2020'!$A$3:$AA$434,MATCH($A285,'[1]PNC 2020'!$A$7:$A$434,0)+4,MATCH(AJ$60,'[1]PNC 2020'!$A$3:$AA$3,0))=0,"",INDEX('[1]PNC 2020'!$A$3:$AA$434,MATCH($A285,'[1]PNC 2020'!$A$7:$A$434,0)+4,MATCH(AJ$60,'[1]PNC 2020'!$A$3:$AA$3,0))),"")</f>
        <v/>
      </c>
      <c r="AK285" s="35">
        <f t="shared" si="111"/>
        <v>0</v>
      </c>
      <c r="AM285" s="97" t="s">
        <v>4</v>
      </c>
    </row>
    <row r="286" spans="1:39" x14ac:dyDescent="0.25">
      <c r="A286" s="97" t="str">
        <f t="shared" si="97"/>
        <v>MayoGeneral de Seguros, S. A.</v>
      </c>
      <c r="B286" s="37" t="s">
        <v>77</v>
      </c>
      <c r="C286" s="44">
        <f t="shared" si="99"/>
        <v>0</v>
      </c>
      <c r="D286" s="44">
        <f t="shared" si="100"/>
        <v>0</v>
      </c>
      <c r="E286" s="35" t="str">
        <f>IFERROR(IF(INDEX('[1]PNC 2020'!$A$3:$AA$434,MATCH($A286,'[1]PNC 2020'!$A$7:$A$434,0)+4,MATCH(E$60,'[1]PNC 2020'!$A$3:$AA$3,0))=0,"",INDEX('[1]PNC 2020'!$A$3:$AA$434,MATCH($A286,'[1]PNC 2020'!$A$7:$A$434,0)+4,MATCH(E$60,'[1]PNC 2020'!$A$3:$AA$3,0))),"")</f>
        <v/>
      </c>
      <c r="F286" s="35" t="str">
        <f>IFERROR(IF(INDEX('[1]PNC 2020'!$A$3:$AA$434,MATCH($A286,'[1]PNC 2020'!$A$7:$A$434,0)+4,MATCH(F$60,'[1]PNC 2020'!$A$3:$AA$3,0))=0,"",INDEX('[1]PNC 2020'!$A$3:$AA$434,MATCH($A286,'[1]PNC 2020'!$A$7:$A$434,0)+4,MATCH(F$60,'[1]PNC 2020'!$A$3:$AA$3,0))),"")</f>
        <v/>
      </c>
      <c r="G286" s="35">
        <f t="shared" si="101"/>
        <v>0</v>
      </c>
      <c r="H286" s="35" t="str">
        <f>IFERROR(IF(INDEX('[1]PNC 2020'!$A$3:$AA$434,MATCH($A286,'[1]PNC 2020'!$A$7:$A$434,0)+4,MATCH(H$60,'[1]PNC 2020'!$A$3:$AA$3,0))=0,"",INDEX('[1]PNC 2020'!$A$3:$AA$434,MATCH($A286,'[1]PNC 2020'!$A$7:$A$434,0)+4,MATCH(H$60,'[1]PNC 2020'!$A$3:$AA$3,0))),"")</f>
        <v/>
      </c>
      <c r="I286" s="35" t="str">
        <f>IFERROR(IF(INDEX('[1]PNC 2020'!$A$3:$AA$434,MATCH($A286,'[1]PNC 2020'!$A$7:$A$434,0)+4,MATCH(I$60,'[1]PNC 2020'!$A$3:$AA$3,0))=0,"",INDEX('[1]PNC 2020'!$A$3:$AA$434,MATCH($A286,'[1]PNC 2020'!$A$7:$A$434,0)+4,MATCH(I$60,'[1]PNC 2020'!$A$3:$AA$3,0))),"")</f>
        <v/>
      </c>
      <c r="J286" s="35">
        <f t="shared" si="102"/>
        <v>0</v>
      </c>
      <c r="K286" s="35" t="str">
        <f>IFERROR(IF(INDEX('[1]PNC 2020'!$A$3:$AA$434,MATCH($A286,'[1]PNC 2020'!$A$7:$A$434,0)+4,MATCH(K$60,'[1]PNC 2020'!$A$3:$AA$3,0))=0,"",INDEX('[1]PNC 2020'!$A$3:$AA$434,MATCH($A286,'[1]PNC 2020'!$A$7:$A$434,0)+4,MATCH(K$60,'[1]PNC 2020'!$A$3:$AA$3,0))),"")</f>
        <v/>
      </c>
      <c r="L286" s="35" t="str">
        <f>IFERROR(IF(INDEX('[1]PNC 2020'!$A$3:$AA$434,MATCH($A286,'[1]PNC 2020'!$A$7:$A$434,0)+4,MATCH(L$60,'[1]PNC 2020'!$A$3:$AA$3,0))=0,"",INDEX('[1]PNC 2020'!$A$3:$AA$434,MATCH($A286,'[1]PNC 2020'!$A$7:$A$434,0)+4,MATCH(L$60,'[1]PNC 2020'!$A$3:$AA$3,0))),"")</f>
        <v/>
      </c>
      <c r="M286" s="35">
        <f t="shared" si="103"/>
        <v>0</v>
      </c>
      <c r="N286" s="35" t="str">
        <f>IFERROR(IF(INDEX('[1]PNC 2020'!$A$3:$AA$434,MATCH($A286,'[1]PNC 2020'!$A$7:$A$434,0)+4,MATCH(N$60,'[1]PNC 2020'!$A$3:$AA$3,0))=0,"",INDEX('[1]PNC 2020'!$A$3:$AA$434,MATCH($A286,'[1]PNC 2020'!$A$7:$A$434,0)+4,MATCH(N$60,'[1]PNC 2020'!$A$3:$AA$3,0))),"")</f>
        <v/>
      </c>
      <c r="O286" s="35" t="str">
        <f>IFERROR(IF(INDEX('[1]PNC 2020'!$A$3:$AA$434,MATCH($A286,'[1]PNC 2020'!$A$7:$A$434,0)+4,MATCH(O$60,'[1]PNC 2020'!$A$3:$AA$3,0))=0,"",INDEX('[1]PNC 2020'!$A$3:$AA$434,MATCH($A286,'[1]PNC 2020'!$A$7:$A$434,0)+4,MATCH(O$60,'[1]PNC 2020'!$A$3:$AA$3,0))),"")</f>
        <v/>
      </c>
      <c r="P286" s="35">
        <f t="shared" si="104"/>
        <v>0</v>
      </c>
      <c r="Q286" s="35" t="str">
        <f>IFERROR(IF(INDEX('[1]PNC 2020'!$A$3:$AA$434,MATCH($A286,'[1]PNC 2020'!$A$7:$A$434,0)+4,MATCH(Q$60,'[1]PNC 2020'!$A$3:$AA$3,0))=0,"",INDEX('[1]PNC 2020'!$A$3:$AA$434,MATCH($A286,'[1]PNC 2020'!$A$7:$A$434,0)+4,MATCH(Q$60,'[1]PNC 2020'!$A$3:$AA$3,0))),"")</f>
        <v/>
      </c>
      <c r="R286" s="35" t="str">
        <f>IFERROR(IF(INDEX('[1]PNC 2020'!$A$3:$AA$434,MATCH($A286,'[1]PNC 2020'!$A$7:$A$434,0)+4,MATCH(R$60,'[1]PNC 2020'!$A$3:$AA$3,0))=0,"",INDEX('[1]PNC 2020'!$A$3:$AA$434,MATCH($A286,'[1]PNC 2020'!$A$7:$A$434,0)+4,MATCH(R$60,'[1]PNC 2020'!$A$3:$AA$3,0))),"")</f>
        <v/>
      </c>
      <c r="S286" s="35">
        <f t="shared" si="105"/>
        <v>0</v>
      </c>
      <c r="T286" s="35" t="str">
        <f>IFERROR(IF(INDEX('[1]PNC 2020'!$A$3:$AA$434,MATCH($A286,'[1]PNC 2020'!$A$7:$A$434,0)+4,MATCH(T$60,'[1]PNC 2020'!$A$3:$AA$3,0))=0,"",INDEX('[1]PNC 2020'!$A$3:$AA$434,MATCH($A286,'[1]PNC 2020'!$A$7:$A$434,0)+4,MATCH(T$60,'[1]PNC 2020'!$A$3:$AA$3,0))),"")</f>
        <v/>
      </c>
      <c r="U286" s="35" t="str">
        <f>IFERROR(IF(INDEX('[1]PNC 2020'!$A$3:$AA$434,MATCH($A286,'[1]PNC 2020'!$A$7:$A$434,0)+4,MATCH(U$60,'[1]PNC 2020'!$A$3:$AA$3,0))=0,"",INDEX('[1]PNC 2020'!$A$3:$AA$434,MATCH($A286,'[1]PNC 2020'!$A$7:$A$434,0)+4,MATCH(U$60,'[1]PNC 2020'!$A$3:$AA$3,0))),"")</f>
        <v/>
      </c>
      <c r="V286" s="35">
        <f t="shared" si="106"/>
        <v>0</v>
      </c>
      <c r="W286" s="35" t="str">
        <f>IFERROR(IF(INDEX('[1]PNC 2020'!$A$3:$AA$434,MATCH($A286,'[1]PNC 2020'!$A$7:$A$434,0)+4,MATCH(W$60,'[1]PNC 2020'!$A$3:$AA$3,0))=0,"",INDEX('[1]PNC 2020'!$A$3:$AA$434,MATCH($A286,'[1]PNC 2020'!$A$7:$A$434,0)+4,MATCH(W$60,'[1]PNC 2020'!$A$3:$AA$3,0))),"")</f>
        <v/>
      </c>
      <c r="X286" s="35" t="str">
        <f>IFERROR(IF(INDEX('[1]PNC 2020'!$A$3:$AA$434,MATCH($A286,'[1]PNC 2020'!$A$7:$A$434,0)+4,MATCH(X$60,'[1]PNC 2020'!$A$3:$AA$3,0))=0,"",INDEX('[1]PNC 2020'!$A$3:$AA$434,MATCH($A286,'[1]PNC 2020'!$A$7:$A$434,0)+4,MATCH(X$60,'[1]PNC 2020'!$A$3:$AA$3,0))),"")</f>
        <v/>
      </c>
      <c r="Y286" s="35">
        <f t="shared" si="107"/>
        <v>0</v>
      </c>
      <c r="Z286" s="35" t="str">
        <f>IFERROR(IF(INDEX('[1]PNC 2020'!$A$3:$AA$434,MATCH($A286,'[1]PNC 2020'!$A$7:$A$434,0)+4,MATCH(Z$60,'[1]PNC 2020'!$A$3:$AA$3,0))=0,"",INDEX('[1]PNC 2020'!$A$3:$AA$434,MATCH($A286,'[1]PNC 2020'!$A$7:$A$434,0)+4,MATCH(Z$60,'[1]PNC 2020'!$A$3:$AA$3,0))),"")</f>
        <v/>
      </c>
      <c r="AA286" s="35" t="str">
        <f>IFERROR(IF(INDEX('[1]PNC 2020'!$A$3:$AA$434,MATCH($A286,'[1]PNC 2020'!$A$7:$A$434,0)+4,MATCH(AA$60,'[1]PNC 2020'!$A$3:$AA$3,0))=0,"",INDEX('[1]PNC 2020'!$A$3:$AA$434,MATCH($A286,'[1]PNC 2020'!$A$7:$A$434,0)+4,MATCH(AA$60,'[1]PNC 2020'!$A$3:$AA$3,0))),"")</f>
        <v/>
      </c>
      <c r="AB286" s="35">
        <f t="shared" si="108"/>
        <v>0</v>
      </c>
      <c r="AC286" s="35" t="str">
        <f>IFERROR(IF(INDEX('[1]PNC 2020'!$A$3:$AA$434,MATCH($A286,'[1]PNC 2020'!$A$7:$A$434,0)+4,MATCH(AC$60,'[1]PNC 2020'!$A$3:$AA$3,0))=0,"",INDEX('[1]PNC 2020'!$A$3:$AA$434,MATCH($A286,'[1]PNC 2020'!$A$7:$A$434,0)+4,MATCH(AC$60,'[1]PNC 2020'!$A$3:$AA$3,0))),"")</f>
        <v/>
      </c>
      <c r="AD286" s="35" t="str">
        <f>IFERROR(IF(INDEX('[1]PNC 2020'!$A$3:$AA$434,MATCH($A286,'[1]PNC 2020'!$A$7:$A$434,0)+4,MATCH(AD$60,'[1]PNC 2020'!$A$3:$AA$3,0))=0,"",INDEX('[1]PNC 2020'!$A$3:$AA$434,MATCH($A286,'[1]PNC 2020'!$A$7:$A$434,0)+4,MATCH(AD$60,'[1]PNC 2020'!$A$3:$AA$3,0))),"")</f>
        <v/>
      </c>
      <c r="AE286" s="35">
        <f t="shared" si="109"/>
        <v>0</v>
      </c>
      <c r="AF286" s="35" t="str">
        <f>IFERROR(IF(INDEX('[1]PNC 2020'!$A$3:$AA$434,MATCH($A286,'[1]PNC 2020'!$A$7:$A$434,0)+4,MATCH(AF$60,'[1]PNC 2020'!$A$3:$AA$3,0))=0,"",INDEX('[1]PNC 2020'!$A$3:$AA$434,MATCH($A286,'[1]PNC 2020'!$A$7:$A$434,0)+4,MATCH(AF$60,'[1]PNC 2020'!$A$3:$AA$3,0))),"")</f>
        <v/>
      </c>
      <c r="AG286" s="35" t="str">
        <f>IFERROR(IF(INDEX('[1]PNC 2020'!$A$3:$AA$434,MATCH($A286,'[1]PNC 2020'!$A$7:$A$434,0)+4,MATCH(AG$60,'[1]PNC 2020'!$A$3:$AA$3,0))=0,"",INDEX('[1]PNC 2020'!$A$3:$AA$434,MATCH($A286,'[1]PNC 2020'!$A$7:$A$434,0)+4,MATCH(AG$60,'[1]PNC 2020'!$A$3:$AA$3,0))),"")</f>
        <v/>
      </c>
      <c r="AH286" s="35">
        <f t="shared" si="110"/>
        <v>0</v>
      </c>
      <c r="AI286" s="35" t="str">
        <f>IFERROR(IF(INDEX('[1]PNC 2020'!$A$3:$AA$434,MATCH($A286,'[1]PNC 2020'!$A$7:$A$434,0)+4,MATCH(AI$60,'[1]PNC 2020'!$A$3:$AA$3,0))=0,"",INDEX('[1]PNC 2020'!$A$3:$AA$434,MATCH($A286,'[1]PNC 2020'!$A$7:$A$434,0)+4,MATCH(AI$60,'[1]PNC 2020'!$A$3:$AA$3,0))),"")</f>
        <v/>
      </c>
      <c r="AJ286" s="35" t="str">
        <f>IFERROR(IF(INDEX('[1]PNC 2020'!$A$3:$AA$434,MATCH($A286,'[1]PNC 2020'!$A$7:$A$434,0)+4,MATCH(AJ$60,'[1]PNC 2020'!$A$3:$AA$3,0))=0,"",INDEX('[1]PNC 2020'!$A$3:$AA$434,MATCH($A286,'[1]PNC 2020'!$A$7:$A$434,0)+4,MATCH(AJ$60,'[1]PNC 2020'!$A$3:$AA$3,0))),"")</f>
        <v/>
      </c>
      <c r="AK286" s="35">
        <f t="shared" si="111"/>
        <v>0</v>
      </c>
      <c r="AM286" s="97" t="s">
        <v>4</v>
      </c>
    </row>
    <row r="287" spans="1:39" x14ac:dyDescent="0.25">
      <c r="A287" s="97" t="str">
        <f t="shared" si="97"/>
        <v>MayoSeguros Pepín, S. A.</v>
      </c>
      <c r="B287" s="37" t="s">
        <v>114</v>
      </c>
      <c r="C287" s="44">
        <f t="shared" si="99"/>
        <v>0</v>
      </c>
      <c r="D287" s="44">
        <f t="shared" si="100"/>
        <v>0</v>
      </c>
      <c r="E287" s="35" t="str">
        <f>IFERROR(IF(INDEX('[1]PNC 2020'!$A$3:$AA$434,MATCH($A287,'[1]PNC 2020'!$A$7:$A$434,0)+4,MATCH(E$60,'[1]PNC 2020'!$A$3:$AA$3,0))=0,"",INDEX('[1]PNC 2020'!$A$3:$AA$434,MATCH($A287,'[1]PNC 2020'!$A$7:$A$434,0)+4,MATCH(E$60,'[1]PNC 2020'!$A$3:$AA$3,0))),"")</f>
        <v/>
      </c>
      <c r="F287" s="35" t="str">
        <f>IFERROR(IF(INDEX('[1]PNC 2020'!$A$3:$AA$434,MATCH($A287,'[1]PNC 2020'!$A$7:$A$434,0)+4,MATCH(F$60,'[1]PNC 2020'!$A$3:$AA$3,0))=0,"",INDEX('[1]PNC 2020'!$A$3:$AA$434,MATCH($A287,'[1]PNC 2020'!$A$7:$A$434,0)+4,MATCH(F$60,'[1]PNC 2020'!$A$3:$AA$3,0))),"")</f>
        <v/>
      </c>
      <c r="G287" s="35">
        <f t="shared" si="101"/>
        <v>0</v>
      </c>
      <c r="H287" s="35" t="str">
        <f>IFERROR(IF(INDEX('[1]PNC 2020'!$A$3:$AA$434,MATCH($A287,'[1]PNC 2020'!$A$7:$A$434,0)+4,MATCH(H$60,'[1]PNC 2020'!$A$3:$AA$3,0))=0,"",INDEX('[1]PNC 2020'!$A$3:$AA$434,MATCH($A287,'[1]PNC 2020'!$A$7:$A$434,0)+4,MATCH(H$60,'[1]PNC 2020'!$A$3:$AA$3,0))),"")</f>
        <v/>
      </c>
      <c r="I287" s="35" t="str">
        <f>IFERROR(IF(INDEX('[1]PNC 2020'!$A$3:$AA$434,MATCH($A287,'[1]PNC 2020'!$A$7:$A$434,0)+4,MATCH(I$60,'[1]PNC 2020'!$A$3:$AA$3,0))=0,"",INDEX('[1]PNC 2020'!$A$3:$AA$434,MATCH($A287,'[1]PNC 2020'!$A$7:$A$434,0)+4,MATCH(I$60,'[1]PNC 2020'!$A$3:$AA$3,0))),"")</f>
        <v/>
      </c>
      <c r="J287" s="35">
        <f t="shared" si="102"/>
        <v>0</v>
      </c>
      <c r="K287" s="35" t="str">
        <f>IFERROR(IF(INDEX('[1]PNC 2020'!$A$3:$AA$434,MATCH($A287,'[1]PNC 2020'!$A$7:$A$434,0)+4,MATCH(K$60,'[1]PNC 2020'!$A$3:$AA$3,0))=0,"",INDEX('[1]PNC 2020'!$A$3:$AA$434,MATCH($A287,'[1]PNC 2020'!$A$7:$A$434,0)+4,MATCH(K$60,'[1]PNC 2020'!$A$3:$AA$3,0))),"")</f>
        <v/>
      </c>
      <c r="L287" s="35" t="str">
        <f>IFERROR(IF(INDEX('[1]PNC 2020'!$A$3:$AA$434,MATCH($A287,'[1]PNC 2020'!$A$7:$A$434,0)+4,MATCH(L$60,'[1]PNC 2020'!$A$3:$AA$3,0))=0,"",INDEX('[1]PNC 2020'!$A$3:$AA$434,MATCH($A287,'[1]PNC 2020'!$A$7:$A$434,0)+4,MATCH(L$60,'[1]PNC 2020'!$A$3:$AA$3,0))),"")</f>
        <v/>
      </c>
      <c r="M287" s="35">
        <f t="shared" si="103"/>
        <v>0</v>
      </c>
      <c r="N287" s="35" t="str">
        <f>IFERROR(IF(INDEX('[1]PNC 2020'!$A$3:$AA$434,MATCH($A287,'[1]PNC 2020'!$A$7:$A$434,0)+4,MATCH(N$60,'[1]PNC 2020'!$A$3:$AA$3,0))=0,"",INDEX('[1]PNC 2020'!$A$3:$AA$434,MATCH($A287,'[1]PNC 2020'!$A$7:$A$434,0)+4,MATCH(N$60,'[1]PNC 2020'!$A$3:$AA$3,0))),"")</f>
        <v/>
      </c>
      <c r="O287" s="35" t="str">
        <f>IFERROR(IF(INDEX('[1]PNC 2020'!$A$3:$AA$434,MATCH($A287,'[1]PNC 2020'!$A$7:$A$434,0)+4,MATCH(O$60,'[1]PNC 2020'!$A$3:$AA$3,0))=0,"",INDEX('[1]PNC 2020'!$A$3:$AA$434,MATCH($A287,'[1]PNC 2020'!$A$7:$A$434,0)+4,MATCH(O$60,'[1]PNC 2020'!$A$3:$AA$3,0))),"")</f>
        <v/>
      </c>
      <c r="P287" s="35">
        <f t="shared" si="104"/>
        <v>0</v>
      </c>
      <c r="Q287" s="35" t="str">
        <f>IFERROR(IF(INDEX('[1]PNC 2020'!$A$3:$AA$434,MATCH($A287,'[1]PNC 2020'!$A$7:$A$434,0)+4,MATCH(Q$60,'[1]PNC 2020'!$A$3:$AA$3,0))=0,"",INDEX('[1]PNC 2020'!$A$3:$AA$434,MATCH($A287,'[1]PNC 2020'!$A$7:$A$434,0)+4,MATCH(Q$60,'[1]PNC 2020'!$A$3:$AA$3,0))),"")</f>
        <v/>
      </c>
      <c r="R287" s="35" t="str">
        <f>IFERROR(IF(INDEX('[1]PNC 2020'!$A$3:$AA$434,MATCH($A287,'[1]PNC 2020'!$A$7:$A$434,0)+4,MATCH(R$60,'[1]PNC 2020'!$A$3:$AA$3,0))=0,"",INDEX('[1]PNC 2020'!$A$3:$AA$434,MATCH($A287,'[1]PNC 2020'!$A$7:$A$434,0)+4,MATCH(R$60,'[1]PNC 2020'!$A$3:$AA$3,0))),"")</f>
        <v/>
      </c>
      <c r="S287" s="35">
        <f t="shared" si="105"/>
        <v>0</v>
      </c>
      <c r="T287" s="35" t="str">
        <f>IFERROR(IF(INDEX('[1]PNC 2020'!$A$3:$AA$434,MATCH($A287,'[1]PNC 2020'!$A$7:$A$434,0)+4,MATCH(T$60,'[1]PNC 2020'!$A$3:$AA$3,0))=0,"",INDEX('[1]PNC 2020'!$A$3:$AA$434,MATCH($A287,'[1]PNC 2020'!$A$7:$A$434,0)+4,MATCH(T$60,'[1]PNC 2020'!$A$3:$AA$3,0))),"")</f>
        <v/>
      </c>
      <c r="U287" s="35" t="str">
        <f>IFERROR(IF(INDEX('[1]PNC 2020'!$A$3:$AA$434,MATCH($A287,'[1]PNC 2020'!$A$7:$A$434,0)+4,MATCH(U$60,'[1]PNC 2020'!$A$3:$AA$3,0))=0,"",INDEX('[1]PNC 2020'!$A$3:$AA$434,MATCH($A287,'[1]PNC 2020'!$A$7:$A$434,0)+4,MATCH(U$60,'[1]PNC 2020'!$A$3:$AA$3,0))),"")</f>
        <v/>
      </c>
      <c r="V287" s="35">
        <f t="shared" si="106"/>
        <v>0</v>
      </c>
      <c r="W287" s="35" t="str">
        <f>IFERROR(IF(INDEX('[1]PNC 2020'!$A$3:$AA$434,MATCH($A287,'[1]PNC 2020'!$A$7:$A$434,0)+4,MATCH(W$60,'[1]PNC 2020'!$A$3:$AA$3,0))=0,"",INDEX('[1]PNC 2020'!$A$3:$AA$434,MATCH($A287,'[1]PNC 2020'!$A$7:$A$434,0)+4,MATCH(W$60,'[1]PNC 2020'!$A$3:$AA$3,0))),"")</f>
        <v/>
      </c>
      <c r="X287" s="35" t="str">
        <f>IFERROR(IF(INDEX('[1]PNC 2020'!$A$3:$AA$434,MATCH($A287,'[1]PNC 2020'!$A$7:$A$434,0)+4,MATCH(X$60,'[1]PNC 2020'!$A$3:$AA$3,0))=0,"",INDEX('[1]PNC 2020'!$A$3:$AA$434,MATCH($A287,'[1]PNC 2020'!$A$7:$A$434,0)+4,MATCH(X$60,'[1]PNC 2020'!$A$3:$AA$3,0))),"")</f>
        <v/>
      </c>
      <c r="Y287" s="35">
        <f t="shared" si="107"/>
        <v>0</v>
      </c>
      <c r="Z287" s="35" t="str">
        <f>IFERROR(IF(INDEX('[1]PNC 2020'!$A$3:$AA$434,MATCH($A287,'[1]PNC 2020'!$A$7:$A$434,0)+4,MATCH(Z$60,'[1]PNC 2020'!$A$3:$AA$3,0))=0,"",INDEX('[1]PNC 2020'!$A$3:$AA$434,MATCH($A287,'[1]PNC 2020'!$A$7:$A$434,0)+4,MATCH(Z$60,'[1]PNC 2020'!$A$3:$AA$3,0))),"")</f>
        <v/>
      </c>
      <c r="AA287" s="35" t="str">
        <f>IFERROR(IF(INDEX('[1]PNC 2020'!$A$3:$AA$434,MATCH($A287,'[1]PNC 2020'!$A$7:$A$434,0)+4,MATCH(AA$60,'[1]PNC 2020'!$A$3:$AA$3,0))=0,"",INDEX('[1]PNC 2020'!$A$3:$AA$434,MATCH($A287,'[1]PNC 2020'!$A$7:$A$434,0)+4,MATCH(AA$60,'[1]PNC 2020'!$A$3:$AA$3,0))),"")</f>
        <v/>
      </c>
      <c r="AB287" s="35">
        <f t="shared" si="108"/>
        <v>0</v>
      </c>
      <c r="AC287" s="35" t="str">
        <f>IFERROR(IF(INDEX('[1]PNC 2020'!$A$3:$AA$434,MATCH($A287,'[1]PNC 2020'!$A$7:$A$434,0)+4,MATCH(AC$60,'[1]PNC 2020'!$A$3:$AA$3,0))=0,"",INDEX('[1]PNC 2020'!$A$3:$AA$434,MATCH($A287,'[1]PNC 2020'!$A$7:$A$434,0)+4,MATCH(AC$60,'[1]PNC 2020'!$A$3:$AA$3,0))),"")</f>
        <v/>
      </c>
      <c r="AD287" s="35" t="str">
        <f>IFERROR(IF(INDEX('[1]PNC 2020'!$A$3:$AA$434,MATCH($A287,'[1]PNC 2020'!$A$7:$A$434,0)+4,MATCH(AD$60,'[1]PNC 2020'!$A$3:$AA$3,0))=0,"",INDEX('[1]PNC 2020'!$A$3:$AA$434,MATCH($A287,'[1]PNC 2020'!$A$7:$A$434,0)+4,MATCH(AD$60,'[1]PNC 2020'!$A$3:$AA$3,0))),"")</f>
        <v/>
      </c>
      <c r="AE287" s="35">
        <f t="shared" si="109"/>
        <v>0</v>
      </c>
      <c r="AF287" s="35" t="str">
        <f>IFERROR(IF(INDEX('[1]PNC 2020'!$A$3:$AA$434,MATCH($A287,'[1]PNC 2020'!$A$7:$A$434,0)+4,MATCH(AF$60,'[1]PNC 2020'!$A$3:$AA$3,0))=0,"",INDEX('[1]PNC 2020'!$A$3:$AA$434,MATCH($A287,'[1]PNC 2020'!$A$7:$A$434,0)+4,MATCH(AF$60,'[1]PNC 2020'!$A$3:$AA$3,0))),"")</f>
        <v/>
      </c>
      <c r="AG287" s="35" t="str">
        <f>IFERROR(IF(INDEX('[1]PNC 2020'!$A$3:$AA$434,MATCH($A287,'[1]PNC 2020'!$A$7:$A$434,0)+4,MATCH(AG$60,'[1]PNC 2020'!$A$3:$AA$3,0))=0,"",INDEX('[1]PNC 2020'!$A$3:$AA$434,MATCH($A287,'[1]PNC 2020'!$A$7:$A$434,0)+4,MATCH(AG$60,'[1]PNC 2020'!$A$3:$AA$3,0))),"")</f>
        <v/>
      </c>
      <c r="AH287" s="35">
        <f t="shared" si="110"/>
        <v>0</v>
      </c>
      <c r="AI287" s="35" t="str">
        <f>IFERROR(IF(INDEX('[1]PNC 2020'!$A$3:$AA$434,MATCH($A287,'[1]PNC 2020'!$A$7:$A$434,0)+4,MATCH(AI$60,'[1]PNC 2020'!$A$3:$AA$3,0))=0,"",INDEX('[1]PNC 2020'!$A$3:$AA$434,MATCH($A287,'[1]PNC 2020'!$A$7:$A$434,0)+4,MATCH(AI$60,'[1]PNC 2020'!$A$3:$AA$3,0))),"")</f>
        <v/>
      </c>
      <c r="AJ287" s="35" t="str">
        <f>IFERROR(IF(INDEX('[1]PNC 2020'!$A$3:$AA$434,MATCH($A287,'[1]PNC 2020'!$A$7:$A$434,0)+4,MATCH(AJ$60,'[1]PNC 2020'!$A$3:$AA$3,0))=0,"",INDEX('[1]PNC 2020'!$A$3:$AA$434,MATCH($A287,'[1]PNC 2020'!$A$7:$A$434,0)+4,MATCH(AJ$60,'[1]PNC 2020'!$A$3:$AA$3,0))),"")</f>
        <v/>
      </c>
      <c r="AK287" s="35">
        <f t="shared" si="111"/>
        <v>0</v>
      </c>
      <c r="AM287" s="97" t="s">
        <v>4</v>
      </c>
    </row>
    <row r="288" spans="1:39" x14ac:dyDescent="0.25">
      <c r="A288" s="97" t="str">
        <f t="shared" si="97"/>
        <v>MayoLa Monumental de Seguros, S. A.</v>
      </c>
      <c r="B288" s="37" t="s">
        <v>85</v>
      </c>
      <c r="C288" s="44">
        <f t="shared" si="99"/>
        <v>0</v>
      </c>
      <c r="D288" s="44">
        <f t="shared" si="100"/>
        <v>0</v>
      </c>
      <c r="E288" s="35" t="str">
        <f>IFERROR(IF(INDEX('[1]PNC 2020'!$A$3:$AA$434,MATCH($A288,'[1]PNC 2020'!$A$7:$A$434,0)+4,MATCH(E$60,'[1]PNC 2020'!$A$3:$AA$3,0))=0,"",INDEX('[1]PNC 2020'!$A$3:$AA$434,MATCH($A288,'[1]PNC 2020'!$A$7:$A$434,0)+4,MATCH(E$60,'[1]PNC 2020'!$A$3:$AA$3,0))),"")</f>
        <v/>
      </c>
      <c r="F288" s="35" t="str">
        <f>IFERROR(IF(INDEX('[1]PNC 2020'!$A$3:$AA$434,MATCH($A288,'[1]PNC 2020'!$A$7:$A$434,0)+4,MATCH(F$60,'[1]PNC 2020'!$A$3:$AA$3,0))=0,"",INDEX('[1]PNC 2020'!$A$3:$AA$434,MATCH($A288,'[1]PNC 2020'!$A$7:$A$434,0)+4,MATCH(F$60,'[1]PNC 2020'!$A$3:$AA$3,0))),"")</f>
        <v/>
      </c>
      <c r="G288" s="35">
        <f t="shared" si="101"/>
        <v>0</v>
      </c>
      <c r="H288" s="35" t="str">
        <f>IFERROR(IF(INDEX('[1]PNC 2020'!$A$3:$AA$434,MATCH($A288,'[1]PNC 2020'!$A$7:$A$434,0)+4,MATCH(H$60,'[1]PNC 2020'!$A$3:$AA$3,0))=0,"",INDEX('[1]PNC 2020'!$A$3:$AA$434,MATCH($A288,'[1]PNC 2020'!$A$7:$A$434,0)+4,MATCH(H$60,'[1]PNC 2020'!$A$3:$AA$3,0))),"")</f>
        <v/>
      </c>
      <c r="I288" s="35" t="str">
        <f>IFERROR(IF(INDEX('[1]PNC 2020'!$A$3:$AA$434,MATCH($A288,'[1]PNC 2020'!$A$7:$A$434,0)+4,MATCH(I$60,'[1]PNC 2020'!$A$3:$AA$3,0))=0,"",INDEX('[1]PNC 2020'!$A$3:$AA$434,MATCH($A288,'[1]PNC 2020'!$A$7:$A$434,0)+4,MATCH(I$60,'[1]PNC 2020'!$A$3:$AA$3,0))),"")</f>
        <v/>
      </c>
      <c r="J288" s="35">
        <f t="shared" si="102"/>
        <v>0</v>
      </c>
      <c r="K288" s="35" t="str">
        <f>IFERROR(IF(INDEX('[1]PNC 2020'!$A$3:$AA$434,MATCH($A288,'[1]PNC 2020'!$A$7:$A$434,0)+4,MATCH(K$60,'[1]PNC 2020'!$A$3:$AA$3,0))=0,"",INDEX('[1]PNC 2020'!$A$3:$AA$434,MATCH($A288,'[1]PNC 2020'!$A$7:$A$434,0)+4,MATCH(K$60,'[1]PNC 2020'!$A$3:$AA$3,0))),"")</f>
        <v/>
      </c>
      <c r="L288" s="35" t="str">
        <f>IFERROR(IF(INDEX('[1]PNC 2020'!$A$3:$AA$434,MATCH($A288,'[1]PNC 2020'!$A$7:$A$434,0)+4,MATCH(L$60,'[1]PNC 2020'!$A$3:$AA$3,0))=0,"",INDEX('[1]PNC 2020'!$A$3:$AA$434,MATCH($A288,'[1]PNC 2020'!$A$7:$A$434,0)+4,MATCH(L$60,'[1]PNC 2020'!$A$3:$AA$3,0))),"")</f>
        <v/>
      </c>
      <c r="M288" s="35">
        <f t="shared" si="103"/>
        <v>0</v>
      </c>
      <c r="N288" s="35" t="str">
        <f>IFERROR(IF(INDEX('[1]PNC 2020'!$A$3:$AA$434,MATCH($A288,'[1]PNC 2020'!$A$7:$A$434,0)+4,MATCH(N$60,'[1]PNC 2020'!$A$3:$AA$3,0))=0,"",INDEX('[1]PNC 2020'!$A$3:$AA$434,MATCH($A288,'[1]PNC 2020'!$A$7:$A$434,0)+4,MATCH(N$60,'[1]PNC 2020'!$A$3:$AA$3,0))),"")</f>
        <v/>
      </c>
      <c r="O288" s="35" t="str">
        <f>IFERROR(IF(INDEX('[1]PNC 2020'!$A$3:$AA$434,MATCH($A288,'[1]PNC 2020'!$A$7:$A$434,0)+4,MATCH(O$60,'[1]PNC 2020'!$A$3:$AA$3,0))=0,"",INDEX('[1]PNC 2020'!$A$3:$AA$434,MATCH($A288,'[1]PNC 2020'!$A$7:$A$434,0)+4,MATCH(O$60,'[1]PNC 2020'!$A$3:$AA$3,0))),"")</f>
        <v/>
      </c>
      <c r="P288" s="35">
        <f t="shared" si="104"/>
        <v>0</v>
      </c>
      <c r="Q288" s="35" t="str">
        <f>IFERROR(IF(INDEX('[1]PNC 2020'!$A$3:$AA$434,MATCH($A288,'[1]PNC 2020'!$A$7:$A$434,0)+4,MATCH(Q$60,'[1]PNC 2020'!$A$3:$AA$3,0))=0,"",INDEX('[1]PNC 2020'!$A$3:$AA$434,MATCH($A288,'[1]PNC 2020'!$A$7:$A$434,0)+4,MATCH(Q$60,'[1]PNC 2020'!$A$3:$AA$3,0))),"")</f>
        <v/>
      </c>
      <c r="R288" s="35" t="str">
        <f>IFERROR(IF(INDEX('[1]PNC 2020'!$A$3:$AA$434,MATCH($A288,'[1]PNC 2020'!$A$7:$A$434,0)+4,MATCH(R$60,'[1]PNC 2020'!$A$3:$AA$3,0))=0,"",INDEX('[1]PNC 2020'!$A$3:$AA$434,MATCH($A288,'[1]PNC 2020'!$A$7:$A$434,0)+4,MATCH(R$60,'[1]PNC 2020'!$A$3:$AA$3,0))),"")</f>
        <v/>
      </c>
      <c r="S288" s="35">
        <f t="shared" si="105"/>
        <v>0</v>
      </c>
      <c r="T288" s="35" t="str">
        <f>IFERROR(IF(INDEX('[1]PNC 2020'!$A$3:$AA$434,MATCH($A288,'[1]PNC 2020'!$A$7:$A$434,0)+4,MATCH(T$60,'[1]PNC 2020'!$A$3:$AA$3,0))=0,"",INDEX('[1]PNC 2020'!$A$3:$AA$434,MATCH($A288,'[1]PNC 2020'!$A$7:$A$434,0)+4,MATCH(T$60,'[1]PNC 2020'!$A$3:$AA$3,0))),"")</f>
        <v/>
      </c>
      <c r="U288" s="35" t="str">
        <f>IFERROR(IF(INDEX('[1]PNC 2020'!$A$3:$AA$434,MATCH($A288,'[1]PNC 2020'!$A$7:$A$434,0)+4,MATCH(U$60,'[1]PNC 2020'!$A$3:$AA$3,0))=0,"",INDEX('[1]PNC 2020'!$A$3:$AA$434,MATCH($A288,'[1]PNC 2020'!$A$7:$A$434,0)+4,MATCH(U$60,'[1]PNC 2020'!$A$3:$AA$3,0))),"")</f>
        <v/>
      </c>
      <c r="V288" s="35">
        <f t="shared" si="106"/>
        <v>0</v>
      </c>
      <c r="W288" s="35" t="str">
        <f>IFERROR(IF(INDEX('[1]PNC 2020'!$A$3:$AA$434,MATCH($A288,'[1]PNC 2020'!$A$7:$A$434,0)+4,MATCH(W$60,'[1]PNC 2020'!$A$3:$AA$3,0))=0,"",INDEX('[1]PNC 2020'!$A$3:$AA$434,MATCH($A288,'[1]PNC 2020'!$A$7:$A$434,0)+4,MATCH(W$60,'[1]PNC 2020'!$A$3:$AA$3,0))),"")</f>
        <v/>
      </c>
      <c r="X288" s="35" t="str">
        <f>IFERROR(IF(INDEX('[1]PNC 2020'!$A$3:$AA$434,MATCH($A288,'[1]PNC 2020'!$A$7:$A$434,0)+4,MATCH(X$60,'[1]PNC 2020'!$A$3:$AA$3,0))=0,"",INDEX('[1]PNC 2020'!$A$3:$AA$434,MATCH($A288,'[1]PNC 2020'!$A$7:$A$434,0)+4,MATCH(X$60,'[1]PNC 2020'!$A$3:$AA$3,0))),"")</f>
        <v/>
      </c>
      <c r="Y288" s="35">
        <f t="shared" si="107"/>
        <v>0</v>
      </c>
      <c r="Z288" s="35" t="str">
        <f>IFERROR(IF(INDEX('[1]PNC 2020'!$A$3:$AA$434,MATCH($A288,'[1]PNC 2020'!$A$7:$A$434,0)+4,MATCH(Z$60,'[1]PNC 2020'!$A$3:$AA$3,0))=0,"",INDEX('[1]PNC 2020'!$A$3:$AA$434,MATCH($A288,'[1]PNC 2020'!$A$7:$A$434,0)+4,MATCH(Z$60,'[1]PNC 2020'!$A$3:$AA$3,0))),"")</f>
        <v/>
      </c>
      <c r="AA288" s="35" t="str">
        <f>IFERROR(IF(INDEX('[1]PNC 2020'!$A$3:$AA$434,MATCH($A288,'[1]PNC 2020'!$A$7:$A$434,0)+4,MATCH(AA$60,'[1]PNC 2020'!$A$3:$AA$3,0))=0,"",INDEX('[1]PNC 2020'!$A$3:$AA$434,MATCH($A288,'[1]PNC 2020'!$A$7:$A$434,0)+4,MATCH(AA$60,'[1]PNC 2020'!$A$3:$AA$3,0))),"")</f>
        <v/>
      </c>
      <c r="AB288" s="35">
        <f t="shared" si="108"/>
        <v>0</v>
      </c>
      <c r="AC288" s="35" t="str">
        <f>IFERROR(IF(INDEX('[1]PNC 2020'!$A$3:$AA$434,MATCH($A288,'[1]PNC 2020'!$A$7:$A$434,0)+4,MATCH(AC$60,'[1]PNC 2020'!$A$3:$AA$3,0))=0,"",INDEX('[1]PNC 2020'!$A$3:$AA$434,MATCH($A288,'[1]PNC 2020'!$A$7:$A$434,0)+4,MATCH(AC$60,'[1]PNC 2020'!$A$3:$AA$3,0))),"")</f>
        <v/>
      </c>
      <c r="AD288" s="35" t="str">
        <f>IFERROR(IF(INDEX('[1]PNC 2020'!$A$3:$AA$434,MATCH($A288,'[1]PNC 2020'!$A$7:$A$434,0)+4,MATCH(AD$60,'[1]PNC 2020'!$A$3:$AA$3,0))=0,"",INDEX('[1]PNC 2020'!$A$3:$AA$434,MATCH($A288,'[1]PNC 2020'!$A$7:$A$434,0)+4,MATCH(AD$60,'[1]PNC 2020'!$A$3:$AA$3,0))),"")</f>
        <v/>
      </c>
      <c r="AE288" s="35">
        <f t="shared" si="109"/>
        <v>0</v>
      </c>
      <c r="AF288" s="35" t="str">
        <f>IFERROR(IF(INDEX('[1]PNC 2020'!$A$3:$AA$434,MATCH($A288,'[1]PNC 2020'!$A$7:$A$434,0)+4,MATCH(AF$60,'[1]PNC 2020'!$A$3:$AA$3,0))=0,"",INDEX('[1]PNC 2020'!$A$3:$AA$434,MATCH($A288,'[1]PNC 2020'!$A$7:$A$434,0)+4,MATCH(AF$60,'[1]PNC 2020'!$A$3:$AA$3,0))),"")</f>
        <v/>
      </c>
      <c r="AG288" s="35" t="str">
        <f>IFERROR(IF(INDEX('[1]PNC 2020'!$A$3:$AA$434,MATCH($A288,'[1]PNC 2020'!$A$7:$A$434,0)+4,MATCH(AG$60,'[1]PNC 2020'!$A$3:$AA$3,0))=0,"",INDEX('[1]PNC 2020'!$A$3:$AA$434,MATCH($A288,'[1]PNC 2020'!$A$7:$A$434,0)+4,MATCH(AG$60,'[1]PNC 2020'!$A$3:$AA$3,0))),"")</f>
        <v/>
      </c>
      <c r="AH288" s="35">
        <f t="shared" si="110"/>
        <v>0</v>
      </c>
      <c r="AI288" s="35" t="str">
        <f>IFERROR(IF(INDEX('[1]PNC 2020'!$A$3:$AA$434,MATCH($A288,'[1]PNC 2020'!$A$7:$A$434,0)+4,MATCH(AI$60,'[1]PNC 2020'!$A$3:$AA$3,0))=0,"",INDEX('[1]PNC 2020'!$A$3:$AA$434,MATCH($A288,'[1]PNC 2020'!$A$7:$A$434,0)+4,MATCH(AI$60,'[1]PNC 2020'!$A$3:$AA$3,0))),"")</f>
        <v/>
      </c>
      <c r="AJ288" s="35" t="str">
        <f>IFERROR(IF(INDEX('[1]PNC 2020'!$A$3:$AA$434,MATCH($A288,'[1]PNC 2020'!$A$7:$A$434,0)+4,MATCH(AJ$60,'[1]PNC 2020'!$A$3:$AA$3,0))=0,"",INDEX('[1]PNC 2020'!$A$3:$AA$434,MATCH($A288,'[1]PNC 2020'!$A$7:$A$434,0)+4,MATCH(AJ$60,'[1]PNC 2020'!$A$3:$AA$3,0))),"")</f>
        <v/>
      </c>
      <c r="AK288" s="35">
        <f t="shared" si="111"/>
        <v>0</v>
      </c>
      <c r="AM288" s="97" t="s">
        <v>4</v>
      </c>
    </row>
    <row r="289" spans="1:39" x14ac:dyDescent="0.25">
      <c r="A289" s="97" t="str">
        <f t="shared" si="97"/>
        <v>MayoCompañía Dominicana de Seguros, C. por A.</v>
      </c>
      <c r="B289" s="37" t="s">
        <v>115</v>
      </c>
      <c r="C289" s="44">
        <f t="shared" si="99"/>
        <v>0</v>
      </c>
      <c r="D289" s="44">
        <f t="shared" si="100"/>
        <v>0</v>
      </c>
      <c r="E289" s="35" t="str">
        <f>IFERROR(IF(INDEX('[1]PNC 2020'!$A$3:$AA$434,MATCH($A289,'[1]PNC 2020'!$A$7:$A$434,0)+4,MATCH(E$60,'[1]PNC 2020'!$A$3:$AA$3,0))=0,"",INDEX('[1]PNC 2020'!$A$3:$AA$434,MATCH($A289,'[1]PNC 2020'!$A$7:$A$434,0)+4,MATCH(E$60,'[1]PNC 2020'!$A$3:$AA$3,0))),"")</f>
        <v/>
      </c>
      <c r="F289" s="35" t="str">
        <f>IFERROR(IF(INDEX('[1]PNC 2020'!$A$3:$AA$434,MATCH($A289,'[1]PNC 2020'!$A$7:$A$434,0)+4,MATCH(F$60,'[1]PNC 2020'!$A$3:$AA$3,0))=0,"",INDEX('[1]PNC 2020'!$A$3:$AA$434,MATCH($A289,'[1]PNC 2020'!$A$7:$A$434,0)+4,MATCH(F$60,'[1]PNC 2020'!$A$3:$AA$3,0))),"")</f>
        <v/>
      </c>
      <c r="G289" s="35">
        <f t="shared" si="101"/>
        <v>0</v>
      </c>
      <c r="H289" s="35" t="str">
        <f>IFERROR(IF(INDEX('[1]PNC 2020'!$A$3:$AA$434,MATCH($A289,'[1]PNC 2020'!$A$7:$A$434,0)+4,MATCH(H$60,'[1]PNC 2020'!$A$3:$AA$3,0))=0,"",INDEX('[1]PNC 2020'!$A$3:$AA$434,MATCH($A289,'[1]PNC 2020'!$A$7:$A$434,0)+4,MATCH(H$60,'[1]PNC 2020'!$A$3:$AA$3,0))),"")</f>
        <v/>
      </c>
      <c r="I289" s="35" t="str">
        <f>IFERROR(IF(INDEX('[1]PNC 2020'!$A$3:$AA$434,MATCH($A289,'[1]PNC 2020'!$A$7:$A$434,0)+4,MATCH(I$60,'[1]PNC 2020'!$A$3:$AA$3,0))=0,"",INDEX('[1]PNC 2020'!$A$3:$AA$434,MATCH($A289,'[1]PNC 2020'!$A$7:$A$434,0)+4,MATCH(I$60,'[1]PNC 2020'!$A$3:$AA$3,0))),"")</f>
        <v/>
      </c>
      <c r="J289" s="35">
        <f t="shared" si="102"/>
        <v>0</v>
      </c>
      <c r="K289" s="35" t="str">
        <f>IFERROR(IF(INDEX('[1]PNC 2020'!$A$3:$AA$434,MATCH($A289,'[1]PNC 2020'!$A$7:$A$434,0)+4,MATCH(K$60,'[1]PNC 2020'!$A$3:$AA$3,0))=0,"",INDEX('[1]PNC 2020'!$A$3:$AA$434,MATCH($A289,'[1]PNC 2020'!$A$7:$A$434,0)+4,MATCH(K$60,'[1]PNC 2020'!$A$3:$AA$3,0))),"")</f>
        <v/>
      </c>
      <c r="L289" s="35" t="str">
        <f>IFERROR(IF(INDEX('[1]PNC 2020'!$A$3:$AA$434,MATCH($A289,'[1]PNC 2020'!$A$7:$A$434,0)+4,MATCH(L$60,'[1]PNC 2020'!$A$3:$AA$3,0))=0,"",INDEX('[1]PNC 2020'!$A$3:$AA$434,MATCH($A289,'[1]PNC 2020'!$A$7:$A$434,0)+4,MATCH(L$60,'[1]PNC 2020'!$A$3:$AA$3,0))),"")</f>
        <v/>
      </c>
      <c r="M289" s="35">
        <f t="shared" si="103"/>
        <v>0</v>
      </c>
      <c r="N289" s="35" t="str">
        <f>IFERROR(IF(INDEX('[1]PNC 2020'!$A$3:$AA$434,MATCH($A289,'[1]PNC 2020'!$A$7:$A$434,0)+4,MATCH(N$60,'[1]PNC 2020'!$A$3:$AA$3,0))=0,"",INDEX('[1]PNC 2020'!$A$3:$AA$434,MATCH($A289,'[1]PNC 2020'!$A$7:$A$434,0)+4,MATCH(N$60,'[1]PNC 2020'!$A$3:$AA$3,0))),"")</f>
        <v/>
      </c>
      <c r="O289" s="35" t="str">
        <f>IFERROR(IF(INDEX('[1]PNC 2020'!$A$3:$AA$434,MATCH($A289,'[1]PNC 2020'!$A$7:$A$434,0)+4,MATCH(O$60,'[1]PNC 2020'!$A$3:$AA$3,0))=0,"",INDEX('[1]PNC 2020'!$A$3:$AA$434,MATCH($A289,'[1]PNC 2020'!$A$7:$A$434,0)+4,MATCH(O$60,'[1]PNC 2020'!$A$3:$AA$3,0))),"")</f>
        <v/>
      </c>
      <c r="P289" s="35">
        <f t="shared" si="104"/>
        <v>0</v>
      </c>
      <c r="Q289" s="35" t="str">
        <f>IFERROR(IF(INDEX('[1]PNC 2020'!$A$3:$AA$434,MATCH($A289,'[1]PNC 2020'!$A$7:$A$434,0)+4,MATCH(Q$60,'[1]PNC 2020'!$A$3:$AA$3,0))=0,"",INDEX('[1]PNC 2020'!$A$3:$AA$434,MATCH($A289,'[1]PNC 2020'!$A$7:$A$434,0)+4,MATCH(Q$60,'[1]PNC 2020'!$A$3:$AA$3,0))),"")</f>
        <v/>
      </c>
      <c r="R289" s="35" t="str">
        <f>IFERROR(IF(INDEX('[1]PNC 2020'!$A$3:$AA$434,MATCH($A289,'[1]PNC 2020'!$A$7:$A$434,0)+4,MATCH(R$60,'[1]PNC 2020'!$A$3:$AA$3,0))=0,"",INDEX('[1]PNC 2020'!$A$3:$AA$434,MATCH($A289,'[1]PNC 2020'!$A$7:$A$434,0)+4,MATCH(R$60,'[1]PNC 2020'!$A$3:$AA$3,0))),"")</f>
        <v/>
      </c>
      <c r="S289" s="35">
        <f t="shared" si="105"/>
        <v>0</v>
      </c>
      <c r="T289" s="35" t="str">
        <f>IFERROR(IF(INDEX('[1]PNC 2020'!$A$3:$AA$434,MATCH($A289,'[1]PNC 2020'!$A$7:$A$434,0)+4,MATCH(T$60,'[1]PNC 2020'!$A$3:$AA$3,0))=0,"",INDEX('[1]PNC 2020'!$A$3:$AA$434,MATCH($A289,'[1]PNC 2020'!$A$7:$A$434,0)+4,MATCH(T$60,'[1]PNC 2020'!$A$3:$AA$3,0))),"")</f>
        <v/>
      </c>
      <c r="U289" s="35" t="str">
        <f>IFERROR(IF(INDEX('[1]PNC 2020'!$A$3:$AA$434,MATCH($A289,'[1]PNC 2020'!$A$7:$A$434,0)+4,MATCH(U$60,'[1]PNC 2020'!$A$3:$AA$3,0))=0,"",INDEX('[1]PNC 2020'!$A$3:$AA$434,MATCH($A289,'[1]PNC 2020'!$A$7:$A$434,0)+4,MATCH(U$60,'[1]PNC 2020'!$A$3:$AA$3,0))),"")</f>
        <v/>
      </c>
      <c r="V289" s="35">
        <f t="shared" si="106"/>
        <v>0</v>
      </c>
      <c r="W289" s="35" t="str">
        <f>IFERROR(IF(INDEX('[1]PNC 2020'!$A$3:$AA$434,MATCH($A289,'[1]PNC 2020'!$A$7:$A$434,0)+4,MATCH(W$60,'[1]PNC 2020'!$A$3:$AA$3,0))=0,"",INDEX('[1]PNC 2020'!$A$3:$AA$434,MATCH($A289,'[1]PNC 2020'!$A$7:$A$434,0)+4,MATCH(W$60,'[1]PNC 2020'!$A$3:$AA$3,0))),"")</f>
        <v/>
      </c>
      <c r="X289" s="35" t="str">
        <f>IFERROR(IF(INDEX('[1]PNC 2020'!$A$3:$AA$434,MATCH($A289,'[1]PNC 2020'!$A$7:$A$434,0)+4,MATCH(X$60,'[1]PNC 2020'!$A$3:$AA$3,0))=0,"",INDEX('[1]PNC 2020'!$A$3:$AA$434,MATCH($A289,'[1]PNC 2020'!$A$7:$A$434,0)+4,MATCH(X$60,'[1]PNC 2020'!$A$3:$AA$3,0))),"")</f>
        <v/>
      </c>
      <c r="Y289" s="35">
        <f t="shared" si="107"/>
        <v>0</v>
      </c>
      <c r="Z289" s="35" t="str">
        <f>IFERROR(IF(INDEX('[1]PNC 2020'!$A$3:$AA$434,MATCH($A289,'[1]PNC 2020'!$A$7:$A$434,0)+4,MATCH(Z$60,'[1]PNC 2020'!$A$3:$AA$3,0))=0,"",INDEX('[1]PNC 2020'!$A$3:$AA$434,MATCH($A289,'[1]PNC 2020'!$A$7:$A$434,0)+4,MATCH(Z$60,'[1]PNC 2020'!$A$3:$AA$3,0))),"")</f>
        <v/>
      </c>
      <c r="AA289" s="35" t="str">
        <f>IFERROR(IF(INDEX('[1]PNC 2020'!$A$3:$AA$434,MATCH($A289,'[1]PNC 2020'!$A$7:$A$434,0)+4,MATCH(AA$60,'[1]PNC 2020'!$A$3:$AA$3,0))=0,"",INDEX('[1]PNC 2020'!$A$3:$AA$434,MATCH($A289,'[1]PNC 2020'!$A$7:$A$434,0)+4,MATCH(AA$60,'[1]PNC 2020'!$A$3:$AA$3,0))),"")</f>
        <v/>
      </c>
      <c r="AB289" s="35">
        <f t="shared" si="108"/>
        <v>0</v>
      </c>
      <c r="AC289" s="35" t="str">
        <f>IFERROR(IF(INDEX('[1]PNC 2020'!$A$3:$AA$434,MATCH($A289,'[1]PNC 2020'!$A$7:$A$434,0)+4,MATCH(AC$60,'[1]PNC 2020'!$A$3:$AA$3,0))=0,"",INDEX('[1]PNC 2020'!$A$3:$AA$434,MATCH($A289,'[1]PNC 2020'!$A$7:$A$434,0)+4,MATCH(AC$60,'[1]PNC 2020'!$A$3:$AA$3,0))),"")</f>
        <v/>
      </c>
      <c r="AD289" s="35" t="str">
        <f>IFERROR(IF(INDEX('[1]PNC 2020'!$A$3:$AA$434,MATCH($A289,'[1]PNC 2020'!$A$7:$A$434,0)+4,MATCH(AD$60,'[1]PNC 2020'!$A$3:$AA$3,0))=0,"",INDEX('[1]PNC 2020'!$A$3:$AA$434,MATCH($A289,'[1]PNC 2020'!$A$7:$A$434,0)+4,MATCH(AD$60,'[1]PNC 2020'!$A$3:$AA$3,0))),"")</f>
        <v/>
      </c>
      <c r="AE289" s="35">
        <f t="shared" si="109"/>
        <v>0</v>
      </c>
      <c r="AF289" s="35" t="str">
        <f>IFERROR(IF(INDEX('[1]PNC 2020'!$A$3:$AA$434,MATCH($A289,'[1]PNC 2020'!$A$7:$A$434,0)+4,MATCH(AF$60,'[1]PNC 2020'!$A$3:$AA$3,0))=0,"",INDEX('[1]PNC 2020'!$A$3:$AA$434,MATCH($A289,'[1]PNC 2020'!$A$7:$A$434,0)+4,MATCH(AF$60,'[1]PNC 2020'!$A$3:$AA$3,0))),"")</f>
        <v/>
      </c>
      <c r="AG289" s="35" t="str">
        <f>IFERROR(IF(INDEX('[1]PNC 2020'!$A$3:$AA$434,MATCH($A289,'[1]PNC 2020'!$A$7:$A$434,0)+4,MATCH(AG$60,'[1]PNC 2020'!$A$3:$AA$3,0))=0,"",INDEX('[1]PNC 2020'!$A$3:$AA$434,MATCH($A289,'[1]PNC 2020'!$A$7:$A$434,0)+4,MATCH(AG$60,'[1]PNC 2020'!$A$3:$AA$3,0))),"")</f>
        <v/>
      </c>
      <c r="AH289" s="35">
        <f t="shared" si="110"/>
        <v>0</v>
      </c>
      <c r="AI289" s="35" t="str">
        <f>IFERROR(IF(INDEX('[1]PNC 2020'!$A$3:$AA$434,MATCH($A289,'[1]PNC 2020'!$A$7:$A$434,0)+4,MATCH(AI$60,'[1]PNC 2020'!$A$3:$AA$3,0))=0,"",INDEX('[1]PNC 2020'!$A$3:$AA$434,MATCH($A289,'[1]PNC 2020'!$A$7:$A$434,0)+4,MATCH(AI$60,'[1]PNC 2020'!$A$3:$AA$3,0))),"")</f>
        <v/>
      </c>
      <c r="AJ289" s="35" t="str">
        <f>IFERROR(IF(INDEX('[1]PNC 2020'!$A$3:$AA$434,MATCH($A289,'[1]PNC 2020'!$A$7:$A$434,0)+4,MATCH(AJ$60,'[1]PNC 2020'!$A$3:$AA$3,0))=0,"",INDEX('[1]PNC 2020'!$A$3:$AA$434,MATCH($A289,'[1]PNC 2020'!$A$7:$A$434,0)+4,MATCH(AJ$60,'[1]PNC 2020'!$A$3:$AA$3,0))),"")</f>
        <v/>
      </c>
      <c r="AK289" s="35">
        <f t="shared" si="111"/>
        <v>0</v>
      </c>
      <c r="AM289" s="97" t="s">
        <v>4</v>
      </c>
    </row>
    <row r="290" spans="1:39" x14ac:dyDescent="0.25">
      <c r="A290" s="97" t="str">
        <f t="shared" si="97"/>
        <v>MayoPatria, S. A., Compañía de Seguros</v>
      </c>
      <c r="B290" s="37" t="s">
        <v>116</v>
      </c>
      <c r="C290" s="44">
        <f t="shared" si="99"/>
        <v>0</v>
      </c>
      <c r="D290" s="44">
        <f t="shared" si="100"/>
        <v>0</v>
      </c>
      <c r="E290" s="35" t="str">
        <f>IFERROR(IF(INDEX('[1]PNC 2020'!$A$3:$AA$434,MATCH($A290,'[1]PNC 2020'!$A$7:$A$434,0)+4,MATCH(E$60,'[1]PNC 2020'!$A$3:$AA$3,0))=0,"",INDEX('[1]PNC 2020'!$A$3:$AA$434,MATCH($A290,'[1]PNC 2020'!$A$7:$A$434,0)+4,MATCH(E$60,'[1]PNC 2020'!$A$3:$AA$3,0))),"")</f>
        <v/>
      </c>
      <c r="F290" s="35" t="str">
        <f>IFERROR(IF(INDEX('[1]PNC 2020'!$A$3:$AA$434,MATCH($A290,'[1]PNC 2020'!$A$7:$A$434,0)+4,MATCH(F$60,'[1]PNC 2020'!$A$3:$AA$3,0))=0,"",INDEX('[1]PNC 2020'!$A$3:$AA$434,MATCH($A290,'[1]PNC 2020'!$A$7:$A$434,0)+4,MATCH(F$60,'[1]PNC 2020'!$A$3:$AA$3,0))),"")</f>
        <v/>
      </c>
      <c r="G290" s="35">
        <f t="shared" si="101"/>
        <v>0</v>
      </c>
      <c r="H290" s="35" t="str">
        <f>IFERROR(IF(INDEX('[1]PNC 2020'!$A$3:$AA$434,MATCH($A290,'[1]PNC 2020'!$A$7:$A$434,0)+4,MATCH(H$60,'[1]PNC 2020'!$A$3:$AA$3,0))=0,"",INDEX('[1]PNC 2020'!$A$3:$AA$434,MATCH($A290,'[1]PNC 2020'!$A$7:$A$434,0)+4,MATCH(H$60,'[1]PNC 2020'!$A$3:$AA$3,0))),"")</f>
        <v/>
      </c>
      <c r="I290" s="35" t="str">
        <f>IFERROR(IF(INDEX('[1]PNC 2020'!$A$3:$AA$434,MATCH($A290,'[1]PNC 2020'!$A$7:$A$434,0)+4,MATCH(I$60,'[1]PNC 2020'!$A$3:$AA$3,0))=0,"",INDEX('[1]PNC 2020'!$A$3:$AA$434,MATCH($A290,'[1]PNC 2020'!$A$7:$A$434,0)+4,MATCH(I$60,'[1]PNC 2020'!$A$3:$AA$3,0))),"")</f>
        <v/>
      </c>
      <c r="J290" s="35">
        <f t="shared" si="102"/>
        <v>0</v>
      </c>
      <c r="K290" s="35" t="str">
        <f>IFERROR(IF(INDEX('[1]PNC 2020'!$A$3:$AA$434,MATCH($A290,'[1]PNC 2020'!$A$7:$A$434,0)+4,MATCH(K$60,'[1]PNC 2020'!$A$3:$AA$3,0))=0,"",INDEX('[1]PNC 2020'!$A$3:$AA$434,MATCH($A290,'[1]PNC 2020'!$A$7:$A$434,0)+4,MATCH(K$60,'[1]PNC 2020'!$A$3:$AA$3,0))),"")</f>
        <v/>
      </c>
      <c r="L290" s="35" t="str">
        <f>IFERROR(IF(INDEX('[1]PNC 2020'!$A$3:$AA$434,MATCH($A290,'[1]PNC 2020'!$A$7:$A$434,0)+4,MATCH(L$60,'[1]PNC 2020'!$A$3:$AA$3,0))=0,"",INDEX('[1]PNC 2020'!$A$3:$AA$434,MATCH($A290,'[1]PNC 2020'!$A$7:$A$434,0)+4,MATCH(L$60,'[1]PNC 2020'!$A$3:$AA$3,0))),"")</f>
        <v/>
      </c>
      <c r="M290" s="35">
        <f t="shared" si="103"/>
        <v>0</v>
      </c>
      <c r="N290" s="35" t="str">
        <f>IFERROR(IF(INDEX('[1]PNC 2020'!$A$3:$AA$434,MATCH($A290,'[1]PNC 2020'!$A$7:$A$434,0)+4,MATCH(N$60,'[1]PNC 2020'!$A$3:$AA$3,0))=0,"",INDEX('[1]PNC 2020'!$A$3:$AA$434,MATCH($A290,'[1]PNC 2020'!$A$7:$A$434,0)+4,MATCH(N$60,'[1]PNC 2020'!$A$3:$AA$3,0))),"")</f>
        <v/>
      </c>
      <c r="O290" s="35" t="str">
        <f>IFERROR(IF(INDEX('[1]PNC 2020'!$A$3:$AA$434,MATCH($A290,'[1]PNC 2020'!$A$7:$A$434,0)+4,MATCH(O$60,'[1]PNC 2020'!$A$3:$AA$3,0))=0,"",INDEX('[1]PNC 2020'!$A$3:$AA$434,MATCH($A290,'[1]PNC 2020'!$A$7:$A$434,0)+4,MATCH(O$60,'[1]PNC 2020'!$A$3:$AA$3,0))),"")</f>
        <v/>
      </c>
      <c r="P290" s="35">
        <f t="shared" si="104"/>
        <v>0</v>
      </c>
      <c r="Q290" s="35" t="str">
        <f>IFERROR(IF(INDEX('[1]PNC 2020'!$A$3:$AA$434,MATCH($A290,'[1]PNC 2020'!$A$7:$A$434,0)+4,MATCH(Q$60,'[1]PNC 2020'!$A$3:$AA$3,0))=0,"",INDEX('[1]PNC 2020'!$A$3:$AA$434,MATCH($A290,'[1]PNC 2020'!$A$7:$A$434,0)+4,MATCH(Q$60,'[1]PNC 2020'!$A$3:$AA$3,0))),"")</f>
        <v/>
      </c>
      <c r="R290" s="35" t="str">
        <f>IFERROR(IF(INDEX('[1]PNC 2020'!$A$3:$AA$434,MATCH($A290,'[1]PNC 2020'!$A$7:$A$434,0)+4,MATCH(R$60,'[1]PNC 2020'!$A$3:$AA$3,0))=0,"",INDEX('[1]PNC 2020'!$A$3:$AA$434,MATCH($A290,'[1]PNC 2020'!$A$7:$A$434,0)+4,MATCH(R$60,'[1]PNC 2020'!$A$3:$AA$3,0))),"")</f>
        <v/>
      </c>
      <c r="S290" s="35">
        <f t="shared" si="105"/>
        <v>0</v>
      </c>
      <c r="T290" s="35" t="str">
        <f>IFERROR(IF(INDEX('[1]PNC 2020'!$A$3:$AA$434,MATCH($A290,'[1]PNC 2020'!$A$7:$A$434,0)+4,MATCH(T$60,'[1]PNC 2020'!$A$3:$AA$3,0))=0,"",INDEX('[1]PNC 2020'!$A$3:$AA$434,MATCH($A290,'[1]PNC 2020'!$A$7:$A$434,0)+4,MATCH(T$60,'[1]PNC 2020'!$A$3:$AA$3,0))),"")</f>
        <v/>
      </c>
      <c r="U290" s="35" t="str">
        <f>IFERROR(IF(INDEX('[1]PNC 2020'!$A$3:$AA$434,MATCH($A290,'[1]PNC 2020'!$A$7:$A$434,0)+4,MATCH(U$60,'[1]PNC 2020'!$A$3:$AA$3,0))=0,"",INDEX('[1]PNC 2020'!$A$3:$AA$434,MATCH($A290,'[1]PNC 2020'!$A$7:$A$434,0)+4,MATCH(U$60,'[1]PNC 2020'!$A$3:$AA$3,0))),"")</f>
        <v/>
      </c>
      <c r="V290" s="35">
        <f t="shared" si="106"/>
        <v>0</v>
      </c>
      <c r="W290" s="35" t="str">
        <f>IFERROR(IF(INDEX('[1]PNC 2020'!$A$3:$AA$434,MATCH($A290,'[1]PNC 2020'!$A$7:$A$434,0)+4,MATCH(W$60,'[1]PNC 2020'!$A$3:$AA$3,0))=0,"",INDEX('[1]PNC 2020'!$A$3:$AA$434,MATCH($A290,'[1]PNC 2020'!$A$7:$A$434,0)+4,MATCH(W$60,'[1]PNC 2020'!$A$3:$AA$3,0))),"")</f>
        <v/>
      </c>
      <c r="X290" s="35" t="str">
        <f>IFERROR(IF(INDEX('[1]PNC 2020'!$A$3:$AA$434,MATCH($A290,'[1]PNC 2020'!$A$7:$A$434,0)+4,MATCH(X$60,'[1]PNC 2020'!$A$3:$AA$3,0))=0,"",INDEX('[1]PNC 2020'!$A$3:$AA$434,MATCH($A290,'[1]PNC 2020'!$A$7:$A$434,0)+4,MATCH(X$60,'[1]PNC 2020'!$A$3:$AA$3,0))),"")</f>
        <v/>
      </c>
      <c r="Y290" s="35">
        <f t="shared" si="107"/>
        <v>0</v>
      </c>
      <c r="Z290" s="35" t="str">
        <f>IFERROR(IF(INDEX('[1]PNC 2020'!$A$3:$AA$434,MATCH($A290,'[1]PNC 2020'!$A$7:$A$434,0)+4,MATCH(Z$60,'[1]PNC 2020'!$A$3:$AA$3,0))=0,"",INDEX('[1]PNC 2020'!$A$3:$AA$434,MATCH($A290,'[1]PNC 2020'!$A$7:$A$434,0)+4,MATCH(Z$60,'[1]PNC 2020'!$A$3:$AA$3,0))),"")</f>
        <v/>
      </c>
      <c r="AA290" s="35" t="str">
        <f>IFERROR(IF(INDEX('[1]PNC 2020'!$A$3:$AA$434,MATCH($A290,'[1]PNC 2020'!$A$7:$A$434,0)+4,MATCH(AA$60,'[1]PNC 2020'!$A$3:$AA$3,0))=0,"",INDEX('[1]PNC 2020'!$A$3:$AA$434,MATCH($A290,'[1]PNC 2020'!$A$7:$A$434,0)+4,MATCH(AA$60,'[1]PNC 2020'!$A$3:$AA$3,0))),"")</f>
        <v/>
      </c>
      <c r="AB290" s="35">
        <f t="shared" si="108"/>
        <v>0</v>
      </c>
      <c r="AC290" s="35" t="str">
        <f>IFERROR(IF(INDEX('[1]PNC 2020'!$A$3:$AA$434,MATCH($A290,'[1]PNC 2020'!$A$7:$A$434,0)+4,MATCH(AC$60,'[1]PNC 2020'!$A$3:$AA$3,0))=0,"",INDEX('[1]PNC 2020'!$A$3:$AA$434,MATCH($A290,'[1]PNC 2020'!$A$7:$A$434,0)+4,MATCH(AC$60,'[1]PNC 2020'!$A$3:$AA$3,0))),"")</f>
        <v/>
      </c>
      <c r="AD290" s="35" t="str">
        <f>IFERROR(IF(INDEX('[1]PNC 2020'!$A$3:$AA$434,MATCH($A290,'[1]PNC 2020'!$A$7:$A$434,0)+4,MATCH(AD$60,'[1]PNC 2020'!$A$3:$AA$3,0))=0,"",INDEX('[1]PNC 2020'!$A$3:$AA$434,MATCH($A290,'[1]PNC 2020'!$A$7:$A$434,0)+4,MATCH(AD$60,'[1]PNC 2020'!$A$3:$AA$3,0))),"")</f>
        <v/>
      </c>
      <c r="AE290" s="35">
        <f t="shared" si="109"/>
        <v>0</v>
      </c>
      <c r="AF290" s="35" t="str">
        <f>IFERROR(IF(INDEX('[1]PNC 2020'!$A$3:$AA$434,MATCH($A290,'[1]PNC 2020'!$A$7:$A$434,0)+4,MATCH(AF$60,'[1]PNC 2020'!$A$3:$AA$3,0))=0,"",INDEX('[1]PNC 2020'!$A$3:$AA$434,MATCH($A290,'[1]PNC 2020'!$A$7:$A$434,0)+4,MATCH(AF$60,'[1]PNC 2020'!$A$3:$AA$3,0))),"")</f>
        <v/>
      </c>
      <c r="AG290" s="35" t="str">
        <f>IFERROR(IF(INDEX('[1]PNC 2020'!$A$3:$AA$434,MATCH($A290,'[1]PNC 2020'!$A$7:$A$434,0)+4,MATCH(AG$60,'[1]PNC 2020'!$A$3:$AA$3,0))=0,"",INDEX('[1]PNC 2020'!$A$3:$AA$434,MATCH($A290,'[1]PNC 2020'!$A$7:$A$434,0)+4,MATCH(AG$60,'[1]PNC 2020'!$A$3:$AA$3,0))),"")</f>
        <v/>
      </c>
      <c r="AH290" s="35">
        <f t="shared" si="110"/>
        <v>0</v>
      </c>
      <c r="AI290" s="35" t="str">
        <f>IFERROR(IF(INDEX('[1]PNC 2020'!$A$3:$AA$434,MATCH($A290,'[1]PNC 2020'!$A$7:$A$434,0)+4,MATCH(AI$60,'[1]PNC 2020'!$A$3:$AA$3,0))=0,"",INDEX('[1]PNC 2020'!$A$3:$AA$434,MATCH($A290,'[1]PNC 2020'!$A$7:$A$434,0)+4,MATCH(AI$60,'[1]PNC 2020'!$A$3:$AA$3,0))),"")</f>
        <v/>
      </c>
      <c r="AJ290" s="35" t="str">
        <f>IFERROR(IF(INDEX('[1]PNC 2020'!$A$3:$AA$434,MATCH($A290,'[1]PNC 2020'!$A$7:$A$434,0)+4,MATCH(AJ$60,'[1]PNC 2020'!$A$3:$AA$3,0))=0,"",INDEX('[1]PNC 2020'!$A$3:$AA$434,MATCH($A290,'[1]PNC 2020'!$A$7:$A$434,0)+4,MATCH(AJ$60,'[1]PNC 2020'!$A$3:$AA$3,0))),"")</f>
        <v/>
      </c>
      <c r="AK290" s="35">
        <f t="shared" si="111"/>
        <v>0</v>
      </c>
      <c r="AM290" s="97" t="s">
        <v>4</v>
      </c>
    </row>
    <row r="291" spans="1:39" x14ac:dyDescent="0.25">
      <c r="A291" s="97" t="str">
        <f t="shared" si="97"/>
        <v>MayoAseguradora Agropecuaria Dominicana, S. A.</v>
      </c>
      <c r="B291" s="37" t="s">
        <v>117</v>
      </c>
      <c r="C291" s="44">
        <f t="shared" si="99"/>
        <v>0</v>
      </c>
      <c r="D291" s="44">
        <f t="shared" si="100"/>
        <v>0</v>
      </c>
      <c r="E291" s="35" t="str">
        <f>IFERROR(IF(INDEX('[1]PNC 2020'!$A$3:$AA$434,MATCH($A291,'[1]PNC 2020'!$A$7:$A$434,0)+4,MATCH(E$60,'[1]PNC 2020'!$A$3:$AA$3,0))=0,"",INDEX('[1]PNC 2020'!$A$3:$AA$434,MATCH($A291,'[1]PNC 2020'!$A$7:$A$434,0)+4,MATCH(E$60,'[1]PNC 2020'!$A$3:$AA$3,0))),"")</f>
        <v/>
      </c>
      <c r="F291" s="35" t="str">
        <f>IFERROR(IF(INDEX('[1]PNC 2020'!$A$3:$AA$434,MATCH($A291,'[1]PNC 2020'!$A$7:$A$434,0)+4,MATCH(F$60,'[1]PNC 2020'!$A$3:$AA$3,0))=0,"",INDEX('[1]PNC 2020'!$A$3:$AA$434,MATCH($A291,'[1]PNC 2020'!$A$7:$A$434,0)+4,MATCH(F$60,'[1]PNC 2020'!$A$3:$AA$3,0))),"")</f>
        <v/>
      </c>
      <c r="G291" s="35">
        <f t="shared" si="101"/>
        <v>0</v>
      </c>
      <c r="H291" s="35" t="str">
        <f>IFERROR(IF(INDEX('[1]PNC 2020'!$A$3:$AA$434,MATCH($A291,'[1]PNC 2020'!$A$7:$A$434,0)+4,MATCH(H$60,'[1]PNC 2020'!$A$3:$AA$3,0))=0,"",INDEX('[1]PNC 2020'!$A$3:$AA$434,MATCH($A291,'[1]PNC 2020'!$A$7:$A$434,0)+4,MATCH(H$60,'[1]PNC 2020'!$A$3:$AA$3,0))),"")</f>
        <v/>
      </c>
      <c r="I291" s="35" t="str">
        <f>IFERROR(IF(INDEX('[1]PNC 2020'!$A$3:$AA$434,MATCH($A291,'[1]PNC 2020'!$A$7:$A$434,0)+4,MATCH(I$60,'[1]PNC 2020'!$A$3:$AA$3,0))=0,"",INDEX('[1]PNC 2020'!$A$3:$AA$434,MATCH($A291,'[1]PNC 2020'!$A$7:$A$434,0)+4,MATCH(I$60,'[1]PNC 2020'!$A$3:$AA$3,0))),"")</f>
        <v/>
      </c>
      <c r="J291" s="35">
        <f t="shared" si="102"/>
        <v>0</v>
      </c>
      <c r="K291" s="35" t="str">
        <f>IFERROR(IF(INDEX('[1]PNC 2020'!$A$3:$AA$434,MATCH($A291,'[1]PNC 2020'!$A$7:$A$434,0)+4,MATCH(K$60,'[1]PNC 2020'!$A$3:$AA$3,0))=0,"",INDEX('[1]PNC 2020'!$A$3:$AA$434,MATCH($A291,'[1]PNC 2020'!$A$7:$A$434,0)+4,MATCH(K$60,'[1]PNC 2020'!$A$3:$AA$3,0))),"")</f>
        <v/>
      </c>
      <c r="L291" s="35" t="str">
        <f>IFERROR(IF(INDEX('[1]PNC 2020'!$A$3:$AA$434,MATCH($A291,'[1]PNC 2020'!$A$7:$A$434,0)+4,MATCH(L$60,'[1]PNC 2020'!$A$3:$AA$3,0))=0,"",INDEX('[1]PNC 2020'!$A$3:$AA$434,MATCH($A291,'[1]PNC 2020'!$A$7:$A$434,0)+4,MATCH(L$60,'[1]PNC 2020'!$A$3:$AA$3,0))),"")</f>
        <v/>
      </c>
      <c r="M291" s="35">
        <f t="shared" si="103"/>
        <v>0</v>
      </c>
      <c r="N291" s="35" t="str">
        <f>IFERROR(IF(INDEX('[1]PNC 2020'!$A$3:$AA$434,MATCH($A291,'[1]PNC 2020'!$A$7:$A$434,0)+4,MATCH(N$60,'[1]PNC 2020'!$A$3:$AA$3,0))=0,"",INDEX('[1]PNC 2020'!$A$3:$AA$434,MATCH($A291,'[1]PNC 2020'!$A$7:$A$434,0)+4,MATCH(N$60,'[1]PNC 2020'!$A$3:$AA$3,0))),"")</f>
        <v/>
      </c>
      <c r="O291" s="35" t="str">
        <f>IFERROR(IF(INDEX('[1]PNC 2020'!$A$3:$AA$434,MATCH($A291,'[1]PNC 2020'!$A$7:$A$434,0)+4,MATCH(O$60,'[1]PNC 2020'!$A$3:$AA$3,0))=0,"",INDEX('[1]PNC 2020'!$A$3:$AA$434,MATCH($A291,'[1]PNC 2020'!$A$7:$A$434,0)+4,MATCH(O$60,'[1]PNC 2020'!$A$3:$AA$3,0))),"")</f>
        <v/>
      </c>
      <c r="P291" s="35">
        <f t="shared" si="104"/>
        <v>0</v>
      </c>
      <c r="Q291" s="35" t="str">
        <f>IFERROR(IF(INDEX('[1]PNC 2020'!$A$3:$AA$434,MATCH($A291,'[1]PNC 2020'!$A$7:$A$434,0)+4,MATCH(Q$60,'[1]PNC 2020'!$A$3:$AA$3,0))=0,"",INDEX('[1]PNC 2020'!$A$3:$AA$434,MATCH($A291,'[1]PNC 2020'!$A$7:$A$434,0)+4,MATCH(Q$60,'[1]PNC 2020'!$A$3:$AA$3,0))),"")</f>
        <v/>
      </c>
      <c r="R291" s="35" t="str">
        <f>IFERROR(IF(INDEX('[1]PNC 2020'!$A$3:$AA$434,MATCH($A291,'[1]PNC 2020'!$A$7:$A$434,0)+4,MATCH(R$60,'[1]PNC 2020'!$A$3:$AA$3,0))=0,"",INDEX('[1]PNC 2020'!$A$3:$AA$434,MATCH($A291,'[1]PNC 2020'!$A$7:$A$434,0)+4,MATCH(R$60,'[1]PNC 2020'!$A$3:$AA$3,0))),"")</f>
        <v/>
      </c>
      <c r="S291" s="35">
        <f t="shared" si="105"/>
        <v>0</v>
      </c>
      <c r="T291" s="35" t="str">
        <f>IFERROR(IF(INDEX('[1]PNC 2020'!$A$3:$AA$434,MATCH($A291,'[1]PNC 2020'!$A$7:$A$434,0)+4,MATCH(T$60,'[1]PNC 2020'!$A$3:$AA$3,0))=0,"",INDEX('[1]PNC 2020'!$A$3:$AA$434,MATCH($A291,'[1]PNC 2020'!$A$7:$A$434,0)+4,MATCH(T$60,'[1]PNC 2020'!$A$3:$AA$3,0))),"")</f>
        <v/>
      </c>
      <c r="U291" s="35" t="str">
        <f>IFERROR(IF(INDEX('[1]PNC 2020'!$A$3:$AA$434,MATCH($A291,'[1]PNC 2020'!$A$7:$A$434,0)+4,MATCH(U$60,'[1]PNC 2020'!$A$3:$AA$3,0))=0,"",INDEX('[1]PNC 2020'!$A$3:$AA$434,MATCH($A291,'[1]PNC 2020'!$A$7:$A$434,0)+4,MATCH(U$60,'[1]PNC 2020'!$A$3:$AA$3,0))),"")</f>
        <v/>
      </c>
      <c r="V291" s="35">
        <f t="shared" si="106"/>
        <v>0</v>
      </c>
      <c r="W291" s="35" t="str">
        <f>IFERROR(IF(INDEX('[1]PNC 2020'!$A$3:$AA$434,MATCH($A291,'[1]PNC 2020'!$A$7:$A$434,0)+4,MATCH(W$60,'[1]PNC 2020'!$A$3:$AA$3,0))=0,"",INDEX('[1]PNC 2020'!$A$3:$AA$434,MATCH($A291,'[1]PNC 2020'!$A$7:$A$434,0)+4,MATCH(W$60,'[1]PNC 2020'!$A$3:$AA$3,0))),"")</f>
        <v/>
      </c>
      <c r="X291" s="35" t="str">
        <f>IFERROR(IF(INDEX('[1]PNC 2020'!$A$3:$AA$434,MATCH($A291,'[1]PNC 2020'!$A$7:$A$434,0)+4,MATCH(X$60,'[1]PNC 2020'!$A$3:$AA$3,0))=0,"",INDEX('[1]PNC 2020'!$A$3:$AA$434,MATCH($A291,'[1]PNC 2020'!$A$7:$A$434,0)+4,MATCH(X$60,'[1]PNC 2020'!$A$3:$AA$3,0))),"")</f>
        <v/>
      </c>
      <c r="Y291" s="35">
        <f t="shared" si="107"/>
        <v>0</v>
      </c>
      <c r="Z291" s="35" t="str">
        <f>IFERROR(IF(INDEX('[1]PNC 2020'!$A$3:$AA$434,MATCH($A291,'[1]PNC 2020'!$A$7:$A$434,0)+4,MATCH(Z$60,'[1]PNC 2020'!$A$3:$AA$3,0))=0,"",INDEX('[1]PNC 2020'!$A$3:$AA$434,MATCH($A291,'[1]PNC 2020'!$A$7:$A$434,0)+4,MATCH(Z$60,'[1]PNC 2020'!$A$3:$AA$3,0))),"")</f>
        <v/>
      </c>
      <c r="AA291" s="35" t="str">
        <f>IFERROR(IF(INDEX('[1]PNC 2020'!$A$3:$AA$434,MATCH($A291,'[1]PNC 2020'!$A$7:$A$434,0)+4,MATCH(AA$60,'[1]PNC 2020'!$A$3:$AA$3,0))=0,"",INDEX('[1]PNC 2020'!$A$3:$AA$434,MATCH($A291,'[1]PNC 2020'!$A$7:$A$434,0)+4,MATCH(AA$60,'[1]PNC 2020'!$A$3:$AA$3,0))),"")</f>
        <v/>
      </c>
      <c r="AB291" s="35">
        <f t="shared" si="108"/>
        <v>0</v>
      </c>
      <c r="AC291" s="35" t="str">
        <f>IFERROR(IF(INDEX('[1]PNC 2020'!$A$3:$AA$434,MATCH($A291,'[1]PNC 2020'!$A$7:$A$434,0)+4,MATCH(AC$60,'[1]PNC 2020'!$A$3:$AA$3,0))=0,"",INDEX('[1]PNC 2020'!$A$3:$AA$434,MATCH($A291,'[1]PNC 2020'!$A$7:$A$434,0)+4,MATCH(AC$60,'[1]PNC 2020'!$A$3:$AA$3,0))),"")</f>
        <v/>
      </c>
      <c r="AD291" s="35" t="str">
        <f>IFERROR(IF(INDEX('[1]PNC 2020'!$A$3:$AA$434,MATCH($A291,'[1]PNC 2020'!$A$7:$A$434,0)+4,MATCH(AD$60,'[1]PNC 2020'!$A$3:$AA$3,0))=0,"",INDEX('[1]PNC 2020'!$A$3:$AA$434,MATCH($A291,'[1]PNC 2020'!$A$7:$A$434,0)+4,MATCH(AD$60,'[1]PNC 2020'!$A$3:$AA$3,0))),"")</f>
        <v/>
      </c>
      <c r="AE291" s="35">
        <f t="shared" si="109"/>
        <v>0</v>
      </c>
      <c r="AF291" s="35" t="str">
        <f>IFERROR(IF(INDEX('[1]PNC 2020'!$A$3:$AA$434,MATCH($A291,'[1]PNC 2020'!$A$7:$A$434,0)+4,MATCH(AF$60,'[1]PNC 2020'!$A$3:$AA$3,0))=0,"",INDEX('[1]PNC 2020'!$A$3:$AA$434,MATCH($A291,'[1]PNC 2020'!$A$7:$A$434,0)+4,MATCH(AF$60,'[1]PNC 2020'!$A$3:$AA$3,0))),"")</f>
        <v/>
      </c>
      <c r="AG291" s="35" t="str">
        <f>IFERROR(IF(INDEX('[1]PNC 2020'!$A$3:$AA$434,MATCH($A291,'[1]PNC 2020'!$A$7:$A$434,0)+4,MATCH(AG$60,'[1]PNC 2020'!$A$3:$AA$3,0))=0,"",INDEX('[1]PNC 2020'!$A$3:$AA$434,MATCH($A291,'[1]PNC 2020'!$A$7:$A$434,0)+4,MATCH(AG$60,'[1]PNC 2020'!$A$3:$AA$3,0))),"")</f>
        <v/>
      </c>
      <c r="AH291" s="35">
        <f t="shared" si="110"/>
        <v>0</v>
      </c>
      <c r="AI291" s="35" t="str">
        <f>IFERROR(IF(INDEX('[1]PNC 2020'!$A$3:$AA$434,MATCH($A291,'[1]PNC 2020'!$A$7:$A$434,0)+4,MATCH(AI$60,'[1]PNC 2020'!$A$3:$AA$3,0))=0,"",INDEX('[1]PNC 2020'!$A$3:$AA$434,MATCH($A291,'[1]PNC 2020'!$A$7:$A$434,0)+4,MATCH(AI$60,'[1]PNC 2020'!$A$3:$AA$3,0))),"")</f>
        <v/>
      </c>
      <c r="AJ291" s="35" t="str">
        <f>IFERROR(IF(INDEX('[1]PNC 2020'!$A$3:$AA$434,MATCH($A291,'[1]PNC 2020'!$A$7:$A$434,0)+4,MATCH(AJ$60,'[1]PNC 2020'!$A$3:$AA$3,0))=0,"",INDEX('[1]PNC 2020'!$A$3:$AA$434,MATCH($A291,'[1]PNC 2020'!$A$7:$A$434,0)+4,MATCH(AJ$60,'[1]PNC 2020'!$A$3:$AA$3,0))),"")</f>
        <v/>
      </c>
      <c r="AK291" s="35">
        <f t="shared" si="111"/>
        <v>0</v>
      </c>
      <c r="AM291" s="97" t="s">
        <v>4</v>
      </c>
    </row>
    <row r="292" spans="1:39" x14ac:dyDescent="0.25">
      <c r="A292" s="97" t="str">
        <f t="shared" si="97"/>
        <v>MayoBanesco Seguros</v>
      </c>
      <c r="B292" s="37" t="s">
        <v>118</v>
      </c>
      <c r="C292" s="44">
        <f t="shared" si="99"/>
        <v>0</v>
      </c>
      <c r="D292" s="44">
        <f t="shared" si="100"/>
        <v>0</v>
      </c>
      <c r="E292" s="35" t="str">
        <f>IFERROR(IF(INDEX('[1]PNC 2020'!$A$3:$AA$434,MATCH($A292,'[1]PNC 2020'!$A$7:$A$434,0)+4,MATCH(E$60,'[1]PNC 2020'!$A$3:$AA$3,0))=0,"",INDEX('[1]PNC 2020'!$A$3:$AA$434,MATCH($A292,'[1]PNC 2020'!$A$7:$A$434,0)+4,MATCH(E$60,'[1]PNC 2020'!$A$3:$AA$3,0))),"")</f>
        <v/>
      </c>
      <c r="F292" s="35" t="str">
        <f>IFERROR(IF(INDEX('[1]PNC 2020'!$A$3:$AA$434,MATCH($A292,'[1]PNC 2020'!$A$7:$A$434,0)+4,MATCH(F$60,'[1]PNC 2020'!$A$3:$AA$3,0))=0,"",INDEX('[1]PNC 2020'!$A$3:$AA$434,MATCH($A292,'[1]PNC 2020'!$A$7:$A$434,0)+4,MATCH(F$60,'[1]PNC 2020'!$A$3:$AA$3,0))),"")</f>
        <v/>
      </c>
      <c r="G292" s="35">
        <f t="shared" si="101"/>
        <v>0</v>
      </c>
      <c r="H292" s="35" t="str">
        <f>IFERROR(IF(INDEX('[1]PNC 2020'!$A$3:$AA$434,MATCH($A292,'[1]PNC 2020'!$A$7:$A$434,0)+4,MATCH(H$60,'[1]PNC 2020'!$A$3:$AA$3,0))=0,"",INDEX('[1]PNC 2020'!$A$3:$AA$434,MATCH($A292,'[1]PNC 2020'!$A$7:$A$434,0)+4,MATCH(H$60,'[1]PNC 2020'!$A$3:$AA$3,0))),"")</f>
        <v/>
      </c>
      <c r="I292" s="35" t="str">
        <f>IFERROR(IF(INDEX('[1]PNC 2020'!$A$3:$AA$434,MATCH($A292,'[1]PNC 2020'!$A$7:$A$434,0)+4,MATCH(I$60,'[1]PNC 2020'!$A$3:$AA$3,0))=0,"",INDEX('[1]PNC 2020'!$A$3:$AA$434,MATCH($A292,'[1]PNC 2020'!$A$7:$A$434,0)+4,MATCH(I$60,'[1]PNC 2020'!$A$3:$AA$3,0))),"")</f>
        <v/>
      </c>
      <c r="J292" s="35">
        <f t="shared" si="102"/>
        <v>0</v>
      </c>
      <c r="K292" s="35" t="str">
        <f>IFERROR(IF(INDEX('[1]PNC 2020'!$A$3:$AA$434,MATCH($A292,'[1]PNC 2020'!$A$7:$A$434,0)+4,MATCH(K$60,'[1]PNC 2020'!$A$3:$AA$3,0))=0,"",INDEX('[1]PNC 2020'!$A$3:$AA$434,MATCH($A292,'[1]PNC 2020'!$A$7:$A$434,0)+4,MATCH(K$60,'[1]PNC 2020'!$A$3:$AA$3,0))),"")</f>
        <v/>
      </c>
      <c r="L292" s="35" t="str">
        <f>IFERROR(IF(INDEX('[1]PNC 2020'!$A$3:$AA$434,MATCH($A292,'[1]PNC 2020'!$A$7:$A$434,0)+4,MATCH(L$60,'[1]PNC 2020'!$A$3:$AA$3,0))=0,"",INDEX('[1]PNC 2020'!$A$3:$AA$434,MATCH($A292,'[1]PNC 2020'!$A$7:$A$434,0)+4,MATCH(L$60,'[1]PNC 2020'!$A$3:$AA$3,0))),"")</f>
        <v/>
      </c>
      <c r="M292" s="35">
        <f t="shared" si="103"/>
        <v>0</v>
      </c>
      <c r="N292" s="35" t="str">
        <f>IFERROR(IF(INDEX('[1]PNC 2020'!$A$3:$AA$434,MATCH($A292,'[1]PNC 2020'!$A$7:$A$434,0)+4,MATCH(N$60,'[1]PNC 2020'!$A$3:$AA$3,0))=0,"",INDEX('[1]PNC 2020'!$A$3:$AA$434,MATCH($A292,'[1]PNC 2020'!$A$7:$A$434,0)+4,MATCH(N$60,'[1]PNC 2020'!$A$3:$AA$3,0))),"")</f>
        <v/>
      </c>
      <c r="O292" s="35" t="str">
        <f>IFERROR(IF(INDEX('[1]PNC 2020'!$A$3:$AA$434,MATCH($A292,'[1]PNC 2020'!$A$7:$A$434,0)+4,MATCH(O$60,'[1]PNC 2020'!$A$3:$AA$3,0))=0,"",INDEX('[1]PNC 2020'!$A$3:$AA$434,MATCH($A292,'[1]PNC 2020'!$A$7:$A$434,0)+4,MATCH(O$60,'[1]PNC 2020'!$A$3:$AA$3,0))),"")</f>
        <v/>
      </c>
      <c r="P292" s="35">
        <f t="shared" si="104"/>
        <v>0</v>
      </c>
      <c r="Q292" s="35" t="str">
        <f>IFERROR(IF(INDEX('[1]PNC 2020'!$A$3:$AA$434,MATCH($A292,'[1]PNC 2020'!$A$7:$A$434,0)+4,MATCH(Q$60,'[1]PNC 2020'!$A$3:$AA$3,0))=0,"",INDEX('[1]PNC 2020'!$A$3:$AA$434,MATCH($A292,'[1]PNC 2020'!$A$7:$A$434,0)+4,MATCH(Q$60,'[1]PNC 2020'!$A$3:$AA$3,0))),"")</f>
        <v/>
      </c>
      <c r="R292" s="35" t="str">
        <f>IFERROR(IF(INDEX('[1]PNC 2020'!$A$3:$AA$434,MATCH($A292,'[1]PNC 2020'!$A$7:$A$434,0)+4,MATCH(R$60,'[1]PNC 2020'!$A$3:$AA$3,0))=0,"",INDEX('[1]PNC 2020'!$A$3:$AA$434,MATCH($A292,'[1]PNC 2020'!$A$7:$A$434,0)+4,MATCH(R$60,'[1]PNC 2020'!$A$3:$AA$3,0))),"")</f>
        <v/>
      </c>
      <c r="S292" s="35">
        <f t="shared" si="105"/>
        <v>0</v>
      </c>
      <c r="T292" s="35" t="str">
        <f>IFERROR(IF(INDEX('[1]PNC 2020'!$A$3:$AA$434,MATCH($A292,'[1]PNC 2020'!$A$7:$A$434,0)+4,MATCH(T$60,'[1]PNC 2020'!$A$3:$AA$3,0))=0,"",INDEX('[1]PNC 2020'!$A$3:$AA$434,MATCH($A292,'[1]PNC 2020'!$A$7:$A$434,0)+4,MATCH(T$60,'[1]PNC 2020'!$A$3:$AA$3,0))),"")</f>
        <v/>
      </c>
      <c r="U292" s="35" t="str">
        <f>IFERROR(IF(INDEX('[1]PNC 2020'!$A$3:$AA$434,MATCH($A292,'[1]PNC 2020'!$A$7:$A$434,0)+4,MATCH(U$60,'[1]PNC 2020'!$A$3:$AA$3,0))=0,"",INDEX('[1]PNC 2020'!$A$3:$AA$434,MATCH($A292,'[1]PNC 2020'!$A$7:$A$434,0)+4,MATCH(U$60,'[1]PNC 2020'!$A$3:$AA$3,0))),"")</f>
        <v/>
      </c>
      <c r="V292" s="35">
        <f t="shared" si="106"/>
        <v>0</v>
      </c>
      <c r="W292" s="35" t="str">
        <f>IFERROR(IF(INDEX('[1]PNC 2020'!$A$3:$AA$434,MATCH($A292,'[1]PNC 2020'!$A$7:$A$434,0)+4,MATCH(W$60,'[1]PNC 2020'!$A$3:$AA$3,0))=0,"",INDEX('[1]PNC 2020'!$A$3:$AA$434,MATCH($A292,'[1]PNC 2020'!$A$7:$A$434,0)+4,MATCH(W$60,'[1]PNC 2020'!$A$3:$AA$3,0))),"")</f>
        <v/>
      </c>
      <c r="X292" s="35" t="str">
        <f>IFERROR(IF(INDEX('[1]PNC 2020'!$A$3:$AA$434,MATCH($A292,'[1]PNC 2020'!$A$7:$A$434,0)+4,MATCH(X$60,'[1]PNC 2020'!$A$3:$AA$3,0))=0,"",INDEX('[1]PNC 2020'!$A$3:$AA$434,MATCH($A292,'[1]PNC 2020'!$A$7:$A$434,0)+4,MATCH(X$60,'[1]PNC 2020'!$A$3:$AA$3,0))),"")</f>
        <v/>
      </c>
      <c r="Y292" s="35">
        <f t="shared" si="107"/>
        <v>0</v>
      </c>
      <c r="Z292" s="35" t="str">
        <f>IFERROR(IF(INDEX('[1]PNC 2020'!$A$3:$AA$434,MATCH($A292,'[1]PNC 2020'!$A$7:$A$434,0)+4,MATCH(Z$60,'[1]PNC 2020'!$A$3:$AA$3,0))=0,"",INDEX('[1]PNC 2020'!$A$3:$AA$434,MATCH($A292,'[1]PNC 2020'!$A$7:$A$434,0)+4,MATCH(Z$60,'[1]PNC 2020'!$A$3:$AA$3,0))),"")</f>
        <v/>
      </c>
      <c r="AA292" s="35" t="str">
        <f>IFERROR(IF(INDEX('[1]PNC 2020'!$A$3:$AA$434,MATCH($A292,'[1]PNC 2020'!$A$7:$A$434,0)+4,MATCH(AA$60,'[1]PNC 2020'!$A$3:$AA$3,0))=0,"",INDEX('[1]PNC 2020'!$A$3:$AA$434,MATCH($A292,'[1]PNC 2020'!$A$7:$A$434,0)+4,MATCH(AA$60,'[1]PNC 2020'!$A$3:$AA$3,0))),"")</f>
        <v/>
      </c>
      <c r="AB292" s="35">
        <f t="shared" si="108"/>
        <v>0</v>
      </c>
      <c r="AC292" s="35" t="str">
        <f>IFERROR(IF(INDEX('[1]PNC 2020'!$A$3:$AA$434,MATCH($A292,'[1]PNC 2020'!$A$7:$A$434,0)+4,MATCH(AC$60,'[1]PNC 2020'!$A$3:$AA$3,0))=0,"",INDEX('[1]PNC 2020'!$A$3:$AA$434,MATCH($A292,'[1]PNC 2020'!$A$7:$A$434,0)+4,MATCH(AC$60,'[1]PNC 2020'!$A$3:$AA$3,0))),"")</f>
        <v/>
      </c>
      <c r="AD292" s="35" t="str">
        <f>IFERROR(IF(INDEX('[1]PNC 2020'!$A$3:$AA$434,MATCH($A292,'[1]PNC 2020'!$A$7:$A$434,0)+4,MATCH(AD$60,'[1]PNC 2020'!$A$3:$AA$3,0))=0,"",INDEX('[1]PNC 2020'!$A$3:$AA$434,MATCH($A292,'[1]PNC 2020'!$A$7:$A$434,0)+4,MATCH(AD$60,'[1]PNC 2020'!$A$3:$AA$3,0))),"")</f>
        <v/>
      </c>
      <c r="AE292" s="35">
        <f t="shared" si="109"/>
        <v>0</v>
      </c>
      <c r="AF292" s="35" t="str">
        <f>IFERROR(IF(INDEX('[1]PNC 2020'!$A$3:$AA$434,MATCH($A292,'[1]PNC 2020'!$A$7:$A$434,0)+4,MATCH(AF$60,'[1]PNC 2020'!$A$3:$AA$3,0))=0,"",INDEX('[1]PNC 2020'!$A$3:$AA$434,MATCH($A292,'[1]PNC 2020'!$A$7:$A$434,0)+4,MATCH(AF$60,'[1]PNC 2020'!$A$3:$AA$3,0))),"")</f>
        <v/>
      </c>
      <c r="AG292" s="35" t="str">
        <f>IFERROR(IF(INDEX('[1]PNC 2020'!$A$3:$AA$434,MATCH($A292,'[1]PNC 2020'!$A$7:$A$434,0)+4,MATCH(AG$60,'[1]PNC 2020'!$A$3:$AA$3,0))=0,"",INDEX('[1]PNC 2020'!$A$3:$AA$434,MATCH($A292,'[1]PNC 2020'!$A$7:$A$434,0)+4,MATCH(AG$60,'[1]PNC 2020'!$A$3:$AA$3,0))),"")</f>
        <v/>
      </c>
      <c r="AH292" s="35">
        <f t="shared" si="110"/>
        <v>0</v>
      </c>
      <c r="AI292" s="35" t="str">
        <f>IFERROR(IF(INDEX('[1]PNC 2020'!$A$3:$AA$434,MATCH($A292,'[1]PNC 2020'!$A$7:$A$434,0)+4,MATCH(AI$60,'[1]PNC 2020'!$A$3:$AA$3,0))=0,"",INDEX('[1]PNC 2020'!$A$3:$AA$434,MATCH($A292,'[1]PNC 2020'!$A$7:$A$434,0)+4,MATCH(AI$60,'[1]PNC 2020'!$A$3:$AA$3,0))),"")</f>
        <v/>
      </c>
      <c r="AJ292" s="35" t="str">
        <f>IFERROR(IF(INDEX('[1]PNC 2020'!$A$3:$AA$434,MATCH($A292,'[1]PNC 2020'!$A$7:$A$434,0)+4,MATCH(AJ$60,'[1]PNC 2020'!$A$3:$AA$3,0))=0,"",INDEX('[1]PNC 2020'!$A$3:$AA$434,MATCH($A292,'[1]PNC 2020'!$A$7:$A$434,0)+4,MATCH(AJ$60,'[1]PNC 2020'!$A$3:$AA$3,0))),"")</f>
        <v/>
      </c>
      <c r="AK292" s="35">
        <f t="shared" si="111"/>
        <v>0</v>
      </c>
      <c r="AM292" s="97" t="s">
        <v>4</v>
      </c>
    </row>
    <row r="293" spans="1:39" x14ac:dyDescent="0.25">
      <c r="A293" s="97" t="str">
        <f t="shared" si="97"/>
        <v>MayoAtlántica Seguros, S. A.</v>
      </c>
      <c r="B293" s="37" t="s">
        <v>119</v>
      </c>
      <c r="C293" s="44">
        <f t="shared" si="99"/>
        <v>0</v>
      </c>
      <c r="D293" s="44">
        <f t="shared" si="100"/>
        <v>0</v>
      </c>
      <c r="E293" s="35" t="str">
        <f>IFERROR(IF(INDEX('[1]PNC 2020'!$A$3:$AA$434,MATCH($A293,'[1]PNC 2020'!$A$7:$A$434,0)+4,MATCH(E$60,'[1]PNC 2020'!$A$3:$AA$3,0))=0,"",INDEX('[1]PNC 2020'!$A$3:$AA$434,MATCH($A293,'[1]PNC 2020'!$A$7:$A$434,0)+4,MATCH(E$60,'[1]PNC 2020'!$A$3:$AA$3,0))),"")</f>
        <v/>
      </c>
      <c r="F293" s="35" t="str">
        <f>IFERROR(IF(INDEX('[1]PNC 2020'!$A$3:$AA$434,MATCH($A293,'[1]PNC 2020'!$A$7:$A$434,0)+4,MATCH(F$60,'[1]PNC 2020'!$A$3:$AA$3,0))=0,"",INDEX('[1]PNC 2020'!$A$3:$AA$434,MATCH($A293,'[1]PNC 2020'!$A$7:$A$434,0)+4,MATCH(F$60,'[1]PNC 2020'!$A$3:$AA$3,0))),"")</f>
        <v/>
      </c>
      <c r="G293" s="35">
        <f t="shared" si="101"/>
        <v>0</v>
      </c>
      <c r="H293" s="35" t="str">
        <f>IFERROR(IF(INDEX('[1]PNC 2020'!$A$3:$AA$434,MATCH($A293,'[1]PNC 2020'!$A$7:$A$434,0)+4,MATCH(H$60,'[1]PNC 2020'!$A$3:$AA$3,0))=0,"",INDEX('[1]PNC 2020'!$A$3:$AA$434,MATCH($A293,'[1]PNC 2020'!$A$7:$A$434,0)+4,MATCH(H$60,'[1]PNC 2020'!$A$3:$AA$3,0))),"")</f>
        <v/>
      </c>
      <c r="I293" s="35" t="str">
        <f>IFERROR(IF(INDEX('[1]PNC 2020'!$A$3:$AA$434,MATCH($A293,'[1]PNC 2020'!$A$7:$A$434,0)+4,MATCH(I$60,'[1]PNC 2020'!$A$3:$AA$3,0))=0,"",INDEX('[1]PNC 2020'!$A$3:$AA$434,MATCH($A293,'[1]PNC 2020'!$A$7:$A$434,0)+4,MATCH(I$60,'[1]PNC 2020'!$A$3:$AA$3,0))),"")</f>
        <v/>
      </c>
      <c r="J293" s="35">
        <f t="shared" si="102"/>
        <v>0</v>
      </c>
      <c r="K293" s="35" t="str">
        <f>IFERROR(IF(INDEX('[1]PNC 2020'!$A$3:$AA$434,MATCH($A293,'[1]PNC 2020'!$A$7:$A$434,0)+4,MATCH(K$60,'[1]PNC 2020'!$A$3:$AA$3,0))=0,"",INDEX('[1]PNC 2020'!$A$3:$AA$434,MATCH($A293,'[1]PNC 2020'!$A$7:$A$434,0)+4,MATCH(K$60,'[1]PNC 2020'!$A$3:$AA$3,0))),"")</f>
        <v/>
      </c>
      <c r="L293" s="35" t="str">
        <f>IFERROR(IF(INDEX('[1]PNC 2020'!$A$3:$AA$434,MATCH($A293,'[1]PNC 2020'!$A$7:$A$434,0)+4,MATCH(L$60,'[1]PNC 2020'!$A$3:$AA$3,0))=0,"",INDEX('[1]PNC 2020'!$A$3:$AA$434,MATCH($A293,'[1]PNC 2020'!$A$7:$A$434,0)+4,MATCH(L$60,'[1]PNC 2020'!$A$3:$AA$3,0))),"")</f>
        <v/>
      </c>
      <c r="M293" s="35">
        <f t="shared" si="103"/>
        <v>0</v>
      </c>
      <c r="N293" s="35" t="str">
        <f>IFERROR(IF(INDEX('[1]PNC 2020'!$A$3:$AA$434,MATCH($A293,'[1]PNC 2020'!$A$7:$A$434,0)+4,MATCH(N$60,'[1]PNC 2020'!$A$3:$AA$3,0))=0,"",INDEX('[1]PNC 2020'!$A$3:$AA$434,MATCH($A293,'[1]PNC 2020'!$A$7:$A$434,0)+4,MATCH(N$60,'[1]PNC 2020'!$A$3:$AA$3,0))),"")</f>
        <v/>
      </c>
      <c r="O293" s="35" t="str">
        <f>IFERROR(IF(INDEX('[1]PNC 2020'!$A$3:$AA$434,MATCH($A293,'[1]PNC 2020'!$A$7:$A$434,0)+4,MATCH(O$60,'[1]PNC 2020'!$A$3:$AA$3,0))=0,"",INDEX('[1]PNC 2020'!$A$3:$AA$434,MATCH($A293,'[1]PNC 2020'!$A$7:$A$434,0)+4,MATCH(O$60,'[1]PNC 2020'!$A$3:$AA$3,0))),"")</f>
        <v/>
      </c>
      <c r="P293" s="35">
        <f t="shared" si="104"/>
        <v>0</v>
      </c>
      <c r="Q293" s="35" t="str">
        <f>IFERROR(IF(INDEX('[1]PNC 2020'!$A$3:$AA$434,MATCH($A293,'[1]PNC 2020'!$A$7:$A$434,0)+4,MATCH(Q$60,'[1]PNC 2020'!$A$3:$AA$3,0))=0,"",INDEX('[1]PNC 2020'!$A$3:$AA$434,MATCH($A293,'[1]PNC 2020'!$A$7:$A$434,0)+4,MATCH(Q$60,'[1]PNC 2020'!$A$3:$AA$3,0))),"")</f>
        <v/>
      </c>
      <c r="R293" s="35" t="str">
        <f>IFERROR(IF(INDEX('[1]PNC 2020'!$A$3:$AA$434,MATCH($A293,'[1]PNC 2020'!$A$7:$A$434,0)+4,MATCH(R$60,'[1]PNC 2020'!$A$3:$AA$3,0))=0,"",INDEX('[1]PNC 2020'!$A$3:$AA$434,MATCH($A293,'[1]PNC 2020'!$A$7:$A$434,0)+4,MATCH(R$60,'[1]PNC 2020'!$A$3:$AA$3,0))),"")</f>
        <v/>
      </c>
      <c r="S293" s="35">
        <f t="shared" si="105"/>
        <v>0</v>
      </c>
      <c r="T293" s="35" t="str">
        <f>IFERROR(IF(INDEX('[1]PNC 2020'!$A$3:$AA$434,MATCH($A293,'[1]PNC 2020'!$A$7:$A$434,0)+4,MATCH(T$60,'[1]PNC 2020'!$A$3:$AA$3,0))=0,"",INDEX('[1]PNC 2020'!$A$3:$AA$434,MATCH($A293,'[1]PNC 2020'!$A$7:$A$434,0)+4,MATCH(T$60,'[1]PNC 2020'!$A$3:$AA$3,0))),"")</f>
        <v/>
      </c>
      <c r="U293" s="35" t="str">
        <f>IFERROR(IF(INDEX('[1]PNC 2020'!$A$3:$AA$434,MATCH($A293,'[1]PNC 2020'!$A$7:$A$434,0)+4,MATCH(U$60,'[1]PNC 2020'!$A$3:$AA$3,0))=0,"",INDEX('[1]PNC 2020'!$A$3:$AA$434,MATCH($A293,'[1]PNC 2020'!$A$7:$A$434,0)+4,MATCH(U$60,'[1]PNC 2020'!$A$3:$AA$3,0))),"")</f>
        <v/>
      </c>
      <c r="V293" s="35">
        <f t="shared" si="106"/>
        <v>0</v>
      </c>
      <c r="W293" s="35" t="str">
        <f>IFERROR(IF(INDEX('[1]PNC 2020'!$A$3:$AA$434,MATCH($A293,'[1]PNC 2020'!$A$7:$A$434,0)+4,MATCH(W$60,'[1]PNC 2020'!$A$3:$AA$3,0))=0,"",INDEX('[1]PNC 2020'!$A$3:$AA$434,MATCH($A293,'[1]PNC 2020'!$A$7:$A$434,0)+4,MATCH(W$60,'[1]PNC 2020'!$A$3:$AA$3,0))),"")</f>
        <v/>
      </c>
      <c r="X293" s="35" t="str">
        <f>IFERROR(IF(INDEX('[1]PNC 2020'!$A$3:$AA$434,MATCH($A293,'[1]PNC 2020'!$A$7:$A$434,0)+4,MATCH(X$60,'[1]PNC 2020'!$A$3:$AA$3,0))=0,"",INDEX('[1]PNC 2020'!$A$3:$AA$434,MATCH($A293,'[1]PNC 2020'!$A$7:$A$434,0)+4,MATCH(X$60,'[1]PNC 2020'!$A$3:$AA$3,0))),"")</f>
        <v/>
      </c>
      <c r="Y293" s="35">
        <f t="shared" si="107"/>
        <v>0</v>
      </c>
      <c r="Z293" s="35" t="str">
        <f>IFERROR(IF(INDEX('[1]PNC 2020'!$A$3:$AA$434,MATCH($A293,'[1]PNC 2020'!$A$7:$A$434,0)+4,MATCH(Z$60,'[1]PNC 2020'!$A$3:$AA$3,0))=0,"",INDEX('[1]PNC 2020'!$A$3:$AA$434,MATCH($A293,'[1]PNC 2020'!$A$7:$A$434,0)+4,MATCH(Z$60,'[1]PNC 2020'!$A$3:$AA$3,0))),"")</f>
        <v/>
      </c>
      <c r="AA293" s="35" t="str">
        <f>IFERROR(IF(INDEX('[1]PNC 2020'!$A$3:$AA$434,MATCH($A293,'[1]PNC 2020'!$A$7:$A$434,0)+4,MATCH(AA$60,'[1]PNC 2020'!$A$3:$AA$3,0))=0,"",INDEX('[1]PNC 2020'!$A$3:$AA$434,MATCH($A293,'[1]PNC 2020'!$A$7:$A$434,0)+4,MATCH(AA$60,'[1]PNC 2020'!$A$3:$AA$3,0))),"")</f>
        <v/>
      </c>
      <c r="AB293" s="35">
        <f t="shared" si="108"/>
        <v>0</v>
      </c>
      <c r="AC293" s="35" t="str">
        <f>IFERROR(IF(INDEX('[1]PNC 2020'!$A$3:$AA$434,MATCH($A293,'[1]PNC 2020'!$A$7:$A$434,0)+4,MATCH(AC$60,'[1]PNC 2020'!$A$3:$AA$3,0))=0,"",INDEX('[1]PNC 2020'!$A$3:$AA$434,MATCH($A293,'[1]PNC 2020'!$A$7:$A$434,0)+4,MATCH(AC$60,'[1]PNC 2020'!$A$3:$AA$3,0))),"")</f>
        <v/>
      </c>
      <c r="AD293" s="35" t="str">
        <f>IFERROR(IF(INDEX('[1]PNC 2020'!$A$3:$AA$434,MATCH($A293,'[1]PNC 2020'!$A$7:$A$434,0)+4,MATCH(AD$60,'[1]PNC 2020'!$A$3:$AA$3,0))=0,"",INDEX('[1]PNC 2020'!$A$3:$AA$434,MATCH($A293,'[1]PNC 2020'!$A$7:$A$434,0)+4,MATCH(AD$60,'[1]PNC 2020'!$A$3:$AA$3,0))),"")</f>
        <v/>
      </c>
      <c r="AE293" s="35">
        <f t="shared" si="109"/>
        <v>0</v>
      </c>
      <c r="AF293" s="35" t="str">
        <f>IFERROR(IF(INDEX('[1]PNC 2020'!$A$3:$AA$434,MATCH($A293,'[1]PNC 2020'!$A$7:$A$434,0)+4,MATCH(AF$60,'[1]PNC 2020'!$A$3:$AA$3,0))=0,"",INDEX('[1]PNC 2020'!$A$3:$AA$434,MATCH($A293,'[1]PNC 2020'!$A$7:$A$434,0)+4,MATCH(AF$60,'[1]PNC 2020'!$A$3:$AA$3,0))),"")</f>
        <v/>
      </c>
      <c r="AG293" s="35" t="str">
        <f>IFERROR(IF(INDEX('[1]PNC 2020'!$A$3:$AA$434,MATCH($A293,'[1]PNC 2020'!$A$7:$A$434,0)+4,MATCH(AG$60,'[1]PNC 2020'!$A$3:$AA$3,0))=0,"",INDEX('[1]PNC 2020'!$A$3:$AA$434,MATCH($A293,'[1]PNC 2020'!$A$7:$A$434,0)+4,MATCH(AG$60,'[1]PNC 2020'!$A$3:$AA$3,0))),"")</f>
        <v/>
      </c>
      <c r="AH293" s="35">
        <f t="shared" si="110"/>
        <v>0</v>
      </c>
      <c r="AI293" s="35" t="str">
        <f>IFERROR(IF(INDEX('[1]PNC 2020'!$A$3:$AA$434,MATCH($A293,'[1]PNC 2020'!$A$7:$A$434,0)+4,MATCH(AI$60,'[1]PNC 2020'!$A$3:$AA$3,0))=0,"",INDEX('[1]PNC 2020'!$A$3:$AA$434,MATCH($A293,'[1]PNC 2020'!$A$7:$A$434,0)+4,MATCH(AI$60,'[1]PNC 2020'!$A$3:$AA$3,0))),"")</f>
        <v/>
      </c>
      <c r="AJ293" s="35" t="str">
        <f>IFERROR(IF(INDEX('[1]PNC 2020'!$A$3:$AA$434,MATCH($A293,'[1]PNC 2020'!$A$7:$A$434,0)+4,MATCH(AJ$60,'[1]PNC 2020'!$A$3:$AA$3,0))=0,"",INDEX('[1]PNC 2020'!$A$3:$AA$434,MATCH($A293,'[1]PNC 2020'!$A$7:$A$434,0)+4,MATCH(AJ$60,'[1]PNC 2020'!$A$3:$AA$3,0))),"")</f>
        <v/>
      </c>
      <c r="AK293" s="35">
        <f t="shared" si="111"/>
        <v>0</v>
      </c>
      <c r="AM293" s="97" t="s">
        <v>4</v>
      </c>
    </row>
    <row r="294" spans="1:39" x14ac:dyDescent="0.25">
      <c r="A294" s="97" t="str">
        <f t="shared" si="97"/>
        <v>MayoSeguros La Internacional, S. A.</v>
      </c>
      <c r="B294" s="37" t="s">
        <v>80</v>
      </c>
      <c r="C294" s="44">
        <f t="shared" si="99"/>
        <v>0</v>
      </c>
      <c r="D294" s="44">
        <f t="shared" si="100"/>
        <v>0</v>
      </c>
      <c r="E294" s="35" t="str">
        <f>IFERROR(IF(INDEX('[1]PNC 2020'!$A$3:$AA$434,MATCH($A294,'[1]PNC 2020'!$A$7:$A$434,0)+4,MATCH(E$60,'[1]PNC 2020'!$A$3:$AA$3,0))=0,"",INDEX('[1]PNC 2020'!$A$3:$AA$434,MATCH($A294,'[1]PNC 2020'!$A$7:$A$434,0)+4,MATCH(E$60,'[1]PNC 2020'!$A$3:$AA$3,0))),"")</f>
        <v/>
      </c>
      <c r="F294" s="35" t="str">
        <f>IFERROR(IF(INDEX('[1]PNC 2020'!$A$3:$AA$434,MATCH($A294,'[1]PNC 2020'!$A$7:$A$434,0)+4,MATCH(F$60,'[1]PNC 2020'!$A$3:$AA$3,0))=0,"",INDEX('[1]PNC 2020'!$A$3:$AA$434,MATCH($A294,'[1]PNC 2020'!$A$7:$A$434,0)+4,MATCH(F$60,'[1]PNC 2020'!$A$3:$AA$3,0))),"")</f>
        <v/>
      </c>
      <c r="G294" s="35">
        <f t="shared" si="101"/>
        <v>0</v>
      </c>
      <c r="H294" s="35" t="str">
        <f>IFERROR(IF(INDEX('[1]PNC 2020'!$A$3:$AA$434,MATCH($A294,'[1]PNC 2020'!$A$7:$A$434,0)+4,MATCH(H$60,'[1]PNC 2020'!$A$3:$AA$3,0))=0,"",INDEX('[1]PNC 2020'!$A$3:$AA$434,MATCH($A294,'[1]PNC 2020'!$A$7:$A$434,0)+4,MATCH(H$60,'[1]PNC 2020'!$A$3:$AA$3,0))),"")</f>
        <v/>
      </c>
      <c r="I294" s="35" t="str">
        <f>IFERROR(IF(INDEX('[1]PNC 2020'!$A$3:$AA$434,MATCH($A294,'[1]PNC 2020'!$A$7:$A$434,0)+4,MATCH(I$60,'[1]PNC 2020'!$A$3:$AA$3,0))=0,"",INDEX('[1]PNC 2020'!$A$3:$AA$434,MATCH($A294,'[1]PNC 2020'!$A$7:$A$434,0)+4,MATCH(I$60,'[1]PNC 2020'!$A$3:$AA$3,0))),"")</f>
        <v/>
      </c>
      <c r="J294" s="35">
        <f t="shared" si="102"/>
        <v>0</v>
      </c>
      <c r="K294" s="35" t="str">
        <f>IFERROR(IF(INDEX('[1]PNC 2020'!$A$3:$AA$434,MATCH($A294,'[1]PNC 2020'!$A$7:$A$434,0)+4,MATCH(K$60,'[1]PNC 2020'!$A$3:$AA$3,0))=0,"",INDEX('[1]PNC 2020'!$A$3:$AA$434,MATCH($A294,'[1]PNC 2020'!$A$7:$A$434,0)+4,MATCH(K$60,'[1]PNC 2020'!$A$3:$AA$3,0))),"")</f>
        <v/>
      </c>
      <c r="L294" s="35" t="str">
        <f>IFERROR(IF(INDEX('[1]PNC 2020'!$A$3:$AA$434,MATCH($A294,'[1]PNC 2020'!$A$7:$A$434,0)+4,MATCH(L$60,'[1]PNC 2020'!$A$3:$AA$3,0))=0,"",INDEX('[1]PNC 2020'!$A$3:$AA$434,MATCH($A294,'[1]PNC 2020'!$A$7:$A$434,0)+4,MATCH(L$60,'[1]PNC 2020'!$A$3:$AA$3,0))),"")</f>
        <v/>
      </c>
      <c r="M294" s="35">
        <f t="shared" si="103"/>
        <v>0</v>
      </c>
      <c r="N294" s="35" t="str">
        <f>IFERROR(IF(INDEX('[1]PNC 2020'!$A$3:$AA$434,MATCH($A294,'[1]PNC 2020'!$A$7:$A$434,0)+4,MATCH(N$60,'[1]PNC 2020'!$A$3:$AA$3,0))=0,"",INDEX('[1]PNC 2020'!$A$3:$AA$434,MATCH($A294,'[1]PNC 2020'!$A$7:$A$434,0)+4,MATCH(N$60,'[1]PNC 2020'!$A$3:$AA$3,0))),"")</f>
        <v/>
      </c>
      <c r="O294" s="35" t="str">
        <f>IFERROR(IF(INDEX('[1]PNC 2020'!$A$3:$AA$434,MATCH($A294,'[1]PNC 2020'!$A$7:$A$434,0)+4,MATCH(O$60,'[1]PNC 2020'!$A$3:$AA$3,0))=0,"",INDEX('[1]PNC 2020'!$A$3:$AA$434,MATCH($A294,'[1]PNC 2020'!$A$7:$A$434,0)+4,MATCH(O$60,'[1]PNC 2020'!$A$3:$AA$3,0))),"")</f>
        <v/>
      </c>
      <c r="P294" s="35">
        <f t="shared" si="104"/>
        <v>0</v>
      </c>
      <c r="Q294" s="35" t="str">
        <f>IFERROR(IF(INDEX('[1]PNC 2020'!$A$3:$AA$434,MATCH($A294,'[1]PNC 2020'!$A$7:$A$434,0)+4,MATCH(Q$60,'[1]PNC 2020'!$A$3:$AA$3,0))=0,"",INDEX('[1]PNC 2020'!$A$3:$AA$434,MATCH($A294,'[1]PNC 2020'!$A$7:$A$434,0)+4,MATCH(Q$60,'[1]PNC 2020'!$A$3:$AA$3,0))),"")</f>
        <v/>
      </c>
      <c r="R294" s="35" t="str">
        <f>IFERROR(IF(INDEX('[1]PNC 2020'!$A$3:$AA$434,MATCH($A294,'[1]PNC 2020'!$A$7:$A$434,0)+4,MATCH(R$60,'[1]PNC 2020'!$A$3:$AA$3,0))=0,"",INDEX('[1]PNC 2020'!$A$3:$AA$434,MATCH($A294,'[1]PNC 2020'!$A$7:$A$434,0)+4,MATCH(R$60,'[1]PNC 2020'!$A$3:$AA$3,0))),"")</f>
        <v/>
      </c>
      <c r="S294" s="35">
        <f t="shared" si="105"/>
        <v>0</v>
      </c>
      <c r="T294" s="35" t="str">
        <f>IFERROR(IF(INDEX('[1]PNC 2020'!$A$3:$AA$434,MATCH($A294,'[1]PNC 2020'!$A$7:$A$434,0)+4,MATCH(T$60,'[1]PNC 2020'!$A$3:$AA$3,0))=0,"",INDEX('[1]PNC 2020'!$A$3:$AA$434,MATCH($A294,'[1]PNC 2020'!$A$7:$A$434,0)+4,MATCH(T$60,'[1]PNC 2020'!$A$3:$AA$3,0))),"")</f>
        <v/>
      </c>
      <c r="U294" s="35" t="str">
        <f>IFERROR(IF(INDEX('[1]PNC 2020'!$A$3:$AA$434,MATCH($A294,'[1]PNC 2020'!$A$7:$A$434,0)+4,MATCH(U$60,'[1]PNC 2020'!$A$3:$AA$3,0))=0,"",INDEX('[1]PNC 2020'!$A$3:$AA$434,MATCH($A294,'[1]PNC 2020'!$A$7:$A$434,0)+4,MATCH(U$60,'[1]PNC 2020'!$A$3:$AA$3,0))),"")</f>
        <v/>
      </c>
      <c r="V294" s="35">
        <f t="shared" si="106"/>
        <v>0</v>
      </c>
      <c r="W294" s="35" t="str">
        <f>IFERROR(IF(INDEX('[1]PNC 2020'!$A$3:$AA$434,MATCH($A294,'[1]PNC 2020'!$A$7:$A$434,0)+4,MATCH(W$60,'[1]PNC 2020'!$A$3:$AA$3,0))=0,"",INDEX('[1]PNC 2020'!$A$3:$AA$434,MATCH($A294,'[1]PNC 2020'!$A$7:$A$434,0)+4,MATCH(W$60,'[1]PNC 2020'!$A$3:$AA$3,0))),"")</f>
        <v/>
      </c>
      <c r="X294" s="35" t="str">
        <f>IFERROR(IF(INDEX('[1]PNC 2020'!$A$3:$AA$434,MATCH($A294,'[1]PNC 2020'!$A$7:$A$434,0)+4,MATCH(X$60,'[1]PNC 2020'!$A$3:$AA$3,0))=0,"",INDEX('[1]PNC 2020'!$A$3:$AA$434,MATCH($A294,'[1]PNC 2020'!$A$7:$A$434,0)+4,MATCH(X$60,'[1]PNC 2020'!$A$3:$AA$3,0))),"")</f>
        <v/>
      </c>
      <c r="Y294" s="35">
        <f t="shared" si="107"/>
        <v>0</v>
      </c>
      <c r="Z294" s="35" t="str">
        <f>IFERROR(IF(INDEX('[1]PNC 2020'!$A$3:$AA$434,MATCH($A294,'[1]PNC 2020'!$A$7:$A$434,0)+4,MATCH(Z$60,'[1]PNC 2020'!$A$3:$AA$3,0))=0,"",INDEX('[1]PNC 2020'!$A$3:$AA$434,MATCH($A294,'[1]PNC 2020'!$A$7:$A$434,0)+4,MATCH(Z$60,'[1]PNC 2020'!$A$3:$AA$3,0))),"")</f>
        <v/>
      </c>
      <c r="AA294" s="35" t="str">
        <f>IFERROR(IF(INDEX('[1]PNC 2020'!$A$3:$AA$434,MATCH($A294,'[1]PNC 2020'!$A$7:$A$434,0)+4,MATCH(AA$60,'[1]PNC 2020'!$A$3:$AA$3,0))=0,"",INDEX('[1]PNC 2020'!$A$3:$AA$434,MATCH($A294,'[1]PNC 2020'!$A$7:$A$434,0)+4,MATCH(AA$60,'[1]PNC 2020'!$A$3:$AA$3,0))),"")</f>
        <v/>
      </c>
      <c r="AB294" s="35">
        <f t="shared" si="108"/>
        <v>0</v>
      </c>
      <c r="AC294" s="35" t="str">
        <f>IFERROR(IF(INDEX('[1]PNC 2020'!$A$3:$AA$434,MATCH($A294,'[1]PNC 2020'!$A$7:$A$434,0)+4,MATCH(AC$60,'[1]PNC 2020'!$A$3:$AA$3,0))=0,"",INDEX('[1]PNC 2020'!$A$3:$AA$434,MATCH($A294,'[1]PNC 2020'!$A$7:$A$434,0)+4,MATCH(AC$60,'[1]PNC 2020'!$A$3:$AA$3,0))),"")</f>
        <v/>
      </c>
      <c r="AD294" s="35" t="str">
        <f>IFERROR(IF(INDEX('[1]PNC 2020'!$A$3:$AA$434,MATCH($A294,'[1]PNC 2020'!$A$7:$A$434,0)+4,MATCH(AD$60,'[1]PNC 2020'!$A$3:$AA$3,0))=0,"",INDEX('[1]PNC 2020'!$A$3:$AA$434,MATCH($A294,'[1]PNC 2020'!$A$7:$A$434,0)+4,MATCH(AD$60,'[1]PNC 2020'!$A$3:$AA$3,0))),"")</f>
        <v/>
      </c>
      <c r="AE294" s="35">
        <f t="shared" si="109"/>
        <v>0</v>
      </c>
      <c r="AF294" s="35" t="str">
        <f>IFERROR(IF(INDEX('[1]PNC 2020'!$A$3:$AA$434,MATCH($A294,'[1]PNC 2020'!$A$7:$A$434,0)+4,MATCH(AF$60,'[1]PNC 2020'!$A$3:$AA$3,0))=0,"",INDEX('[1]PNC 2020'!$A$3:$AA$434,MATCH($A294,'[1]PNC 2020'!$A$7:$A$434,0)+4,MATCH(AF$60,'[1]PNC 2020'!$A$3:$AA$3,0))),"")</f>
        <v/>
      </c>
      <c r="AG294" s="35" t="str">
        <f>IFERROR(IF(INDEX('[1]PNC 2020'!$A$3:$AA$434,MATCH($A294,'[1]PNC 2020'!$A$7:$A$434,0)+4,MATCH(AG$60,'[1]PNC 2020'!$A$3:$AA$3,0))=0,"",INDEX('[1]PNC 2020'!$A$3:$AA$434,MATCH($A294,'[1]PNC 2020'!$A$7:$A$434,0)+4,MATCH(AG$60,'[1]PNC 2020'!$A$3:$AA$3,0))),"")</f>
        <v/>
      </c>
      <c r="AH294" s="35">
        <f t="shared" si="110"/>
        <v>0</v>
      </c>
      <c r="AI294" s="35" t="str">
        <f>IFERROR(IF(INDEX('[1]PNC 2020'!$A$3:$AA$434,MATCH($A294,'[1]PNC 2020'!$A$7:$A$434,0)+4,MATCH(AI$60,'[1]PNC 2020'!$A$3:$AA$3,0))=0,"",INDEX('[1]PNC 2020'!$A$3:$AA$434,MATCH($A294,'[1]PNC 2020'!$A$7:$A$434,0)+4,MATCH(AI$60,'[1]PNC 2020'!$A$3:$AA$3,0))),"")</f>
        <v/>
      </c>
      <c r="AJ294" s="35" t="str">
        <f>IFERROR(IF(INDEX('[1]PNC 2020'!$A$3:$AA$434,MATCH($A294,'[1]PNC 2020'!$A$7:$A$434,0)+4,MATCH(AJ$60,'[1]PNC 2020'!$A$3:$AA$3,0))=0,"",INDEX('[1]PNC 2020'!$A$3:$AA$434,MATCH($A294,'[1]PNC 2020'!$A$7:$A$434,0)+4,MATCH(AJ$60,'[1]PNC 2020'!$A$3:$AA$3,0))),"")</f>
        <v/>
      </c>
      <c r="AK294" s="35">
        <f t="shared" si="111"/>
        <v>0</v>
      </c>
      <c r="AM294" s="97" t="s">
        <v>4</v>
      </c>
    </row>
    <row r="295" spans="1:39" x14ac:dyDescent="0.25">
      <c r="A295" s="97" t="str">
        <f t="shared" si="97"/>
        <v xml:space="preserve">MayoCooperativa Nacional De Seguros, Inc </v>
      </c>
      <c r="B295" s="37" t="s">
        <v>120</v>
      </c>
      <c r="C295" s="44">
        <f t="shared" si="99"/>
        <v>0</v>
      </c>
      <c r="D295" s="44">
        <f t="shared" si="100"/>
        <v>0</v>
      </c>
      <c r="E295" s="35" t="str">
        <f>IFERROR(IF(INDEX('[1]PNC 2020'!$A$3:$AA$434,MATCH($A295,'[1]PNC 2020'!$A$7:$A$434,0)+4,MATCH(E$60,'[1]PNC 2020'!$A$3:$AA$3,0))=0,"",INDEX('[1]PNC 2020'!$A$3:$AA$434,MATCH($A295,'[1]PNC 2020'!$A$7:$A$434,0)+4,MATCH(E$60,'[1]PNC 2020'!$A$3:$AA$3,0))),"")</f>
        <v/>
      </c>
      <c r="F295" s="35" t="str">
        <f>IFERROR(IF(INDEX('[1]PNC 2020'!$A$3:$AA$434,MATCH($A295,'[1]PNC 2020'!$A$7:$A$434,0)+4,MATCH(F$60,'[1]PNC 2020'!$A$3:$AA$3,0))=0,"",INDEX('[1]PNC 2020'!$A$3:$AA$434,MATCH($A295,'[1]PNC 2020'!$A$7:$A$434,0)+4,MATCH(F$60,'[1]PNC 2020'!$A$3:$AA$3,0))),"")</f>
        <v/>
      </c>
      <c r="G295" s="35">
        <f t="shared" si="101"/>
        <v>0</v>
      </c>
      <c r="H295" s="35" t="str">
        <f>IFERROR(IF(INDEX('[1]PNC 2020'!$A$3:$AA$434,MATCH($A295,'[1]PNC 2020'!$A$7:$A$434,0)+4,MATCH(H$60,'[1]PNC 2020'!$A$3:$AA$3,0))=0,"",INDEX('[1]PNC 2020'!$A$3:$AA$434,MATCH($A295,'[1]PNC 2020'!$A$7:$A$434,0)+4,MATCH(H$60,'[1]PNC 2020'!$A$3:$AA$3,0))),"")</f>
        <v/>
      </c>
      <c r="I295" s="35" t="str">
        <f>IFERROR(IF(INDEX('[1]PNC 2020'!$A$3:$AA$434,MATCH($A295,'[1]PNC 2020'!$A$7:$A$434,0)+4,MATCH(I$60,'[1]PNC 2020'!$A$3:$AA$3,0))=0,"",INDEX('[1]PNC 2020'!$A$3:$AA$434,MATCH($A295,'[1]PNC 2020'!$A$7:$A$434,0)+4,MATCH(I$60,'[1]PNC 2020'!$A$3:$AA$3,0))),"")</f>
        <v/>
      </c>
      <c r="J295" s="35">
        <f t="shared" si="102"/>
        <v>0</v>
      </c>
      <c r="K295" s="35" t="str">
        <f>IFERROR(IF(INDEX('[1]PNC 2020'!$A$3:$AA$434,MATCH($A295,'[1]PNC 2020'!$A$7:$A$434,0)+4,MATCH(K$60,'[1]PNC 2020'!$A$3:$AA$3,0))=0,"",INDEX('[1]PNC 2020'!$A$3:$AA$434,MATCH($A295,'[1]PNC 2020'!$A$7:$A$434,0)+4,MATCH(K$60,'[1]PNC 2020'!$A$3:$AA$3,0))),"")</f>
        <v/>
      </c>
      <c r="L295" s="35" t="str">
        <f>IFERROR(IF(INDEX('[1]PNC 2020'!$A$3:$AA$434,MATCH($A295,'[1]PNC 2020'!$A$7:$A$434,0)+4,MATCH(L$60,'[1]PNC 2020'!$A$3:$AA$3,0))=0,"",INDEX('[1]PNC 2020'!$A$3:$AA$434,MATCH($A295,'[1]PNC 2020'!$A$7:$A$434,0)+4,MATCH(L$60,'[1]PNC 2020'!$A$3:$AA$3,0))),"")</f>
        <v/>
      </c>
      <c r="M295" s="35">
        <f t="shared" si="103"/>
        <v>0</v>
      </c>
      <c r="N295" s="35" t="str">
        <f>IFERROR(IF(INDEX('[1]PNC 2020'!$A$3:$AA$434,MATCH($A295,'[1]PNC 2020'!$A$7:$A$434,0)+4,MATCH(N$60,'[1]PNC 2020'!$A$3:$AA$3,0))=0,"",INDEX('[1]PNC 2020'!$A$3:$AA$434,MATCH($A295,'[1]PNC 2020'!$A$7:$A$434,0)+4,MATCH(N$60,'[1]PNC 2020'!$A$3:$AA$3,0))),"")</f>
        <v/>
      </c>
      <c r="O295" s="35" t="str">
        <f>IFERROR(IF(INDEX('[1]PNC 2020'!$A$3:$AA$434,MATCH($A295,'[1]PNC 2020'!$A$7:$A$434,0)+4,MATCH(O$60,'[1]PNC 2020'!$A$3:$AA$3,0))=0,"",INDEX('[1]PNC 2020'!$A$3:$AA$434,MATCH($A295,'[1]PNC 2020'!$A$7:$A$434,0)+4,MATCH(O$60,'[1]PNC 2020'!$A$3:$AA$3,0))),"")</f>
        <v/>
      </c>
      <c r="P295" s="35">
        <f t="shared" si="104"/>
        <v>0</v>
      </c>
      <c r="Q295" s="35" t="str">
        <f>IFERROR(IF(INDEX('[1]PNC 2020'!$A$3:$AA$434,MATCH($A295,'[1]PNC 2020'!$A$7:$A$434,0)+4,MATCH(Q$60,'[1]PNC 2020'!$A$3:$AA$3,0))=0,"",INDEX('[1]PNC 2020'!$A$3:$AA$434,MATCH($A295,'[1]PNC 2020'!$A$7:$A$434,0)+4,MATCH(Q$60,'[1]PNC 2020'!$A$3:$AA$3,0))),"")</f>
        <v/>
      </c>
      <c r="R295" s="35" t="str">
        <f>IFERROR(IF(INDEX('[1]PNC 2020'!$A$3:$AA$434,MATCH($A295,'[1]PNC 2020'!$A$7:$A$434,0)+4,MATCH(R$60,'[1]PNC 2020'!$A$3:$AA$3,0))=0,"",INDEX('[1]PNC 2020'!$A$3:$AA$434,MATCH($A295,'[1]PNC 2020'!$A$7:$A$434,0)+4,MATCH(R$60,'[1]PNC 2020'!$A$3:$AA$3,0))),"")</f>
        <v/>
      </c>
      <c r="S295" s="35">
        <f t="shared" si="105"/>
        <v>0</v>
      </c>
      <c r="T295" s="35" t="str">
        <f>IFERROR(IF(INDEX('[1]PNC 2020'!$A$3:$AA$434,MATCH($A295,'[1]PNC 2020'!$A$7:$A$434,0)+4,MATCH(T$60,'[1]PNC 2020'!$A$3:$AA$3,0))=0,"",INDEX('[1]PNC 2020'!$A$3:$AA$434,MATCH($A295,'[1]PNC 2020'!$A$7:$A$434,0)+4,MATCH(T$60,'[1]PNC 2020'!$A$3:$AA$3,0))),"")</f>
        <v/>
      </c>
      <c r="U295" s="35" t="str">
        <f>IFERROR(IF(INDEX('[1]PNC 2020'!$A$3:$AA$434,MATCH($A295,'[1]PNC 2020'!$A$7:$A$434,0)+4,MATCH(U$60,'[1]PNC 2020'!$A$3:$AA$3,0))=0,"",INDEX('[1]PNC 2020'!$A$3:$AA$434,MATCH($A295,'[1]PNC 2020'!$A$7:$A$434,0)+4,MATCH(U$60,'[1]PNC 2020'!$A$3:$AA$3,0))),"")</f>
        <v/>
      </c>
      <c r="V295" s="35">
        <f t="shared" si="106"/>
        <v>0</v>
      </c>
      <c r="W295" s="35" t="str">
        <f>IFERROR(IF(INDEX('[1]PNC 2020'!$A$3:$AA$434,MATCH($A295,'[1]PNC 2020'!$A$7:$A$434,0)+4,MATCH(W$60,'[1]PNC 2020'!$A$3:$AA$3,0))=0,"",INDEX('[1]PNC 2020'!$A$3:$AA$434,MATCH($A295,'[1]PNC 2020'!$A$7:$A$434,0)+4,MATCH(W$60,'[1]PNC 2020'!$A$3:$AA$3,0))),"")</f>
        <v/>
      </c>
      <c r="X295" s="35" t="str">
        <f>IFERROR(IF(INDEX('[1]PNC 2020'!$A$3:$AA$434,MATCH($A295,'[1]PNC 2020'!$A$7:$A$434,0)+4,MATCH(X$60,'[1]PNC 2020'!$A$3:$AA$3,0))=0,"",INDEX('[1]PNC 2020'!$A$3:$AA$434,MATCH($A295,'[1]PNC 2020'!$A$7:$A$434,0)+4,MATCH(X$60,'[1]PNC 2020'!$A$3:$AA$3,0))),"")</f>
        <v/>
      </c>
      <c r="Y295" s="35">
        <f t="shared" si="107"/>
        <v>0</v>
      </c>
      <c r="Z295" s="35" t="str">
        <f>IFERROR(IF(INDEX('[1]PNC 2020'!$A$3:$AA$434,MATCH($A295,'[1]PNC 2020'!$A$7:$A$434,0)+4,MATCH(Z$60,'[1]PNC 2020'!$A$3:$AA$3,0))=0,"",INDEX('[1]PNC 2020'!$A$3:$AA$434,MATCH($A295,'[1]PNC 2020'!$A$7:$A$434,0)+4,MATCH(Z$60,'[1]PNC 2020'!$A$3:$AA$3,0))),"")</f>
        <v/>
      </c>
      <c r="AA295" s="35" t="str">
        <f>IFERROR(IF(INDEX('[1]PNC 2020'!$A$3:$AA$434,MATCH($A295,'[1]PNC 2020'!$A$7:$A$434,0)+4,MATCH(AA$60,'[1]PNC 2020'!$A$3:$AA$3,0))=0,"",INDEX('[1]PNC 2020'!$A$3:$AA$434,MATCH($A295,'[1]PNC 2020'!$A$7:$A$434,0)+4,MATCH(AA$60,'[1]PNC 2020'!$A$3:$AA$3,0))),"")</f>
        <v/>
      </c>
      <c r="AB295" s="35">
        <f t="shared" si="108"/>
        <v>0</v>
      </c>
      <c r="AC295" s="35" t="str">
        <f>IFERROR(IF(INDEX('[1]PNC 2020'!$A$3:$AA$434,MATCH($A295,'[1]PNC 2020'!$A$7:$A$434,0)+4,MATCH(AC$60,'[1]PNC 2020'!$A$3:$AA$3,0))=0,"",INDEX('[1]PNC 2020'!$A$3:$AA$434,MATCH($A295,'[1]PNC 2020'!$A$7:$A$434,0)+4,MATCH(AC$60,'[1]PNC 2020'!$A$3:$AA$3,0))),"")</f>
        <v/>
      </c>
      <c r="AD295" s="35" t="str">
        <f>IFERROR(IF(INDEX('[1]PNC 2020'!$A$3:$AA$434,MATCH($A295,'[1]PNC 2020'!$A$7:$A$434,0)+4,MATCH(AD$60,'[1]PNC 2020'!$A$3:$AA$3,0))=0,"",INDEX('[1]PNC 2020'!$A$3:$AA$434,MATCH($A295,'[1]PNC 2020'!$A$7:$A$434,0)+4,MATCH(AD$60,'[1]PNC 2020'!$A$3:$AA$3,0))),"")</f>
        <v/>
      </c>
      <c r="AE295" s="35">
        <f t="shared" si="109"/>
        <v>0</v>
      </c>
      <c r="AF295" s="35" t="str">
        <f>IFERROR(IF(INDEX('[1]PNC 2020'!$A$3:$AA$434,MATCH($A295,'[1]PNC 2020'!$A$7:$A$434,0)+4,MATCH(AF$60,'[1]PNC 2020'!$A$3:$AA$3,0))=0,"",INDEX('[1]PNC 2020'!$A$3:$AA$434,MATCH($A295,'[1]PNC 2020'!$A$7:$A$434,0)+4,MATCH(AF$60,'[1]PNC 2020'!$A$3:$AA$3,0))),"")</f>
        <v/>
      </c>
      <c r="AG295" s="35" t="str">
        <f>IFERROR(IF(INDEX('[1]PNC 2020'!$A$3:$AA$434,MATCH($A295,'[1]PNC 2020'!$A$7:$A$434,0)+4,MATCH(AG$60,'[1]PNC 2020'!$A$3:$AA$3,0))=0,"",INDEX('[1]PNC 2020'!$A$3:$AA$434,MATCH($A295,'[1]PNC 2020'!$A$7:$A$434,0)+4,MATCH(AG$60,'[1]PNC 2020'!$A$3:$AA$3,0))),"")</f>
        <v/>
      </c>
      <c r="AH295" s="35">
        <f t="shared" si="110"/>
        <v>0</v>
      </c>
      <c r="AI295" s="35" t="str">
        <f>IFERROR(IF(INDEX('[1]PNC 2020'!$A$3:$AA$434,MATCH($A295,'[1]PNC 2020'!$A$7:$A$434,0)+4,MATCH(AI$60,'[1]PNC 2020'!$A$3:$AA$3,0))=0,"",INDEX('[1]PNC 2020'!$A$3:$AA$434,MATCH($A295,'[1]PNC 2020'!$A$7:$A$434,0)+4,MATCH(AI$60,'[1]PNC 2020'!$A$3:$AA$3,0))),"")</f>
        <v/>
      </c>
      <c r="AJ295" s="35" t="str">
        <f>IFERROR(IF(INDEX('[1]PNC 2020'!$A$3:$AA$434,MATCH($A295,'[1]PNC 2020'!$A$7:$A$434,0)+4,MATCH(AJ$60,'[1]PNC 2020'!$A$3:$AA$3,0))=0,"",INDEX('[1]PNC 2020'!$A$3:$AA$434,MATCH($A295,'[1]PNC 2020'!$A$7:$A$434,0)+4,MATCH(AJ$60,'[1]PNC 2020'!$A$3:$AA$3,0))),"")</f>
        <v/>
      </c>
      <c r="AK295" s="35">
        <f t="shared" si="111"/>
        <v>0</v>
      </c>
      <c r="AM295" s="97" t="s">
        <v>4</v>
      </c>
    </row>
    <row r="296" spans="1:39" x14ac:dyDescent="0.25">
      <c r="A296" s="97" t="str">
        <f t="shared" si="97"/>
        <v>MayoAngloamericana de Seguros, S. A.</v>
      </c>
      <c r="B296" s="37" t="s">
        <v>78</v>
      </c>
      <c r="C296" s="44">
        <f t="shared" si="99"/>
        <v>0</v>
      </c>
      <c r="D296" s="44">
        <f t="shared" si="100"/>
        <v>0</v>
      </c>
      <c r="E296" s="35" t="str">
        <f>IFERROR(IF(INDEX('[1]PNC 2020'!$A$3:$AA$434,MATCH($A296,'[1]PNC 2020'!$A$7:$A$434,0)+4,MATCH(E$60,'[1]PNC 2020'!$A$3:$AA$3,0))=0,"",INDEX('[1]PNC 2020'!$A$3:$AA$434,MATCH($A296,'[1]PNC 2020'!$A$7:$A$434,0)+4,MATCH(E$60,'[1]PNC 2020'!$A$3:$AA$3,0))),"")</f>
        <v/>
      </c>
      <c r="F296" s="35" t="str">
        <f>IFERROR(IF(INDEX('[1]PNC 2020'!$A$3:$AA$434,MATCH($A296,'[1]PNC 2020'!$A$7:$A$434,0)+4,MATCH(F$60,'[1]PNC 2020'!$A$3:$AA$3,0))=0,"",INDEX('[1]PNC 2020'!$A$3:$AA$434,MATCH($A296,'[1]PNC 2020'!$A$7:$A$434,0)+4,MATCH(F$60,'[1]PNC 2020'!$A$3:$AA$3,0))),"")</f>
        <v/>
      </c>
      <c r="G296" s="35">
        <f t="shared" si="101"/>
        <v>0</v>
      </c>
      <c r="H296" s="35" t="str">
        <f>IFERROR(IF(INDEX('[1]PNC 2020'!$A$3:$AA$434,MATCH($A296,'[1]PNC 2020'!$A$7:$A$434,0)+4,MATCH(H$60,'[1]PNC 2020'!$A$3:$AA$3,0))=0,"",INDEX('[1]PNC 2020'!$A$3:$AA$434,MATCH($A296,'[1]PNC 2020'!$A$7:$A$434,0)+4,MATCH(H$60,'[1]PNC 2020'!$A$3:$AA$3,0))),"")</f>
        <v/>
      </c>
      <c r="I296" s="35" t="str">
        <f>IFERROR(IF(INDEX('[1]PNC 2020'!$A$3:$AA$434,MATCH($A296,'[1]PNC 2020'!$A$7:$A$434,0)+4,MATCH(I$60,'[1]PNC 2020'!$A$3:$AA$3,0))=0,"",INDEX('[1]PNC 2020'!$A$3:$AA$434,MATCH($A296,'[1]PNC 2020'!$A$7:$A$434,0)+4,MATCH(I$60,'[1]PNC 2020'!$A$3:$AA$3,0))),"")</f>
        <v/>
      </c>
      <c r="J296" s="35">
        <f t="shared" si="102"/>
        <v>0</v>
      </c>
      <c r="K296" s="35" t="str">
        <f>IFERROR(IF(INDEX('[1]PNC 2020'!$A$3:$AA$434,MATCH($A296,'[1]PNC 2020'!$A$7:$A$434,0)+4,MATCH(K$60,'[1]PNC 2020'!$A$3:$AA$3,0))=0,"",INDEX('[1]PNC 2020'!$A$3:$AA$434,MATCH($A296,'[1]PNC 2020'!$A$7:$A$434,0)+4,MATCH(K$60,'[1]PNC 2020'!$A$3:$AA$3,0))),"")</f>
        <v/>
      </c>
      <c r="L296" s="35" t="str">
        <f>IFERROR(IF(INDEX('[1]PNC 2020'!$A$3:$AA$434,MATCH($A296,'[1]PNC 2020'!$A$7:$A$434,0)+4,MATCH(L$60,'[1]PNC 2020'!$A$3:$AA$3,0))=0,"",INDEX('[1]PNC 2020'!$A$3:$AA$434,MATCH($A296,'[1]PNC 2020'!$A$7:$A$434,0)+4,MATCH(L$60,'[1]PNC 2020'!$A$3:$AA$3,0))),"")</f>
        <v/>
      </c>
      <c r="M296" s="35">
        <f t="shared" si="103"/>
        <v>0</v>
      </c>
      <c r="N296" s="35" t="str">
        <f>IFERROR(IF(INDEX('[1]PNC 2020'!$A$3:$AA$434,MATCH($A296,'[1]PNC 2020'!$A$7:$A$434,0)+4,MATCH(N$60,'[1]PNC 2020'!$A$3:$AA$3,0))=0,"",INDEX('[1]PNC 2020'!$A$3:$AA$434,MATCH($A296,'[1]PNC 2020'!$A$7:$A$434,0)+4,MATCH(N$60,'[1]PNC 2020'!$A$3:$AA$3,0))),"")</f>
        <v/>
      </c>
      <c r="O296" s="35" t="str">
        <f>IFERROR(IF(INDEX('[1]PNC 2020'!$A$3:$AA$434,MATCH($A296,'[1]PNC 2020'!$A$7:$A$434,0)+4,MATCH(O$60,'[1]PNC 2020'!$A$3:$AA$3,0))=0,"",INDEX('[1]PNC 2020'!$A$3:$AA$434,MATCH($A296,'[1]PNC 2020'!$A$7:$A$434,0)+4,MATCH(O$60,'[1]PNC 2020'!$A$3:$AA$3,0))),"")</f>
        <v/>
      </c>
      <c r="P296" s="35">
        <f t="shared" si="104"/>
        <v>0</v>
      </c>
      <c r="Q296" s="35" t="str">
        <f>IFERROR(IF(INDEX('[1]PNC 2020'!$A$3:$AA$434,MATCH($A296,'[1]PNC 2020'!$A$7:$A$434,0)+4,MATCH(Q$60,'[1]PNC 2020'!$A$3:$AA$3,0))=0,"",INDEX('[1]PNC 2020'!$A$3:$AA$434,MATCH($A296,'[1]PNC 2020'!$A$7:$A$434,0)+4,MATCH(Q$60,'[1]PNC 2020'!$A$3:$AA$3,0))),"")</f>
        <v/>
      </c>
      <c r="R296" s="35" t="str">
        <f>IFERROR(IF(INDEX('[1]PNC 2020'!$A$3:$AA$434,MATCH($A296,'[1]PNC 2020'!$A$7:$A$434,0)+4,MATCH(R$60,'[1]PNC 2020'!$A$3:$AA$3,0))=0,"",INDEX('[1]PNC 2020'!$A$3:$AA$434,MATCH($A296,'[1]PNC 2020'!$A$7:$A$434,0)+4,MATCH(R$60,'[1]PNC 2020'!$A$3:$AA$3,0))),"")</f>
        <v/>
      </c>
      <c r="S296" s="35">
        <f t="shared" si="105"/>
        <v>0</v>
      </c>
      <c r="T296" s="35" t="str">
        <f>IFERROR(IF(INDEX('[1]PNC 2020'!$A$3:$AA$434,MATCH($A296,'[1]PNC 2020'!$A$7:$A$434,0)+4,MATCH(T$60,'[1]PNC 2020'!$A$3:$AA$3,0))=0,"",INDEX('[1]PNC 2020'!$A$3:$AA$434,MATCH($A296,'[1]PNC 2020'!$A$7:$A$434,0)+4,MATCH(T$60,'[1]PNC 2020'!$A$3:$AA$3,0))),"")</f>
        <v/>
      </c>
      <c r="U296" s="35" t="str">
        <f>IFERROR(IF(INDEX('[1]PNC 2020'!$A$3:$AA$434,MATCH($A296,'[1]PNC 2020'!$A$7:$A$434,0)+4,MATCH(U$60,'[1]PNC 2020'!$A$3:$AA$3,0))=0,"",INDEX('[1]PNC 2020'!$A$3:$AA$434,MATCH($A296,'[1]PNC 2020'!$A$7:$A$434,0)+4,MATCH(U$60,'[1]PNC 2020'!$A$3:$AA$3,0))),"")</f>
        <v/>
      </c>
      <c r="V296" s="35">
        <f t="shared" si="106"/>
        <v>0</v>
      </c>
      <c r="W296" s="35" t="str">
        <f>IFERROR(IF(INDEX('[1]PNC 2020'!$A$3:$AA$434,MATCH($A296,'[1]PNC 2020'!$A$7:$A$434,0)+4,MATCH(W$60,'[1]PNC 2020'!$A$3:$AA$3,0))=0,"",INDEX('[1]PNC 2020'!$A$3:$AA$434,MATCH($A296,'[1]PNC 2020'!$A$7:$A$434,0)+4,MATCH(W$60,'[1]PNC 2020'!$A$3:$AA$3,0))),"")</f>
        <v/>
      </c>
      <c r="X296" s="35" t="str">
        <f>IFERROR(IF(INDEX('[1]PNC 2020'!$A$3:$AA$434,MATCH($A296,'[1]PNC 2020'!$A$7:$A$434,0)+4,MATCH(X$60,'[1]PNC 2020'!$A$3:$AA$3,0))=0,"",INDEX('[1]PNC 2020'!$A$3:$AA$434,MATCH($A296,'[1]PNC 2020'!$A$7:$A$434,0)+4,MATCH(X$60,'[1]PNC 2020'!$A$3:$AA$3,0))),"")</f>
        <v/>
      </c>
      <c r="Y296" s="35">
        <f t="shared" si="107"/>
        <v>0</v>
      </c>
      <c r="Z296" s="35" t="str">
        <f>IFERROR(IF(INDEX('[1]PNC 2020'!$A$3:$AA$434,MATCH($A296,'[1]PNC 2020'!$A$7:$A$434,0)+4,MATCH(Z$60,'[1]PNC 2020'!$A$3:$AA$3,0))=0,"",INDEX('[1]PNC 2020'!$A$3:$AA$434,MATCH($A296,'[1]PNC 2020'!$A$7:$A$434,0)+4,MATCH(Z$60,'[1]PNC 2020'!$A$3:$AA$3,0))),"")</f>
        <v/>
      </c>
      <c r="AA296" s="35" t="str">
        <f>IFERROR(IF(INDEX('[1]PNC 2020'!$A$3:$AA$434,MATCH($A296,'[1]PNC 2020'!$A$7:$A$434,0)+4,MATCH(AA$60,'[1]PNC 2020'!$A$3:$AA$3,0))=0,"",INDEX('[1]PNC 2020'!$A$3:$AA$434,MATCH($A296,'[1]PNC 2020'!$A$7:$A$434,0)+4,MATCH(AA$60,'[1]PNC 2020'!$A$3:$AA$3,0))),"")</f>
        <v/>
      </c>
      <c r="AB296" s="35">
        <f t="shared" si="108"/>
        <v>0</v>
      </c>
      <c r="AC296" s="35" t="str">
        <f>IFERROR(IF(INDEX('[1]PNC 2020'!$A$3:$AA$434,MATCH($A296,'[1]PNC 2020'!$A$7:$A$434,0)+4,MATCH(AC$60,'[1]PNC 2020'!$A$3:$AA$3,0))=0,"",INDEX('[1]PNC 2020'!$A$3:$AA$434,MATCH($A296,'[1]PNC 2020'!$A$7:$A$434,0)+4,MATCH(AC$60,'[1]PNC 2020'!$A$3:$AA$3,0))),"")</f>
        <v/>
      </c>
      <c r="AD296" s="35" t="str">
        <f>IFERROR(IF(INDEX('[1]PNC 2020'!$A$3:$AA$434,MATCH($A296,'[1]PNC 2020'!$A$7:$A$434,0)+4,MATCH(AD$60,'[1]PNC 2020'!$A$3:$AA$3,0))=0,"",INDEX('[1]PNC 2020'!$A$3:$AA$434,MATCH($A296,'[1]PNC 2020'!$A$7:$A$434,0)+4,MATCH(AD$60,'[1]PNC 2020'!$A$3:$AA$3,0))),"")</f>
        <v/>
      </c>
      <c r="AE296" s="35">
        <f t="shared" si="109"/>
        <v>0</v>
      </c>
      <c r="AF296" s="35" t="str">
        <f>IFERROR(IF(INDEX('[1]PNC 2020'!$A$3:$AA$434,MATCH($A296,'[1]PNC 2020'!$A$7:$A$434,0)+4,MATCH(AF$60,'[1]PNC 2020'!$A$3:$AA$3,0))=0,"",INDEX('[1]PNC 2020'!$A$3:$AA$434,MATCH($A296,'[1]PNC 2020'!$A$7:$A$434,0)+4,MATCH(AF$60,'[1]PNC 2020'!$A$3:$AA$3,0))),"")</f>
        <v/>
      </c>
      <c r="AG296" s="35" t="str">
        <f>IFERROR(IF(INDEX('[1]PNC 2020'!$A$3:$AA$434,MATCH($A296,'[1]PNC 2020'!$A$7:$A$434,0)+4,MATCH(AG$60,'[1]PNC 2020'!$A$3:$AA$3,0))=0,"",INDEX('[1]PNC 2020'!$A$3:$AA$434,MATCH($A296,'[1]PNC 2020'!$A$7:$A$434,0)+4,MATCH(AG$60,'[1]PNC 2020'!$A$3:$AA$3,0))),"")</f>
        <v/>
      </c>
      <c r="AH296" s="35">
        <f t="shared" si="110"/>
        <v>0</v>
      </c>
      <c r="AI296" s="35" t="str">
        <f>IFERROR(IF(INDEX('[1]PNC 2020'!$A$3:$AA$434,MATCH($A296,'[1]PNC 2020'!$A$7:$A$434,0)+4,MATCH(AI$60,'[1]PNC 2020'!$A$3:$AA$3,0))=0,"",INDEX('[1]PNC 2020'!$A$3:$AA$434,MATCH($A296,'[1]PNC 2020'!$A$7:$A$434,0)+4,MATCH(AI$60,'[1]PNC 2020'!$A$3:$AA$3,0))),"")</f>
        <v/>
      </c>
      <c r="AJ296" s="35" t="str">
        <f>IFERROR(IF(INDEX('[1]PNC 2020'!$A$3:$AA$434,MATCH($A296,'[1]PNC 2020'!$A$7:$A$434,0)+4,MATCH(AJ$60,'[1]PNC 2020'!$A$3:$AA$3,0))=0,"",INDEX('[1]PNC 2020'!$A$3:$AA$434,MATCH($A296,'[1]PNC 2020'!$A$7:$A$434,0)+4,MATCH(AJ$60,'[1]PNC 2020'!$A$3:$AA$3,0))),"")</f>
        <v/>
      </c>
      <c r="AK296" s="35">
        <f t="shared" si="111"/>
        <v>0</v>
      </c>
      <c r="AM296" s="97" t="s">
        <v>4</v>
      </c>
    </row>
    <row r="297" spans="1:39" x14ac:dyDescent="0.25">
      <c r="A297" s="97" t="str">
        <f t="shared" si="97"/>
        <v>MayoAtrio Seguros S. A.</v>
      </c>
      <c r="B297" s="37" t="s">
        <v>121</v>
      </c>
      <c r="C297" s="44">
        <f t="shared" si="99"/>
        <v>0</v>
      </c>
      <c r="D297" s="44">
        <f t="shared" si="100"/>
        <v>0</v>
      </c>
      <c r="E297" s="35" t="str">
        <f>IFERROR(IF(INDEX('[1]PNC 2020'!$A$3:$AA$434,MATCH($A297,'[1]PNC 2020'!$A$7:$A$434,0)+4,MATCH(E$60,'[1]PNC 2020'!$A$3:$AA$3,0))=0,"",INDEX('[1]PNC 2020'!$A$3:$AA$434,MATCH($A297,'[1]PNC 2020'!$A$7:$A$434,0)+4,MATCH(E$60,'[1]PNC 2020'!$A$3:$AA$3,0))),"")</f>
        <v/>
      </c>
      <c r="F297" s="35" t="str">
        <f>IFERROR(IF(INDEX('[1]PNC 2020'!$A$3:$AA$434,MATCH($A297,'[1]PNC 2020'!$A$7:$A$434,0)+4,MATCH(F$60,'[1]PNC 2020'!$A$3:$AA$3,0))=0,"",INDEX('[1]PNC 2020'!$A$3:$AA$434,MATCH($A297,'[1]PNC 2020'!$A$7:$A$434,0)+4,MATCH(F$60,'[1]PNC 2020'!$A$3:$AA$3,0))),"")</f>
        <v/>
      </c>
      <c r="G297" s="35">
        <f t="shared" si="101"/>
        <v>0</v>
      </c>
      <c r="H297" s="35" t="str">
        <f>IFERROR(IF(INDEX('[1]PNC 2020'!$A$3:$AA$434,MATCH($A297,'[1]PNC 2020'!$A$7:$A$434,0)+4,MATCH(H$60,'[1]PNC 2020'!$A$3:$AA$3,0))=0,"",INDEX('[1]PNC 2020'!$A$3:$AA$434,MATCH($A297,'[1]PNC 2020'!$A$7:$A$434,0)+4,MATCH(H$60,'[1]PNC 2020'!$A$3:$AA$3,0))),"")</f>
        <v/>
      </c>
      <c r="I297" s="35" t="str">
        <f>IFERROR(IF(INDEX('[1]PNC 2020'!$A$3:$AA$434,MATCH($A297,'[1]PNC 2020'!$A$7:$A$434,0)+4,MATCH(I$60,'[1]PNC 2020'!$A$3:$AA$3,0))=0,"",INDEX('[1]PNC 2020'!$A$3:$AA$434,MATCH($A297,'[1]PNC 2020'!$A$7:$A$434,0)+4,MATCH(I$60,'[1]PNC 2020'!$A$3:$AA$3,0))),"")</f>
        <v/>
      </c>
      <c r="J297" s="35">
        <f t="shared" si="102"/>
        <v>0</v>
      </c>
      <c r="K297" s="35" t="str">
        <f>IFERROR(IF(INDEX('[1]PNC 2020'!$A$3:$AA$434,MATCH($A297,'[1]PNC 2020'!$A$7:$A$434,0)+4,MATCH(K$60,'[1]PNC 2020'!$A$3:$AA$3,0))=0,"",INDEX('[1]PNC 2020'!$A$3:$AA$434,MATCH($A297,'[1]PNC 2020'!$A$7:$A$434,0)+4,MATCH(K$60,'[1]PNC 2020'!$A$3:$AA$3,0))),"")</f>
        <v/>
      </c>
      <c r="L297" s="35" t="str">
        <f>IFERROR(IF(INDEX('[1]PNC 2020'!$A$3:$AA$434,MATCH($A297,'[1]PNC 2020'!$A$7:$A$434,0)+4,MATCH(L$60,'[1]PNC 2020'!$A$3:$AA$3,0))=0,"",INDEX('[1]PNC 2020'!$A$3:$AA$434,MATCH($A297,'[1]PNC 2020'!$A$7:$A$434,0)+4,MATCH(L$60,'[1]PNC 2020'!$A$3:$AA$3,0))),"")</f>
        <v/>
      </c>
      <c r="M297" s="35">
        <f t="shared" si="103"/>
        <v>0</v>
      </c>
      <c r="N297" s="35" t="str">
        <f>IFERROR(IF(INDEX('[1]PNC 2020'!$A$3:$AA$434,MATCH($A297,'[1]PNC 2020'!$A$7:$A$434,0)+4,MATCH(N$60,'[1]PNC 2020'!$A$3:$AA$3,0))=0,"",INDEX('[1]PNC 2020'!$A$3:$AA$434,MATCH($A297,'[1]PNC 2020'!$A$7:$A$434,0)+4,MATCH(N$60,'[1]PNC 2020'!$A$3:$AA$3,0))),"")</f>
        <v/>
      </c>
      <c r="O297" s="35" t="str">
        <f>IFERROR(IF(INDEX('[1]PNC 2020'!$A$3:$AA$434,MATCH($A297,'[1]PNC 2020'!$A$7:$A$434,0)+4,MATCH(O$60,'[1]PNC 2020'!$A$3:$AA$3,0))=0,"",INDEX('[1]PNC 2020'!$A$3:$AA$434,MATCH($A297,'[1]PNC 2020'!$A$7:$A$434,0)+4,MATCH(O$60,'[1]PNC 2020'!$A$3:$AA$3,0))),"")</f>
        <v/>
      </c>
      <c r="P297" s="35">
        <f t="shared" si="104"/>
        <v>0</v>
      </c>
      <c r="Q297" s="35" t="str">
        <f>IFERROR(IF(INDEX('[1]PNC 2020'!$A$3:$AA$434,MATCH($A297,'[1]PNC 2020'!$A$7:$A$434,0)+4,MATCH(Q$60,'[1]PNC 2020'!$A$3:$AA$3,0))=0,"",INDEX('[1]PNC 2020'!$A$3:$AA$434,MATCH($A297,'[1]PNC 2020'!$A$7:$A$434,0)+4,MATCH(Q$60,'[1]PNC 2020'!$A$3:$AA$3,0))),"")</f>
        <v/>
      </c>
      <c r="R297" s="35" t="str">
        <f>IFERROR(IF(INDEX('[1]PNC 2020'!$A$3:$AA$434,MATCH($A297,'[1]PNC 2020'!$A$7:$A$434,0)+4,MATCH(R$60,'[1]PNC 2020'!$A$3:$AA$3,0))=0,"",INDEX('[1]PNC 2020'!$A$3:$AA$434,MATCH($A297,'[1]PNC 2020'!$A$7:$A$434,0)+4,MATCH(R$60,'[1]PNC 2020'!$A$3:$AA$3,0))),"")</f>
        <v/>
      </c>
      <c r="S297" s="35">
        <f t="shared" si="105"/>
        <v>0</v>
      </c>
      <c r="T297" s="35" t="str">
        <f>IFERROR(IF(INDEX('[1]PNC 2020'!$A$3:$AA$434,MATCH($A297,'[1]PNC 2020'!$A$7:$A$434,0)+4,MATCH(T$60,'[1]PNC 2020'!$A$3:$AA$3,0))=0,"",INDEX('[1]PNC 2020'!$A$3:$AA$434,MATCH($A297,'[1]PNC 2020'!$A$7:$A$434,0)+4,MATCH(T$60,'[1]PNC 2020'!$A$3:$AA$3,0))),"")</f>
        <v/>
      </c>
      <c r="U297" s="35" t="str">
        <f>IFERROR(IF(INDEX('[1]PNC 2020'!$A$3:$AA$434,MATCH($A297,'[1]PNC 2020'!$A$7:$A$434,0)+4,MATCH(U$60,'[1]PNC 2020'!$A$3:$AA$3,0))=0,"",INDEX('[1]PNC 2020'!$A$3:$AA$434,MATCH($A297,'[1]PNC 2020'!$A$7:$A$434,0)+4,MATCH(U$60,'[1]PNC 2020'!$A$3:$AA$3,0))),"")</f>
        <v/>
      </c>
      <c r="V297" s="35">
        <f t="shared" si="106"/>
        <v>0</v>
      </c>
      <c r="W297" s="35" t="str">
        <f>IFERROR(IF(INDEX('[1]PNC 2020'!$A$3:$AA$434,MATCH($A297,'[1]PNC 2020'!$A$7:$A$434,0)+4,MATCH(W$60,'[1]PNC 2020'!$A$3:$AA$3,0))=0,"",INDEX('[1]PNC 2020'!$A$3:$AA$434,MATCH($A297,'[1]PNC 2020'!$A$7:$A$434,0)+4,MATCH(W$60,'[1]PNC 2020'!$A$3:$AA$3,0))),"")</f>
        <v/>
      </c>
      <c r="X297" s="35" t="str">
        <f>IFERROR(IF(INDEX('[1]PNC 2020'!$A$3:$AA$434,MATCH($A297,'[1]PNC 2020'!$A$7:$A$434,0)+4,MATCH(X$60,'[1]PNC 2020'!$A$3:$AA$3,0))=0,"",INDEX('[1]PNC 2020'!$A$3:$AA$434,MATCH($A297,'[1]PNC 2020'!$A$7:$A$434,0)+4,MATCH(X$60,'[1]PNC 2020'!$A$3:$AA$3,0))),"")</f>
        <v/>
      </c>
      <c r="Y297" s="35">
        <f t="shared" si="107"/>
        <v>0</v>
      </c>
      <c r="Z297" s="35" t="str">
        <f>IFERROR(IF(INDEX('[1]PNC 2020'!$A$3:$AA$434,MATCH($A297,'[1]PNC 2020'!$A$7:$A$434,0)+4,MATCH(Z$60,'[1]PNC 2020'!$A$3:$AA$3,0))=0,"",INDEX('[1]PNC 2020'!$A$3:$AA$434,MATCH($A297,'[1]PNC 2020'!$A$7:$A$434,0)+4,MATCH(Z$60,'[1]PNC 2020'!$A$3:$AA$3,0))),"")</f>
        <v/>
      </c>
      <c r="AA297" s="35" t="str">
        <f>IFERROR(IF(INDEX('[1]PNC 2020'!$A$3:$AA$434,MATCH($A297,'[1]PNC 2020'!$A$7:$A$434,0)+4,MATCH(AA$60,'[1]PNC 2020'!$A$3:$AA$3,0))=0,"",INDEX('[1]PNC 2020'!$A$3:$AA$434,MATCH($A297,'[1]PNC 2020'!$A$7:$A$434,0)+4,MATCH(AA$60,'[1]PNC 2020'!$A$3:$AA$3,0))),"")</f>
        <v/>
      </c>
      <c r="AB297" s="35">
        <f t="shared" si="108"/>
        <v>0</v>
      </c>
      <c r="AC297" s="35" t="str">
        <f>IFERROR(IF(INDEX('[1]PNC 2020'!$A$3:$AA$434,MATCH($A297,'[1]PNC 2020'!$A$7:$A$434,0)+4,MATCH(AC$60,'[1]PNC 2020'!$A$3:$AA$3,0))=0,"",INDEX('[1]PNC 2020'!$A$3:$AA$434,MATCH($A297,'[1]PNC 2020'!$A$7:$A$434,0)+4,MATCH(AC$60,'[1]PNC 2020'!$A$3:$AA$3,0))),"")</f>
        <v/>
      </c>
      <c r="AD297" s="35" t="str">
        <f>IFERROR(IF(INDEX('[1]PNC 2020'!$A$3:$AA$434,MATCH($A297,'[1]PNC 2020'!$A$7:$A$434,0)+4,MATCH(AD$60,'[1]PNC 2020'!$A$3:$AA$3,0))=0,"",INDEX('[1]PNC 2020'!$A$3:$AA$434,MATCH($A297,'[1]PNC 2020'!$A$7:$A$434,0)+4,MATCH(AD$60,'[1]PNC 2020'!$A$3:$AA$3,0))),"")</f>
        <v/>
      </c>
      <c r="AE297" s="35">
        <f t="shared" si="109"/>
        <v>0</v>
      </c>
      <c r="AF297" s="35" t="str">
        <f>IFERROR(IF(INDEX('[1]PNC 2020'!$A$3:$AA$434,MATCH($A297,'[1]PNC 2020'!$A$7:$A$434,0)+4,MATCH(AF$60,'[1]PNC 2020'!$A$3:$AA$3,0))=0,"",INDEX('[1]PNC 2020'!$A$3:$AA$434,MATCH($A297,'[1]PNC 2020'!$A$7:$A$434,0)+4,MATCH(AF$60,'[1]PNC 2020'!$A$3:$AA$3,0))),"")</f>
        <v/>
      </c>
      <c r="AG297" s="35" t="str">
        <f>IFERROR(IF(INDEX('[1]PNC 2020'!$A$3:$AA$434,MATCH($A297,'[1]PNC 2020'!$A$7:$A$434,0)+4,MATCH(AG$60,'[1]PNC 2020'!$A$3:$AA$3,0))=0,"",INDEX('[1]PNC 2020'!$A$3:$AA$434,MATCH($A297,'[1]PNC 2020'!$A$7:$A$434,0)+4,MATCH(AG$60,'[1]PNC 2020'!$A$3:$AA$3,0))),"")</f>
        <v/>
      </c>
      <c r="AH297" s="35">
        <f t="shared" si="110"/>
        <v>0</v>
      </c>
      <c r="AI297" s="35" t="str">
        <f>IFERROR(IF(INDEX('[1]PNC 2020'!$A$3:$AA$434,MATCH($A297,'[1]PNC 2020'!$A$7:$A$434,0)+4,MATCH(AI$60,'[1]PNC 2020'!$A$3:$AA$3,0))=0,"",INDEX('[1]PNC 2020'!$A$3:$AA$434,MATCH($A297,'[1]PNC 2020'!$A$7:$A$434,0)+4,MATCH(AI$60,'[1]PNC 2020'!$A$3:$AA$3,0))),"")</f>
        <v/>
      </c>
      <c r="AJ297" s="35" t="str">
        <f>IFERROR(IF(INDEX('[1]PNC 2020'!$A$3:$AA$434,MATCH($A297,'[1]PNC 2020'!$A$7:$A$434,0)+4,MATCH(AJ$60,'[1]PNC 2020'!$A$3:$AA$3,0))=0,"",INDEX('[1]PNC 2020'!$A$3:$AA$434,MATCH($A297,'[1]PNC 2020'!$A$7:$A$434,0)+4,MATCH(AJ$60,'[1]PNC 2020'!$A$3:$AA$3,0))),"")</f>
        <v/>
      </c>
      <c r="AK297" s="35">
        <f t="shared" si="111"/>
        <v>0</v>
      </c>
      <c r="AM297" s="97" t="s">
        <v>4</v>
      </c>
    </row>
    <row r="298" spans="1:39" x14ac:dyDescent="0.25">
      <c r="A298" s="97" t="str">
        <f t="shared" si="97"/>
        <v>MayoCuna Mutual Insurance Society Dominicana</v>
      </c>
      <c r="B298" s="37" t="s">
        <v>122</v>
      </c>
      <c r="C298" s="44">
        <f t="shared" si="99"/>
        <v>0</v>
      </c>
      <c r="D298" s="44">
        <f t="shared" si="100"/>
        <v>0</v>
      </c>
      <c r="E298" s="35" t="str">
        <f>IFERROR(IF(INDEX('[1]PNC 2020'!$A$3:$AA$434,MATCH($A298,'[1]PNC 2020'!$A$7:$A$434,0)+4,MATCH(E$60,'[1]PNC 2020'!$A$3:$AA$3,0))=0,"",INDEX('[1]PNC 2020'!$A$3:$AA$434,MATCH($A298,'[1]PNC 2020'!$A$7:$A$434,0)+4,MATCH(E$60,'[1]PNC 2020'!$A$3:$AA$3,0))),"")</f>
        <v/>
      </c>
      <c r="F298" s="35" t="str">
        <f>IFERROR(IF(INDEX('[1]PNC 2020'!$A$3:$AA$434,MATCH($A298,'[1]PNC 2020'!$A$7:$A$434,0)+4,MATCH(F$60,'[1]PNC 2020'!$A$3:$AA$3,0))=0,"",INDEX('[1]PNC 2020'!$A$3:$AA$434,MATCH($A298,'[1]PNC 2020'!$A$7:$A$434,0)+4,MATCH(F$60,'[1]PNC 2020'!$A$3:$AA$3,0))),"")</f>
        <v/>
      </c>
      <c r="G298" s="35">
        <f t="shared" si="101"/>
        <v>0</v>
      </c>
      <c r="H298" s="35" t="str">
        <f>IFERROR(IF(INDEX('[1]PNC 2020'!$A$3:$AA$434,MATCH($A298,'[1]PNC 2020'!$A$7:$A$434,0)+4,MATCH(H$60,'[1]PNC 2020'!$A$3:$AA$3,0))=0,"",INDEX('[1]PNC 2020'!$A$3:$AA$434,MATCH($A298,'[1]PNC 2020'!$A$7:$A$434,0)+4,MATCH(H$60,'[1]PNC 2020'!$A$3:$AA$3,0))),"")</f>
        <v/>
      </c>
      <c r="I298" s="35" t="str">
        <f>IFERROR(IF(INDEX('[1]PNC 2020'!$A$3:$AA$434,MATCH($A298,'[1]PNC 2020'!$A$7:$A$434,0)+4,MATCH(I$60,'[1]PNC 2020'!$A$3:$AA$3,0))=0,"",INDEX('[1]PNC 2020'!$A$3:$AA$434,MATCH($A298,'[1]PNC 2020'!$A$7:$A$434,0)+4,MATCH(I$60,'[1]PNC 2020'!$A$3:$AA$3,0))),"")</f>
        <v/>
      </c>
      <c r="J298" s="35">
        <f t="shared" si="102"/>
        <v>0</v>
      </c>
      <c r="K298" s="35" t="str">
        <f>IFERROR(IF(INDEX('[1]PNC 2020'!$A$3:$AA$434,MATCH($A298,'[1]PNC 2020'!$A$7:$A$434,0)+4,MATCH(K$60,'[1]PNC 2020'!$A$3:$AA$3,0))=0,"",INDEX('[1]PNC 2020'!$A$3:$AA$434,MATCH($A298,'[1]PNC 2020'!$A$7:$A$434,0)+4,MATCH(K$60,'[1]PNC 2020'!$A$3:$AA$3,0))),"")</f>
        <v/>
      </c>
      <c r="L298" s="35" t="str">
        <f>IFERROR(IF(INDEX('[1]PNC 2020'!$A$3:$AA$434,MATCH($A298,'[1]PNC 2020'!$A$7:$A$434,0)+4,MATCH(L$60,'[1]PNC 2020'!$A$3:$AA$3,0))=0,"",INDEX('[1]PNC 2020'!$A$3:$AA$434,MATCH($A298,'[1]PNC 2020'!$A$7:$A$434,0)+4,MATCH(L$60,'[1]PNC 2020'!$A$3:$AA$3,0))),"")</f>
        <v/>
      </c>
      <c r="M298" s="35">
        <f t="shared" si="103"/>
        <v>0</v>
      </c>
      <c r="N298" s="35" t="str">
        <f>IFERROR(IF(INDEX('[1]PNC 2020'!$A$3:$AA$434,MATCH($A298,'[1]PNC 2020'!$A$7:$A$434,0)+4,MATCH(N$60,'[1]PNC 2020'!$A$3:$AA$3,0))=0,"",INDEX('[1]PNC 2020'!$A$3:$AA$434,MATCH($A298,'[1]PNC 2020'!$A$7:$A$434,0)+4,MATCH(N$60,'[1]PNC 2020'!$A$3:$AA$3,0))),"")</f>
        <v/>
      </c>
      <c r="O298" s="35" t="str">
        <f>IFERROR(IF(INDEX('[1]PNC 2020'!$A$3:$AA$434,MATCH($A298,'[1]PNC 2020'!$A$7:$A$434,0)+4,MATCH(O$60,'[1]PNC 2020'!$A$3:$AA$3,0))=0,"",INDEX('[1]PNC 2020'!$A$3:$AA$434,MATCH($A298,'[1]PNC 2020'!$A$7:$A$434,0)+4,MATCH(O$60,'[1]PNC 2020'!$A$3:$AA$3,0))),"")</f>
        <v/>
      </c>
      <c r="P298" s="35">
        <f t="shared" si="104"/>
        <v>0</v>
      </c>
      <c r="Q298" s="35" t="str">
        <f>IFERROR(IF(INDEX('[1]PNC 2020'!$A$3:$AA$434,MATCH($A298,'[1]PNC 2020'!$A$7:$A$434,0)+4,MATCH(Q$60,'[1]PNC 2020'!$A$3:$AA$3,0))=0,"",INDEX('[1]PNC 2020'!$A$3:$AA$434,MATCH($A298,'[1]PNC 2020'!$A$7:$A$434,0)+4,MATCH(Q$60,'[1]PNC 2020'!$A$3:$AA$3,0))),"")</f>
        <v/>
      </c>
      <c r="R298" s="35" t="str">
        <f>IFERROR(IF(INDEX('[1]PNC 2020'!$A$3:$AA$434,MATCH($A298,'[1]PNC 2020'!$A$7:$A$434,0)+4,MATCH(R$60,'[1]PNC 2020'!$A$3:$AA$3,0))=0,"",INDEX('[1]PNC 2020'!$A$3:$AA$434,MATCH($A298,'[1]PNC 2020'!$A$7:$A$434,0)+4,MATCH(R$60,'[1]PNC 2020'!$A$3:$AA$3,0))),"")</f>
        <v/>
      </c>
      <c r="S298" s="35">
        <f t="shared" si="105"/>
        <v>0</v>
      </c>
      <c r="T298" s="35" t="str">
        <f>IFERROR(IF(INDEX('[1]PNC 2020'!$A$3:$AA$434,MATCH($A298,'[1]PNC 2020'!$A$7:$A$434,0)+4,MATCH(T$60,'[1]PNC 2020'!$A$3:$AA$3,0))=0,"",INDEX('[1]PNC 2020'!$A$3:$AA$434,MATCH($A298,'[1]PNC 2020'!$A$7:$A$434,0)+4,MATCH(T$60,'[1]PNC 2020'!$A$3:$AA$3,0))),"")</f>
        <v/>
      </c>
      <c r="U298" s="35" t="str">
        <f>IFERROR(IF(INDEX('[1]PNC 2020'!$A$3:$AA$434,MATCH($A298,'[1]PNC 2020'!$A$7:$A$434,0)+4,MATCH(U$60,'[1]PNC 2020'!$A$3:$AA$3,0))=0,"",INDEX('[1]PNC 2020'!$A$3:$AA$434,MATCH($A298,'[1]PNC 2020'!$A$7:$A$434,0)+4,MATCH(U$60,'[1]PNC 2020'!$A$3:$AA$3,0))),"")</f>
        <v/>
      </c>
      <c r="V298" s="35">
        <f t="shared" si="106"/>
        <v>0</v>
      </c>
      <c r="W298" s="35" t="str">
        <f>IFERROR(IF(INDEX('[1]PNC 2020'!$A$3:$AA$434,MATCH($A298,'[1]PNC 2020'!$A$7:$A$434,0)+4,MATCH(W$60,'[1]PNC 2020'!$A$3:$AA$3,0))=0,"",INDEX('[1]PNC 2020'!$A$3:$AA$434,MATCH($A298,'[1]PNC 2020'!$A$7:$A$434,0)+4,MATCH(W$60,'[1]PNC 2020'!$A$3:$AA$3,0))),"")</f>
        <v/>
      </c>
      <c r="X298" s="35" t="str">
        <f>IFERROR(IF(INDEX('[1]PNC 2020'!$A$3:$AA$434,MATCH($A298,'[1]PNC 2020'!$A$7:$A$434,0)+4,MATCH(X$60,'[1]PNC 2020'!$A$3:$AA$3,0))=0,"",INDEX('[1]PNC 2020'!$A$3:$AA$434,MATCH($A298,'[1]PNC 2020'!$A$7:$A$434,0)+4,MATCH(X$60,'[1]PNC 2020'!$A$3:$AA$3,0))),"")</f>
        <v/>
      </c>
      <c r="Y298" s="35">
        <f t="shared" si="107"/>
        <v>0</v>
      </c>
      <c r="Z298" s="35" t="str">
        <f>IFERROR(IF(INDEX('[1]PNC 2020'!$A$3:$AA$434,MATCH($A298,'[1]PNC 2020'!$A$7:$A$434,0)+4,MATCH(Z$60,'[1]PNC 2020'!$A$3:$AA$3,0))=0,"",INDEX('[1]PNC 2020'!$A$3:$AA$434,MATCH($A298,'[1]PNC 2020'!$A$7:$A$434,0)+4,MATCH(Z$60,'[1]PNC 2020'!$A$3:$AA$3,0))),"")</f>
        <v/>
      </c>
      <c r="AA298" s="35" t="str">
        <f>IFERROR(IF(INDEX('[1]PNC 2020'!$A$3:$AA$434,MATCH($A298,'[1]PNC 2020'!$A$7:$A$434,0)+4,MATCH(AA$60,'[1]PNC 2020'!$A$3:$AA$3,0))=0,"",INDEX('[1]PNC 2020'!$A$3:$AA$434,MATCH($A298,'[1]PNC 2020'!$A$7:$A$434,0)+4,MATCH(AA$60,'[1]PNC 2020'!$A$3:$AA$3,0))),"")</f>
        <v/>
      </c>
      <c r="AB298" s="35">
        <f t="shared" si="108"/>
        <v>0</v>
      </c>
      <c r="AC298" s="35" t="str">
        <f>IFERROR(IF(INDEX('[1]PNC 2020'!$A$3:$AA$434,MATCH($A298,'[1]PNC 2020'!$A$7:$A$434,0)+4,MATCH(AC$60,'[1]PNC 2020'!$A$3:$AA$3,0))=0,"",INDEX('[1]PNC 2020'!$A$3:$AA$434,MATCH($A298,'[1]PNC 2020'!$A$7:$A$434,0)+4,MATCH(AC$60,'[1]PNC 2020'!$A$3:$AA$3,0))),"")</f>
        <v/>
      </c>
      <c r="AD298" s="35" t="str">
        <f>IFERROR(IF(INDEX('[1]PNC 2020'!$A$3:$AA$434,MATCH($A298,'[1]PNC 2020'!$A$7:$A$434,0)+4,MATCH(AD$60,'[1]PNC 2020'!$A$3:$AA$3,0))=0,"",INDEX('[1]PNC 2020'!$A$3:$AA$434,MATCH($A298,'[1]PNC 2020'!$A$7:$A$434,0)+4,MATCH(AD$60,'[1]PNC 2020'!$A$3:$AA$3,0))),"")</f>
        <v/>
      </c>
      <c r="AE298" s="35">
        <f t="shared" si="109"/>
        <v>0</v>
      </c>
      <c r="AF298" s="35" t="str">
        <f>IFERROR(IF(INDEX('[1]PNC 2020'!$A$3:$AA$434,MATCH($A298,'[1]PNC 2020'!$A$7:$A$434,0)+4,MATCH(AF$60,'[1]PNC 2020'!$A$3:$AA$3,0))=0,"",INDEX('[1]PNC 2020'!$A$3:$AA$434,MATCH($A298,'[1]PNC 2020'!$A$7:$A$434,0)+4,MATCH(AF$60,'[1]PNC 2020'!$A$3:$AA$3,0))),"")</f>
        <v/>
      </c>
      <c r="AG298" s="35" t="str">
        <f>IFERROR(IF(INDEX('[1]PNC 2020'!$A$3:$AA$434,MATCH($A298,'[1]PNC 2020'!$A$7:$A$434,0)+4,MATCH(AG$60,'[1]PNC 2020'!$A$3:$AA$3,0))=0,"",INDEX('[1]PNC 2020'!$A$3:$AA$434,MATCH($A298,'[1]PNC 2020'!$A$7:$A$434,0)+4,MATCH(AG$60,'[1]PNC 2020'!$A$3:$AA$3,0))),"")</f>
        <v/>
      </c>
      <c r="AH298" s="35">
        <f t="shared" si="110"/>
        <v>0</v>
      </c>
      <c r="AI298" s="35" t="str">
        <f>IFERROR(IF(INDEX('[1]PNC 2020'!$A$3:$AA$434,MATCH($A298,'[1]PNC 2020'!$A$7:$A$434,0)+4,MATCH(AI$60,'[1]PNC 2020'!$A$3:$AA$3,0))=0,"",INDEX('[1]PNC 2020'!$A$3:$AA$434,MATCH($A298,'[1]PNC 2020'!$A$7:$A$434,0)+4,MATCH(AI$60,'[1]PNC 2020'!$A$3:$AA$3,0))),"")</f>
        <v/>
      </c>
      <c r="AJ298" s="35" t="str">
        <f>IFERROR(IF(INDEX('[1]PNC 2020'!$A$3:$AA$434,MATCH($A298,'[1]PNC 2020'!$A$7:$A$434,0)+4,MATCH(AJ$60,'[1]PNC 2020'!$A$3:$AA$3,0))=0,"",INDEX('[1]PNC 2020'!$A$3:$AA$434,MATCH($A298,'[1]PNC 2020'!$A$7:$A$434,0)+4,MATCH(AJ$60,'[1]PNC 2020'!$A$3:$AA$3,0))),"")</f>
        <v/>
      </c>
      <c r="AK298" s="35">
        <f t="shared" si="111"/>
        <v>0</v>
      </c>
      <c r="AM298" s="97" t="s">
        <v>4</v>
      </c>
    </row>
    <row r="299" spans="1:39" x14ac:dyDescent="0.25">
      <c r="A299" s="97" t="str">
        <f t="shared" ref="A299:A356" si="112">AM299&amp;B299</f>
        <v>MayoBMI Compañía de Seguros, S. A.</v>
      </c>
      <c r="B299" s="37" t="s">
        <v>87</v>
      </c>
      <c r="C299" s="44">
        <f t="shared" si="99"/>
        <v>0</v>
      </c>
      <c r="D299" s="44">
        <f t="shared" si="100"/>
        <v>0</v>
      </c>
      <c r="E299" s="35" t="str">
        <f>IFERROR(IF(INDEX('[1]PNC 2020'!$A$3:$AA$434,MATCH($A299,'[1]PNC 2020'!$A$7:$A$434,0)+4,MATCH(E$60,'[1]PNC 2020'!$A$3:$AA$3,0))=0,"",INDEX('[1]PNC 2020'!$A$3:$AA$434,MATCH($A299,'[1]PNC 2020'!$A$7:$A$434,0)+4,MATCH(E$60,'[1]PNC 2020'!$A$3:$AA$3,0))),"")</f>
        <v/>
      </c>
      <c r="F299" s="35" t="str">
        <f>IFERROR(IF(INDEX('[1]PNC 2020'!$A$3:$AA$434,MATCH($A299,'[1]PNC 2020'!$A$7:$A$434,0)+4,MATCH(F$60,'[1]PNC 2020'!$A$3:$AA$3,0))=0,"",INDEX('[1]PNC 2020'!$A$3:$AA$434,MATCH($A299,'[1]PNC 2020'!$A$7:$A$434,0)+4,MATCH(F$60,'[1]PNC 2020'!$A$3:$AA$3,0))),"")</f>
        <v/>
      </c>
      <c r="G299" s="35">
        <f t="shared" si="101"/>
        <v>0</v>
      </c>
      <c r="H299" s="35" t="str">
        <f>IFERROR(IF(INDEX('[1]PNC 2020'!$A$3:$AA$434,MATCH($A299,'[1]PNC 2020'!$A$7:$A$434,0)+4,MATCH(H$60,'[1]PNC 2020'!$A$3:$AA$3,0))=0,"",INDEX('[1]PNC 2020'!$A$3:$AA$434,MATCH($A299,'[1]PNC 2020'!$A$7:$A$434,0)+4,MATCH(H$60,'[1]PNC 2020'!$A$3:$AA$3,0))),"")</f>
        <v/>
      </c>
      <c r="I299" s="35" t="str">
        <f>IFERROR(IF(INDEX('[1]PNC 2020'!$A$3:$AA$434,MATCH($A299,'[1]PNC 2020'!$A$7:$A$434,0)+4,MATCH(I$60,'[1]PNC 2020'!$A$3:$AA$3,0))=0,"",INDEX('[1]PNC 2020'!$A$3:$AA$434,MATCH($A299,'[1]PNC 2020'!$A$7:$A$434,0)+4,MATCH(I$60,'[1]PNC 2020'!$A$3:$AA$3,0))),"")</f>
        <v/>
      </c>
      <c r="J299" s="35">
        <f t="shared" si="102"/>
        <v>0</v>
      </c>
      <c r="K299" s="35" t="str">
        <f>IFERROR(IF(INDEX('[1]PNC 2020'!$A$3:$AA$434,MATCH($A299,'[1]PNC 2020'!$A$7:$A$434,0)+4,MATCH(K$60,'[1]PNC 2020'!$A$3:$AA$3,0))=0,"",INDEX('[1]PNC 2020'!$A$3:$AA$434,MATCH($A299,'[1]PNC 2020'!$A$7:$A$434,0)+4,MATCH(K$60,'[1]PNC 2020'!$A$3:$AA$3,0))),"")</f>
        <v/>
      </c>
      <c r="L299" s="35" t="str">
        <f>IFERROR(IF(INDEX('[1]PNC 2020'!$A$3:$AA$434,MATCH($A299,'[1]PNC 2020'!$A$7:$A$434,0)+4,MATCH(L$60,'[1]PNC 2020'!$A$3:$AA$3,0))=0,"",INDEX('[1]PNC 2020'!$A$3:$AA$434,MATCH($A299,'[1]PNC 2020'!$A$7:$A$434,0)+4,MATCH(L$60,'[1]PNC 2020'!$A$3:$AA$3,0))),"")</f>
        <v/>
      </c>
      <c r="M299" s="35">
        <f t="shared" si="103"/>
        <v>0</v>
      </c>
      <c r="N299" s="35" t="str">
        <f>IFERROR(IF(INDEX('[1]PNC 2020'!$A$3:$AA$434,MATCH($A299,'[1]PNC 2020'!$A$7:$A$434,0)+4,MATCH(N$60,'[1]PNC 2020'!$A$3:$AA$3,0))=0,"",INDEX('[1]PNC 2020'!$A$3:$AA$434,MATCH($A299,'[1]PNC 2020'!$A$7:$A$434,0)+4,MATCH(N$60,'[1]PNC 2020'!$A$3:$AA$3,0))),"")</f>
        <v/>
      </c>
      <c r="O299" s="35" t="str">
        <f>IFERROR(IF(INDEX('[1]PNC 2020'!$A$3:$AA$434,MATCH($A299,'[1]PNC 2020'!$A$7:$A$434,0)+4,MATCH(O$60,'[1]PNC 2020'!$A$3:$AA$3,0))=0,"",INDEX('[1]PNC 2020'!$A$3:$AA$434,MATCH($A299,'[1]PNC 2020'!$A$7:$A$434,0)+4,MATCH(O$60,'[1]PNC 2020'!$A$3:$AA$3,0))),"")</f>
        <v/>
      </c>
      <c r="P299" s="35">
        <f t="shared" si="104"/>
        <v>0</v>
      </c>
      <c r="Q299" s="35" t="str">
        <f>IFERROR(IF(INDEX('[1]PNC 2020'!$A$3:$AA$434,MATCH($A299,'[1]PNC 2020'!$A$7:$A$434,0)+4,MATCH(Q$60,'[1]PNC 2020'!$A$3:$AA$3,0))=0,"",INDEX('[1]PNC 2020'!$A$3:$AA$434,MATCH($A299,'[1]PNC 2020'!$A$7:$A$434,0)+4,MATCH(Q$60,'[1]PNC 2020'!$A$3:$AA$3,0))),"")</f>
        <v/>
      </c>
      <c r="R299" s="35" t="str">
        <f>IFERROR(IF(INDEX('[1]PNC 2020'!$A$3:$AA$434,MATCH($A299,'[1]PNC 2020'!$A$7:$A$434,0)+4,MATCH(R$60,'[1]PNC 2020'!$A$3:$AA$3,0))=0,"",INDEX('[1]PNC 2020'!$A$3:$AA$434,MATCH($A299,'[1]PNC 2020'!$A$7:$A$434,0)+4,MATCH(R$60,'[1]PNC 2020'!$A$3:$AA$3,0))),"")</f>
        <v/>
      </c>
      <c r="S299" s="35">
        <f t="shared" si="105"/>
        <v>0</v>
      </c>
      <c r="T299" s="35" t="str">
        <f>IFERROR(IF(INDEX('[1]PNC 2020'!$A$3:$AA$434,MATCH($A299,'[1]PNC 2020'!$A$7:$A$434,0)+4,MATCH(T$60,'[1]PNC 2020'!$A$3:$AA$3,0))=0,"",INDEX('[1]PNC 2020'!$A$3:$AA$434,MATCH($A299,'[1]PNC 2020'!$A$7:$A$434,0)+4,MATCH(T$60,'[1]PNC 2020'!$A$3:$AA$3,0))),"")</f>
        <v/>
      </c>
      <c r="U299" s="35" t="str">
        <f>IFERROR(IF(INDEX('[1]PNC 2020'!$A$3:$AA$434,MATCH($A299,'[1]PNC 2020'!$A$7:$A$434,0)+4,MATCH(U$60,'[1]PNC 2020'!$A$3:$AA$3,0))=0,"",INDEX('[1]PNC 2020'!$A$3:$AA$434,MATCH($A299,'[1]PNC 2020'!$A$7:$A$434,0)+4,MATCH(U$60,'[1]PNC 2020'!$A$3:$AA$3,0))),"")</f>
        <v/>
      </c>
      <c r="V299" s="35">
        <f t="shared" si="106"/>
        <v>0</v>
      </c>
      <c r="W299" s="35" t="str">
        <f>IFERROR(IF(INDEX('[1]PNC 2020'!$A$3:$AA$434,MATCH($A299,'[1]PNC 2020'!$A$7:$A$434,0)+4,MATCH(W$60,'[1]PNC 2020'!$A$3:$AA$3,0))=0,"",INDEX('[1]PNC 2020'!$A$3:$AA$434,MATCH($A299,'[1]PNC 2020'!$A$7:$A$434,0)+4,MATCH(W$60,'[1]PNC 2020'!$A$3:$AA$3,0))),"")</f>
        <v/>
      </c>
      <c r="X299" s="35" t="str">
        <f>IFERROR(IF(INDEX('[1]PNC 2020'!$A$3:$AA$434,MATCH($A299,'[1]PNC 2020'!$A$7:$A$434,0)+4,MATCH(X$60,'[1]PNC 2020'!$A$3:$AA$3,0))=0,"",INDEX('[1]PNC 2020'!$A$3:$AA$434,MATCH($A299,'[1]PNC 2020'!$A$7:$A$434,0)+4,MATCH(X$60,'[1]PNC 2020'!$A$3:$AA$3,0))),"")</f>
        <v/>
      </c>
      <c r="Y299" s="35">
        <f t="shared" si="107"/>
        <v>0</v>
      </c>
      <c r="Z299" s="35" t="str">
        <f>IFERROR(IF(INDEX('[1]PNC 2020'!$A$3:$AA$434,MATCH($A299,'[1]PNC 2020'!$A$7:$A$434,0)+4,MATCH(Z$60,'[1]PNC 2020'!$A$3:$AA$3,0))=0,"",INDEX('[1]PNC 2020'!$A$3:$AA$434,MATCH($A299,'[1]PNC 2020'!$A$7:$A$434,0)+4,MATCH(Z$60,'[1]PNC 2020'!$A$3:$AA$3,0))),"")</f>
        <v/>
      </c>
      <c r="AA299" s="35" t="str">
        <f>IFERROR(IF(INDEX('[1]PNC 2020'!$A$3:$AA$434,MATCH($A299,'[1]PNC 2020'!$A$7:$A$434,0)+4,MATCH(AA$60,'[1]PNC 2020'!$A$3:$AA$3,0))=0,"",INDEX('[1]PNC 2020'!$A$3:$AA$434,MATCH($A299,'[1]PNC 2020'!$A$7:$A$434,0)+4,MATCH(AA$60,'[1]PNC 2020'!$A$3:$AA$3,0))),"")</f>
        <v/>
      </c>
      <c r="AB299" s="35">
        <f t="shared" si="108"/>
        <v>0</v>
      </c>
      <c r="AC299" s="35" t="str">
        <f>IFERROR(IF(INDEX('[1]PNC 2020'!$A$3:$AA$434,MATCH($A299,'[1]PNC 2020'!$A$7:$A$434,0)+4,MATCH(AC$60,'[1]PNC 2020'!$A$3:$AA$3,0))=0,"",INDEX('[1]PNC 2020'!$A$3:$AA$434,MATCH($A299,'[1]PNC 2020'!$A$7:$A$434,0)+4,MATCH(AC$60,'[1]PNC 2020'!$A$3:$AA$3,0))),"")</f>
        <v/>
      </c>
      <c r="AD299" s="35" t="str">
        <f>IFERROR(IF(INDEX('[1]PNC 2020'!$A$3:$AA$434,MATCH($A299,'[1]PNC 2020'!$A$7:$A$434,0)+4,MATCH(AD$60,'[1]PNC 2020'!$A$3:$AA$3,0))=0,"",INDEX('[1]PNC 2020'!$A$3:$AA$434,MATCH($A299,'[1]PNC 2020'!$A$7:$A$434,0)+4,MATCH(AD$60,'[1]PNC 2020'!$A$3:$AA$3,0))),"")</f>
        <v/>
      </c>
      <c r="AE299" s="35">
        <f t="shared" si="109"/>
        <v>0</v>
      </c>
      <c r="AF299" s="35" t="str">
        <f>IFERROR(IF(INDEX('[1]PNC 2020'!$A$3:$AA$434,MATCH($A299,'[1]PNC 2020'!$A$7:$A$434,0)+4,MATCH(AF$60,'[1]PNC 2020'!$A$3:$AA$3,0))=0,"",INDEX('[1]PNC 2020'!$A$3:$AA$434,MATCH($A299,'[1]PNC 2020'!$A$7:$A$434,0)+4,MATCH(AF$60,'[1]PNC 2020'!$A$3:$AA$3,0))),"")</f>
        <v/>
      </c>
      <c r="AG299" s="35" t="str">
        <f>IFERROR(IF(INDEX('[1]PNC 2020'!$A$3:$AA$434,MATCH($A299,'[1]PNC 2020'!$A$7:$A$434,0)+4,MATCH(AG$60,'[1]PNC 2020'!$A$3:$AA$3,0))=0,"",INDEX('[1]PNC 2020'!$A$3:$AA$434,MATCH($A299,'[1]PNC 2020'!$A$7:$A$434,0)+4,MATCH(AG$60,'[1]PNC 2020'!$A$3:$AA$3,0))),"")</f>
        <v/>
      </c>
      <c r="AH299" s="35">
        <f t="shared" si="110"/>
        <v>0</v>
      </c>
      <c r="AI299" s="35" t="str">
        <f>IFERROR(IF(INDEX('[1]PNC 2020'!$A$3:$AA$434,MATCH($A299,'[1]PNC 2020'!$A$7:$A$434,0)+4,MATCH(AI$60,'[1]PNC 2020'!$A$3:$AA$3,0))=0,"",INDEX('[1]PNC 2020'!$A$3:$AA$434,MATCH($A299,'[1]PNC 2020'!$A$7:$A$434,0)+4,MATCH(AI$60,'[1]PNC 2020'!$A$3:$AA$3,0))),"")</f>
        <v/>
      </c>
      <c r="AJ299" s="35" t="str">
        <f>IFERROR(IF(INDEX('[1]PNC 2020'!$A$3:$AA$434,MATCH($A299,'[1]PNC 2020'!$A$7:$A$434,0)+4,MATCH(AJ$60,'[1]PNC 2020'!$A$3:$AA$3,0))=0,"",INDEX('[1]PNC 2020'!$A$3:$AA$434,MATCH($A299,'[1]PNC 2020'!$A$7:$A$434,0)+4,MATCH(AJ$60,'[1]PNC 2020'!$A$3:$AA$3,0))),"")</f>
        <v/>
      </c>
      <c r="AK299" s="35">
        <f t="shared" si="111"/>
        <v>0</v>
      </c>
      <c r="AM299" s="97" t="s">
        <v>4</v>
      </c>
    </row>
    <row r="300" spans="1:39" x14ac:dyDescent="0.25">
      <c r="A300" s="97" t="str">
        <f t="shared" si="112"/>
        <v>MayoBupa Dominicana, S. A.</v>
      </c>
      <c r="B300" s="37" t="s">
        <v>123</v>
      </c>
      <c r="C300" s="44">
        <f t="shared" si="99"/>
        <v>0</v>
      </c>
      <c r="D300" s="44">
        <f t="shared" si="100"/>
        <v>0</v>
      </c>
      <c r="E300" s="35" t="str">
        <f>IFERROR(IF(INDEX('[1]PNC 2020'!$A$3:$AA$434,MATCH($A300,'[1]PNC 2020'!$A$7:$A$434,0)+4,MATCH(E$60,'[1]PNC 2020'!$A$3:$AA$3,0))=0,"",INDEX('[1]PNC 2020'!$A$3:$AA$434,MATCH($A300,'[1]PNC 2020'!$A$7:$A$434,0)+4,MATCH(E$60,'[1]PNC 2020'!$A$3:$AA$3,0))),"")</f>
        <v/>
      </c>
      <c r="F300" s="35" t="str">
        <f>IFERROR(IF(INDEX('[1]PNC 2020'!$A$3:$AA$434,MATCH($A300,'[1]PNC 2020'!$A$7:$A$434,0)+4,MATCH(F$60,'[1]PNC 2020'!$A$3:$AA$3,0))=0,"",INDEX('[1]PNC 2020'!$A$3:$AA$434,MATCH($A300,'[1]PNC 2020'!$A$7:$A$434,0)+4,MATCH(F$60,'[1]PNC 2020'!$A$3:$AA$3,0))),"")</f>
        <v/>
      </c>
      <c r="G300" s="35">
        <f t="shared" si="101"/>
        <v>0</v>
      </c>
      <c r="H300" s="35" t="str">
        <f>IFERROR(IF(INDEX('[1]PNC 2020'!$A$3:$AA$434,MATCH($A300,'[1]PNC 2020'!$A$7:$A$434,0)+4,MATCH(H$60,'[1]PNC 2020'!$A$3:$AA$3,0))=0,"",INDEX('[1]PNC 2020'!$A$3:$AA$434,MATCH($A300,'[1]PNC 2020'!$A$7:$A$434,0)+4,MATCH(H$60,'[1]PNC 2020'!$A$3:$AA$3,0))),"")</f>
        <v/>
      </c>
      <c r="I300" s="35" t="str">
        <f>IFERROR(IF(INDEX('[1]PNC 2020'!$A$3:$AA$434,MATCH($A300,'[1]PNC 2020'!$A$7:$A$434,0)+4,MATCH(I$60,'[1]PNC 2020'!$A$3:$AA$3,0))=0,"",INDEX('[1]PNC 2020'!$A$3:$AA$434,MATCH($A300,'[1]PNC 2020'!$A$7:$A$434,0)+4,MATCH(I$60,'[1]PNC 2020'!$A$3:$AA$3,0))),"")</f>
        <v/>
      </c>
      <c r="J300" s="35">
        <f t="shared" si="102"/>
        <v>0</v>
      </c>
      <c r="K300" s="35" t="str">
        <f>IFERROR(IF(INDEX('[1]PNC 2020'!$A$3:$AA$434,MATCH($A300,'[1]PNC 2020'!$A$7:$A$434,0)+4,MATCH(K$60,'[1]PNC 2020'!$A$3:$AA$3,0))=0,"",INDEX('[1]PNC 2020'!$A$3:$AA$434,MATCH($A300,'[1]PNC 2020'!$A$7:$A$434,0)+4,MATCH(K$60,'[1]PNC 2020'!$A$3:$AA$3,0))),"")</f>
        <v/>
      </c>
      <c r="L300" s="35" t="str">
        <f>IFERROR(IF(INDEX('[1]PNC 2020'!$A$3:$AA$434,MATCH($A300,'[1]PNC 2020'!$A$7:$A$434,0)+4,MATCH(L$60,'[1]PNC 2020'!$A$3:$AA$3,0))=0,"",INDEX('[1]PNC 2020'!$A$3:$AA$434,MATCH($A300,'[1]PNC 2020'!$A$7:$A$434,0)+4,MATCH(L$60,'[1]PNC 2020'!$A$3:$AA$3,0))),"")</f>
        <v/>
      </c>
      <c r="M300" s="35">
        <f t="shared" si="103"/>
        <v>0</v>
      </c>
      <c r="N300" s="35" t="str">
        <f>IFERROR(IF(INDEX('[1]PNC 2020'!$A$3:$AA$434,MATCH($A300,'[1]PNC 2020'!$A$7:$A$434,0)+4,MATCH(N$60,'[1]PNC 2020'!$A$3:$AA$3,0))=0,"",INDEX('[1]PNC 2020'!$A$3:$AA$434,MATCH($A300,'[1]PNC 2020'!$A$7:$A$434,0)+4,MATCH(N$60,'[1]PNC 2020'!$A$3:$AA$3,0))),"")</f>
        <v/>
      </c>
      <c r="O300" s="35" t="str">
        <f>IFERROR(IF(INDEX('[1]PNC 2020'!$A$3:$AA$434,MATCH($A300,'[1]PNC 2020'!$A$7:$A$434,0)+4,MATCH(O$60,'[1]PNC 2020'!$A$3:$AA$3,0))=0,"",INDEX('[1]PNC 2020'!$A$3:$AA$434,MATCH($A300,'[1]PNC 2020'!$A$7:$A$434,0)+4,MATCH(O$60,'[1]PNC 2020'!$A$3:$AA$3,0))),"")</f>
        <v/>
      </c>
      <c r="P300" s="35">
        <f t="shared" si="104"/>
        <v>0</v>
      </c>
      <c r="Q300" s="35" t="str">
        <f>IFERROR(IF(INDEX('[1]PNC 2020'!$A$3:$AA$434,MATCH($A300,'[1]PNC 2020'!$A$7:$A$434,0)+4,MATCH(Q$60,'[1]PNC 2020'!$A$3:$AA$3,0))=0,"",INDEX('[1]PNC 2020'!$A$3:$AA$434,MATCH($A300,'[1]PNC 2020'!$A$7:$A$434,0)+4,MATCH(Q$60,'[1]PNC 2020'!$A$3:$AA$3,0))),"")</f>
        <v/>
      </c>
      <c r="R300" s="35" t="str">
        <f>IFERROR(IF(INDEX('[1]PNC 2020'!$A$3:$AA$434,MATCH($A300,'[1]PNC 2020'!$A$7:$A$434,0)+4,MATCH(R$60,'[1]PNC 2020'!$A$3:$AA$3,0))=0,"",INDEX('[1]PNC 2020'!$A$3:$AA$434,MATCH($A300,'[1]PNC 2020'!$A$7:$A$434,0)+4,MATCH(R$60,'[1]PNC 2020'!$A$3:$AA$3,0))),"")</f>
        <v/>
      </c>
      <c r="S300" s="35">
        <f t="shared" si="105"/>
        <v>0</v>
      </c>
      <c r="T300" s="35" t="str">
        <f>IFERROR(IF(INDEX('[1]PNC 2020'!$A$3:$AA$434,MATCH($A300,'[1]PNC 2020'!$A$7:$A$434,0)+4,MATCH(T$60,'[1]PNC 2020'!$A$3:$AA$3,0))=0,"",INDEX('[1]PNC 2020'!$A$3:$AA$434,MATCH($A300,'[1]PNC 2020'!$A$7:$A$434,0)+4,MATCH(T$60,'[1]PNC 2020'!$A$3:$AA$3,0))),"")</f>
        <v/>
      </c>
      <c r="U300" s="35" t="str">
        <f>IFERROR(IF(INDEX('[1]PNC 2020'!$A$3:$AA$434,MATCH($A300,'[1]PNC 2020'!$A$7:$A$434,0)+4,MATCH(U$60,'[1]PNC 2020'!$A$3:$AA$3,0))=0,"",INDEX('[1]PNC 2020'!$A$3:$AA$434,MATCH($A300,'[1]PNC 2020'!$A$7:$A$434,0)+4,MATCH(U$60,'[1]PNC 2020'!$A$3:$AA$3,0))),"")</f>
        <v/>
      </c>
      <c r="V300" s="35">
        <f t="shared" si="106"/>
        <v>0</v>
      </c>
      <c r="W300" s="35" t="str">
        <f>IFERROR(IF(INDEX('[1]PNC 2020'!$A$3:$AA$434,MATCH($A300,'[1]PNC 2020'!$A$7:$A$434,0)+4,MATCH(W$60,'[1]PNC 2020'!$A$3:$AA$3,0))=0,"",INDEX('[1]PNC 2020'!$A$3:$AA$434,MATCH($A300,'[1]PNC 2020'!$A$7:$A$434,0)+4,MATCH(W$60,'[1]PNC 2020'!$A$3:$AA$3,0))),"")</f>
        <v/>
      </c>
      <c r="X300" s="35" t="str">
        <f>IFERROR(IF(INDEX('[1]PNC 2020'!$A$3:$AA$434,MATCH($A300,'[1]PNC 2020'!$A$7:$A$434,0)+4,MATCH(X$60,'[1]PNC 2020'!$A$3:$AA$3,0))=0,"",INDEX('[1]PNC 2020'!$A$3:$AA$434,MATCH($A300,'[1]PNC 2020'!$A$7:$A$434,0)+4,MATCH(X$60,'[1]PNC 2020'!$A$3:$AA$3,0))),"")</f>
        <v/>
      </c>
      <c r="Y300" s="35">
        <f t="shared" si="107"/>
        <v>0</v>
      </c>
      <c r="Z300" s="35" t="str">
        <f>IFERROR(IF(INDEX('[1]PNC 2020'!$A$3:$AA$434,MATCH($A300,'[1]PNC 2020'!$A$7:$A$434,0)+4,MATCH(Z$60,'[1]PNC 2020'!$A$3:$AA$3,0))=0,"",INDEX('[1]PNC 2020'!$A$3:$AA$434,MATCH($A300,'[1]PNC 2020'!$A$7:$A$434,0)+4,MATCH(Z$60,'[1]PNC 2020'!$A$3:$AA$3,0))),"")</f>
        <v/>
      </c>
      <c r="AA300" s="35" t="str">
        <f>IFERROR(IF(INDEX('[1]PNC 2020'!$A$3:$AA$434,MATCH($A300,'[1]PNC 2020'!$A$7:$A$434,0)+4,MATCH(AA$60,'[1]PNC 2020'!$A$3:$AA$3,0))=0,"",INDEX('[1]PNC 2020'!$A$3:$AA$434,MATCH($A300,'[1]PNC 2020'!$A$7:$A$434,0)+4,MATCH(AA$60,'[1]PNC 2020'!$A$3:$AA$3,0))),"")</f>
        <v/>
      </c>
      <c r="AB300" s="35">
        <f t="shared" si="108"/>
        <v>0</v>
      </c>
      <c r="AC300" s="35" t="str">
        <f>IFERROR(IF(INDEX('[1]PNC 2020'!$A$3:$AA$434,MATCH($A300,'[1]PNC 2020'!$A$7:$A$434,0)+4,MATCH(AC$60,'[1]PNC 2020'!$A$3:$AA$3,0))=0,"",INDEX('[1]PNC 2020'!$A$3:$AA$434,MATCH($A300,'[1]PNC 2020'!$A$7:$A$434,0)+4,MATCH(AC$60,'[1]PNC 2020'!$A$3:$AA$3,0))),"")</f>
        <v/>
      </c>
      <c r="AD300" s="35" t="str">
        <f>IFERROR(IF(INDEX('[1]PNC 2020'!$A$3:$AA$434,MATCH($A300,'[1]PNC 2020'!$A$7:$A$434,0)+4,MATCH(AD$60,'[1]PNC 2020'!$A$3:$AA$3,0))=0,"",INDEX('[1]PNC 2020'!$A$3:$AA$434,MATCH($A300,'[1]PNC 2020'!$A$7:$A$434,0)+4,MATCH(AD$60,'[1]PNC 2020'!$A$3:$AA$3,0))),"")</f>
        <v/>
      </c>
      <c r="AE300" s="35">
        <f t="shared" si="109"/>
        <v>0</v>
      </c>
      <c r="AF300" s="35" t="str">
        <f>IFERROR(IF(INDEX('[1]PNC 2020'!$A$3:$AA$434,MATCH($A300,'[1]PNC 2020'!$A$7:$A$434,0)+4,MATCH(AF$60,'[1]PNC 2020'!$A$3:$AA$3,0))=0,"",INDEX('[1]PNC 2020'!$A$3:$AA$434,MATCH($A300,'[1]PNC 2020'!$A$7:$A$434,0)+4,MATCH(AF$60,'[1]PNC 2020'!$A$3:$AA$3,0))),"")</f>
        <v/>
      </c>
      <c r="AG300" s="35" t="str">
        <f>IFERROR(IF(INDEX('[1]PNC 2020'!$A$3:$AA$434,MATCH($A300,'[1]PNC 2020'!$A$7:$A$434,0)+4,MATCH(AG$60,'[1]PNC 2020'!$A$3:$AA$3,0))=0,"",INDEX('[1]PNC 2020'!$A$3:$AA$434,MATCH($A300,'[1]PNC 2020'!$A$7:$A$434,0)+4,MATCH(AG$60,'[1]PNC 2020'!$A$3:$AA$3,0))),"")</f>
        <v/>
      </c>
      <c r="AH300" s="35">
        <f t="shared" si="110"/>
        <v>0</v>
      </c>
      <c r="AI300" s="35" t="str">
        <f>IFERROR(IF(INDEX('[1]PNC 2020'!$A$3:$AA$434,MATCH($A300,'[1]PNC 2020'!$A$7:$A$434,0)+4,MATCH(AI$60,'[1]PNC 2020'!$A$3:$AA$3,0))=0,"",INDEX('[1]PNC 2020'!$A$3:$AA$434,MATCH($A300,'[1]PNC 2020'!$A$7:$A$434,0)+4,MATCH(AI$60,'[1]PNC 2020'!$A$3:$AA$3,0))),"")</f>
        <v/>
      </c>
      <c r="AJ300" s="35" t="str">
        <f>IFERROR(IF(INDEX('[1]PNC 2020'!$A$3:$AA$434,MATCH($A300,'[1]PNC 2020'!$A$7:$A$434,0)+4,MATCH(AJ$60,'[1]PNC 2020'!$A$3:$AA$3,0))=0,"",INDEX('[1]PNC 2020'!$A$3:$AA$434,MATCH($A300,'[1]PNC 2020'!$A$7:$A$434,0)+4,MATCH(AJ$60,'[1]PNC 2020'!$A$3:$AA$3,0))),"")</f>
        <v/>
      </c>
      <c r="AK300" s="35">
        <f t="shared" si="111"/>
        <v>0</v>
      </c>
      <c r="AM300" s="97" t="s">
        <v>4</v>
      </c>
    </row>
    <row r="301" spans="1:39" x14ac:dyDescent="0.25">
      <c r="A301" s="97" t="str">
        <f t="shared" si="112"/>
        <v>MayoSeguros APS, S.R.L.</v>
      </c>
      <c r="B301" s="37" t="s">
        <v>124</v>
      </c>
      <c r="C301" s="44">
        <f t="shared" si="99"/>
        <v>0</v>
      </c>
      <c r="D301" s="44">
        <f t="shared" si="100"/>
        <v>0</v>
      </c>
      <c r="E301" s="35" t="str">
        <f>IFERROR(IF(INDEX('[1]PNC 2020'!$A$3:$AA$434,MATCH($A301,'[1]PNC 2020'!$A$7:$A$434,0)+4,MATCH(E$60,'[1]PNC 2020'!$A$3:$AA$3,0))=0,"",INDEX('[1]PNC 2020'!$A$3:$AA$434,MATCH($A301,'[1]PNC 2020'!$A$7:$A$434,0)+4,MATCH(E$60,'[1]PNC 2020'!$A$3:$AA$3,0))),"")</f>
        <v/>
      </c>
      <c r="F301" s="35" t="str">
        <f>IFERROR(IF(INDEX('[1]PNC 2020'!$A$3:$AA$434,MATCH($A301,'[1]PNC 2020'!$A$7:$A$434,0)+4,MATCH(F$60,'[1]PNC 2020'!$A$3:$AA$3,0))=0,"",INDEX('[1]PNC 2020'!$A$3:$AA$434,MATCH($A301,'[1]PNC 2020'!$A$7:$A$434,0)+4,MATCH(F$60,'[1]PNC 2020'!$A$3:$AA$3,0))),"")</f>
        <v/>
      </c>
      <c r="G301" s="35">
        <f t="shared" si="101"/>
        <v>0</v>
      </c>
      <c r="H301" s="35" t="str">
        <f>IFERROR(IF(INDEX('[1]PNC 2020'!$A$3:$AA$434,MATCH($A301,'[1]PNC 2020'!$A$7:$A$434,0)+4,MATCH(H$60,'[1]PNC 2020'!$A$3:$AA$3,0))=0,"",INDEX('[1]PNC 2020'!$A$3:$AA$434,MATCH($A301,'[1]PNC 2020'!$A$7:$A$434,0)+4,MATCH(H$60,'[1]PNC 2020'!$A$3:$AA$3,0))),"")</f>
        <v/>
      </c>
      <c r="I301" s="35" t="str">
        <f>IFERROR(IF(INDEX('[1]PNC 2020'!$A$3:$AA$434,MATCH($A301,'[1]PNC 2020'!$A$7:$A$434,0)+4,MATCH(I$60,'[1]PNC 2020'!$A$3:$AA$3,0))=0,"",INDEX('[1]PNC 2020'!$A$3:$AA$434,MATCH($A301,'[1]PNC 2020'!$A$7:$A$434,0)+4,MATCH(I$60,'[1]PNC 2020'!$A$3:$AA$3,0))),"")</f>
        <v/>
      </c>
      <c r="J301" s="35">
        <f t="shared" si="102"/>
        <v>0</v>
      </c>
      <c r="K301" s="35" t="str">
        <f>IFERROR(IF(INDEX('[1]PNC 2020'!$A$3:$AA$434,MATCH($A301,'[1]PNC 2020'!$A$7:$A$434,0)+4,MATCH(K$60,'[1]PNC 2020'!$A$3:$AA$3,0))=0,"",INDEX('[1]PNC 2020'!$A$3:$AA$434,MATCH($A301,'[1]PNC 2020'!$A$7:$A$434,0)+4,MATCH(K$60,'[1]PNC 2020'!$A$3:$AA$3,0))),"")</f>
        <v/>
      </c>
      <c r="L301" s="35" t="str">
        <f>IFERROR(IF(INDEX('[1]PNC 2020'!$A$3:$AA$434,MATCH($A301,'[1]PNC 2020'!$A$7:$A$434,0)+4,MATCH(L$60,'[1]PNC 2020'!$A$3:$AA$3,0))=0,"",INDEX('[1]PNC 2020'!$A$3:$AA$434,MATCH($A301,'[1]PNC 2020'!$A$7:$A$434,0)+4,MATCH(L$60,'[1]PNC 2020'!$A$3:$AA$3,0))),"")</f>
        <v/>
      </c>
      <c r="M301" s="35">
        <f t="shared" si="103"/>
        <v>0</v>
      </c>
      <c r="N301" s="35" t="str">
        <f>IFERROR(IF(INDEX('[1]PNC 2020'!$A$3:$AA$434,MATCH($A301,'[1]PNC 2020'!$A$7:$A$434,0)+4,MATCH(N$60,'[1]PNC 2020'!$A$3:$AA$3,0))=0,"",INDEX('[1]PNC 2020'!$A$3:$AA$434,MATCH($A301,'[1]PNC 2020'!$A$7:$A$434,0)+4,MATCH(N$60,'[1]PNC 2020'!$A$3:$AA$3,0))),"")</f>
        <v/>
      </c>
      <c r="O301" s="35" t="str">
        <f>IFERROR(IF(INDEX('[1]PNC 2020'!$A$3:$AA$434,MATCH($A301,'[1]PNC 2020'!$A$7:$A$434,0)+4,MATCH(O$60,'[1]PNC 2020'!$A$3:$AA$3,0))=0,"",INDEX('[1]PNC 2020'!$A$3:$AA$434,MATCH($A301,'[1]PNC 2020'!$A$7:$A$434,0)+4,MATCH(O$60,'[1]PNC 2020'!$A$3:$AA$3,0))),"")</f>
        <v/>
      </c>
      <c r="P301" s="35">
        <f t="shared" si="104"/>
        <v>0</v>
      </c>
      <c r="Q301" s="35" t="str">
        <f>IFERROR(IF(INDEX('[1]PNC 2020'!$A$3:$AA$434,MATCH($A301,'[1]PNC 2020'!$A$7:$A$434,0)+4,MATCH(Q$60,'[1]PNC 2020'!$A$3:$AA$3,0))=0,"",INDEX('[1]PNC 2020'!$A$3:$AA$434,MATCH($A301,'[1]PNC 2020'!$A$7:$A$434,0)+4,MATCH(Q$60,'[1]PNC 2020'!$A$3:$AA$3,0))),"")</f>
        <v/>
      </c>
      <c r="R301" s="35" t="str">
        <f>IFERROR(IF(INDEX('[1]PNC 2020'!$A$3:$AA$434,MATCH($A301,'[1]PNC 2020'!$A$7:$A$434,0)+4,MATCH(R$60,'[1]PNC 2020'!$A$3:$AA$3,0))=0,"",INDEX('[1]PNC 2020'!$A$3:$AA$434,MATCH($A301,'[1]PNC 2020'!$A$7:$A$434,0)+4,MATCH(R$60,'[1]PNC 2020'!$A$3:$AA$3,0))),"")</f>
        <v/>
      </c>
      <c r="S301" s="35">
        <f t="shared" si="105"/>
        <v>0</v>
      </c>
      <c r="T301" s="35" t="str">
        <f>IFERROR(IF(INDEX('[1]PNC 2020'!$A$3:$AA$434,MATCH($A301,'[1]PNC 2020'!$A$7:$A$434,0)+4,MATCH(T$60,'[1]PNC 2020'!$A$3:$AA$3,0))=0,"",INDEX('[1]PNC 2020'!$A$3:$AA$434,MATCH($A301,'[1]PNC 2020'!$A$7:$A$434,0)+4,MATCH(T$60,'[1]PNC 2020'!$A$3:$AA$3,0))),"")</f>
        <v/>
      </c>
      <c r="U301" s="35" t="str">
        <f>IFERROR(IF(INDEX('[1]PNC 2020'!$A$3:$AA$434,MATCH($A301,'[1]PNC 2020'!$A$7:$A$434,0)+4,MATCH(U$60,'[1]PNC 2020'!$A$3:$AA$3,0))=0,"",INDEX('[1]PNC 2020'!$A$3:$AA$434,MATCH($A301,'[1]PNC 2020'!$A$7:$A$434,0)+4,MATCH(U$60,'[1]PNC 2020'!$A$3:$AA$3,0))),"")</f>
        <v/>
      </c>
      <c r="V301" s="35">
        <f t="shared" si="106"/>
        <v>0</v>
      </c>
      <c r="W301" s="35" t="str">
        <f>IFERROR(IF(INDEX('[1]PNC 2020'!$A$3:$AA$434,MATCH($A301,'[1]PNC 2020'!$A$7:$A$434,0)+4,MATCH(W$60,'[1]PNC 2020'!$A$3:$AA$3,0))=0,"",INDEX('[1]PNC 2020'!$A$3:$AA$434,MATCH($A301,'[1]PNC 2020'!$A$7:$A$434,0)+4,MATCH(W$60,'[1]PNC 2020'!$A$3:$AA$3,0))),"")</f>
        <v/>
      </c>
      <c r="X301" s="35" t="str">
        <f>IFERROR(IF(INDEX('[1]PNC 2020'!$A$3:$AA$434,MATCH($A301,'[1]PNC 2020'!$A$7:$A$434,0)+4,MATCH(X$60,'[1]PNC 2020'!$A$3:$AA$3,0))=0,"",INDEX('[1]PNC 2020'!$A$3:$AA$434,MATCH($A301,'[1]PNC 2020'!$A$7:$A$434,0)+4,MATCH(X$60,'[1]PNC 2020'!$A$3:$AA$3,0))),"")</f>
        <v/>
      </c>
      <c r="Y301" s="35">
        <f t="shared" si="107"/>
        <v>0</v>
      </c>
      <c r="Z301" s="35" t="str">
        <f>IFERROR(IF(INDEX('[1]PNC 2020'!$A$3:$AA$434,MATCH($A301,'[1]PNC 2020'!$A$7:$A$434,0)+4,MATCH(Z$60,'[1]PNC 2020'!$A$3:$AA$3,0))=0,"",INDEX('[1]PNC 2020'!$A$3:$AA$434,MATCH($A301,'[1]PNC 2020'!$A$7:$A$434,0)+4,MATCH(Z$60,'[1]PNC 2020'!$A$3:$AA$3,0))),"")</f>
        <v/>
      </c>
      <c r="AA301" s="35" t="str">
        <f>IFERROR(IF(INDEX('[1]PNC 2020'!$A$3:$AA$434,MATCH($A301,'[1]PNC 2020'!$A$7:$A$434,0)+4,MATCH(AA$60,'[1]PNC 2020'!$A$3:$AA$3,0))=0,"",INDEX('[1]PNC 2020'!$A$3:$AA$434,MATCH($A301,'[1]PNC 2020'!$A$7:$A$434,0)+4,MATCH(AA$60,'[1]PNC 2020'!$A$3:$AA$3,0))),"")</f>
        <v/>
      </c>
      <c r="AB301" s="35">
        <f t="shared" si="108"/>
        <v>0</v>
      </c>
      <c r="AC301" s="35" t="str">
        <f>IFERROR(IF(INDEX('[1]PNC 2020'!$A$3:$AA$434,MATCH($A301,'[1]PNC 2020'!$A$7:$A$434,0)+4,MATCH(AC$60,'[1]PNC 2020'!$A$3:$AA$3,0))=0,"",INDEX('[1]PNC 2020'!$A$3:$AA$434,MATCH($A301,'[1]PNC 2020'!$A$7:$A$434,0)+4,MATCH(AC$60,'[1]PNC 2020'!$A$3:$AA$3,0))),"")</f>
        <v/>
      </c>
      <c r="AD301" s="35" t="str">
        <f>IFERROR(IF(INDEX('[1]PNC 2020'!$A$3:$AA$434,MATCH($A301,'[1]PNC 2020'!$A$7:$A$434,0)+4,MATCH(AD$60,'[1]PNC 2020'!$A$3:$AA$3,0))=0,"",INDEX('[1]PNC 2020'!$A$3:$AA$434,MATCH($A301,'[1]PNC 2020'!$A$7:$A$434,0)+4,MATCH(AD$60,'[1]PNC 2020'!$A$3:$AA$3,0))),"")</f>
        <v/>
      </c>
      <c r="AE301" s="35">
        <f t="shared" si="109"/>
        <v>0</v>
      </c>
      <c r="AF301" s="35" t="str">
        <f>IFERROR(IF(INDEX('[1]PNC 2020'!$A$3:$AA$434,MATCH($A301,'[1]PNC 2020'!$A$7:$A$434,0)+4,MATCH(AF$60,'[1]PNC 2020'!$A$3:$AA$3,0))=0,"",INDEX('[1]PNC 2020'!$A$3:$AA$434,MATCH($A301,'[1]PNC 2020'!$A$7:$A$434,0)+4,MATCH(AF$60,'[1]PNC 2020'!$A$3:$AA$3,0))),"")</f>
        <v/>
      </c>
      <c r="AG301" s="35" t="str">
        <f>IFERROR(IF(INDEX('[1]PNC 2020'!$A$3:$AA$434,MATCH($A301,'[1]PNC 2020'!$A$7:$A$434,0)+4,MATCH(AG$60,'[1]PNC 2020'!$A$3:$AA$3,0))=0,"",INDEX('[1]PNC 2020'!$A$3:$AA$434,MATCH($A301,'[1]PNC 2020'!$A$7:$A$434,0)+4,MATCH(AG$60,'[1]PNC 2020'!$A$3:$AA$3,0))),"")</f>
        <v/>
      </c>
      <c r="AH301" s="35">
        <f t="shared" si="110"/>
        <v>0</v>
      </c>
      <c r="AI301" s="35" t="str">
        <f>IFERROR(IF(INDEX('[1]PNC 2020'!$A$3:$AA$434,MATCH($A301,'[1]PNC 2020'!$A$7:$A$434,0)+4,MATCH(AI$60,'[1]PNC 2020'!$A$3:$AA$3,0))=0,"",INDEX('[1]PNC 2020'!$A$3:$AA$434,MATCH($A301,'[1]PNC 2020'!$A$7:$A$434,0)+4,MATCH(AI$60,'[1]PNC 2020'!$A$3:$AA$3,0))),"")</f>
        <v/>
      </c>
      <c r="AJ301" s="35" t="str">
        <f>IFERROR(IF(INDEX('[1]PNC 2020'!$A$3:$AA$434,MATCH($A301,'[1]PNC 2020'!$A$7:$A$434,0)+4,MATCH(AJ$60,'[1]PNC 2020'!$A$3:$AA$3,0))=0,"",INDEX('[1]PNC 2020'!$A$3:$AA$434,MATCH($A301,'[1]PNC 2020'!$A$7:$A$434,0)+4,MATCH(AJ$60,'[1]PNC 2020'!$A$3:$AA$3,0))),"")</f>
        <v/>
      </c>
      <c r="AK301" s="35">
        <f t="shared" si="111"/>
        <v>0</v>
      </c>
      <c r="AM301" s="97" t="s">
        <v>4</v>
      </c>
    </row>
    <row r="302" spans="1:39" x14ac:dyDescent="0.25">
      <c r="A302" s="97" t="str">
        <f t="shared" si="112"/>
        <v>MayoMultiseguros Su, S.A.</v>
      </c>
      <c r="B302" s="37" t="s">
        <v>125</v>
      </c>
      <c r="C302" s="44">
        <f t="shared" si="99"/>
        <v>0</v>
      </c>
      <c r="D302" s="44">
        <f t="shared" si="100"/>
        <v>0</v>
      </c>
      <c r="E302" s="35" t="str">
        <f>IFERROR(IF(INDEX('[1]PNC 2020'!$A$3:$AA$434,MATCH($A302,'[1]PNC 2020'!$A$7:$A$434,0)+4,MATCH(E$60,'[1]PNC 2020'!$A$3:$AA$3,0))=0,"",INDEX('[1]PNC 2020'!$A$3:$AA$434,MATCH($A302,'[1]PNC 2020'!$A$7:$A$434,0)+4,MATCH(E$60,'[1]PNC 2020'!$A$3:$AA$3,0))),"")</f>
        <v/>
      </c>
      <c r="F302" s="35" t="str">
        <f>IFERROR(IF(INDEX('[1]PNC 2020'!$A$3:$AA$434,MATCH($A302,'[1]PNC 2020'!$A$7:$A$434,0)+4,MATCH(F$60,'[1]PNC 2020'!$A$3:$AA$3,0))=0,"",INDEX('[1]PNC 2020'!$A$3:$AA$434,MATCH($A302,'[1]PNC 2020'!$A$7:$A$434,0)+4,MATCH(F$60,'[1]PNC 2020'!$A$3:$AA$3,0))),"")</f>
        <v/>
      </c>
      <c r="G302" s="35">
        <f t="shared" si="101"/>
        <v>0</v>
      </c>
      <c r="H302" s="35" t="str">
        <f>IFERROR(IF(INDEX('[1]PNC 2020'!$A$3:$AA$434,MATCH($A302,'[1]PNC 2020'!$A$7:$A$434,0)+4,MATCH(H$60,'[1]PNC 2020'!$A$3:$AA$3,0))=0,"",INDEX('[1]PNC 2020'!$A$3:$AA$434,MATCH($A302,'[1]PNC 2020'!$A$7:$A$434,0)+4,MATCH(H$60,'[1]PNC 2020'!$A$3:$AA$3,0))),"")</f>
        <v/>
      </c>
      <c r="I302" s="35" t="str">
        <f>IFERROR(IF(INDEX('[1]PNC 2020'!$A$3:$AA$434,MATCH($A302,'[1]PNC 2020'!$A$7:$A$434,0)+4,MATCH(I$60,'[1]PNC 2020'!$A$3:$AA$3,0))=0,"",INDEX('[1]PNC 2020'!$A$3:$AA$434,MATCH($A302,'[1]PNC 2020'!$A$7:$A$434,0)+4,MATCH(I$60,'[1]PNC 2020'!$A$3:$AA$3,0))),"")</f>
        <v/>
      </c>
      <c r="J302" s="35">
        <f t="shared" si="102"/>
        <v>0</v>
      </c>
      <c r="K302" s="35" t="str">
        <f>IFERROR(IF(INDEX('[1]PNC 2020'!$A$3:$AA$434,MATCH($A302,'[1]PNC 2020'!$A$7:$A$434,0)+4,MATCH(K$60,'[1]PNC 2020'!$A$3:$AA$3,0))=0,"",INDEX('[1]PNC 2020'!$A$3:$AA$434,MATCH($A302,'[1]PNC 2020'!$A$7:$A$434,0)+4,MATCH(K$60,'[1]PNC 2020'!$A$3:$AA$3,0))),"")</f>
        <v/>
      </c>
      <c r="L302" s="35" t="str">
        <f>IFERROR(IF(INDEX('[1]PNC 2020'!$A$3:$AA$434,MATCH($A302,'[1]PNC 2020'!$A$7:$A$434,0)+4,MATCH(L$60,'[1]PNC 2020'!$A$3:$AA$3,0))=0,"",INDEX('[1]PNC 2020'!$A$3:$AA$434,MATCH($A302,'[1]PNC 2020'!$A$7:$A$434,0)+4,MATCH(L$60,'[1]PNC 2020'!$A$3:$AA$3,0))),"")</f>
        <v/>
      </c>
      <c r="M302" s="35">
        <f t="shared" si="103"/>
        <v>0</v>
      </c>
      <c r="N302" s="35" t="str">
        <f>IFERROR(IF(INDEX('[1]PNC 2020'!$A$3:$AA$434,MATCH($A302,'[1]PNC 2020'!$A$7:$A$434,0)+4,MATCH(N$60,'[1]PNC 2020'!$A$3:$AA$3,0))=0,"",INDEX('[1]PNC 2020'!$A$3:$AA$434,MATCH($A302,'[1]PNC 2020'!$A$7:$A$434,0)+4,MATCH(N$60,'[1]PNC 2020'!$A$3:$AA$3,0))),"")</f>
        <v/>
      </c>
      <c r="O302" s="35" t="str">
        <f>IFERROR(IF(INDEX('[1]PNC 2020'!$A$3:$AA$434,MATCH($A302,'[1]PNC 2020'!$A$7:$A$434,0)+4,MATCH(O$60,'[1]PNC 2020'!$A$3:$AA$3,0))=0,"",INDEX('[1]PNC 2020'!$A$3:$AA$434,MATCH($A302,'[1]PNC 2020'!$A$7:$A$434,0)+4,MATCH(O$60,'[1]PNC 2020'!$A$3:$AA$3,0))),"")</f>
        <v/>
      </c>
      <c r="P302" s="35">
        <f t="shared" si="104"/>
        <v>0</v>
      </c>
      <c r="Q302" s="35" t="str">
        <f>IFERROR(IF(INDEX('[1]PNC 2020'!$A$3:$AA$434,MATCH($A302,'[1]PNC 2020'!$A$7:$A$434,0)+4,MATCH(Q$60,'[1]PNC 2020'!$A$3:$AA$3,0))=0,"",INDEX('[1]PNC 2020'!$A$3:$AA$434,MATCH($A302,'[1]PNC 2020'!$A$7:$A$434,0)+4,MATCH(Q$60,'[1]PNC 2020'!$A$3:$AA$3,0))),"")</f>
        <v/>
      </c>
      <c r="R302" s="35" t="str">
        <f>IFERROR(IF(INDEX('[1]PNC 2020'!$A$3:$AA$434,MATCH($A302,'[1]PNC 2020'!$A$7:$A$434,0)+4,MATCH(R$60,'[1]PNC 2020'!$A$3:$AA$3,0))=0,"",INDEX('[1]PNC 2020'!$A$3:$AA$434,MATCH($A302,'[1]PNC 2020'!$A$7:$A$434,0)+4,MATCH(R$60,'[1]PNC 2020'!$A$3:$AA$3,0))),"")</f>
        <v/>
      </c>
      <c r="S302" s="35">
        <f t="shared" si="105"/>
        <v>0</v>
      </c>
      <c r="T302" s="35" t="str">
        <f>IFERROR(IF(INDEX('[1]PNC 2020'!$A$3:$AA$434,MATCH($A302,'[1]PNC 2020'!$A$7:$A$434,0)+4,MATCH(T$60,'[1]PNC 2020'!$A$3:$AA$3,0))=0,"",INDEX('[1]PNC 2020'!$A$3:$AA$434,MATCH($A302,'[1]PNC 2020'!$A$7:$A$434,0)+4,MATCH(T$60,'[1]PNC 2020'!$A$3:$AA$3,0))),"")</f>
        <v/>
      </c>
      <c r="U302" s="35" t="str">
        <f>IFERROR(IF(INDEX('[1]PNC 2020'!$A$3:$AA$434,MATCH($A302,'[1]PNC 2020'!$A$7:$A$434,0)+4,MATCH(U$60,'[1]PNC 2020'!$A$3:$AA$3,0))=0,"",INDEX('[1]PNC 2020'!$A$3:$AA$434,MATCH($A302,'[1]PNC 2020'!$A$7:$A$434,0)+4,MATCH(U$60,'[1]PNC 2020'!$A$3:$AA$3,0))),"")</f>
        <v/>
      </c>
      <c r="V302" s="35">
        <f t="shared" si="106"/>
        <v>0</v>
      </c>
      <c r="W302" s="35" t="str">
        <f>IFERROR(IF(INDEX('[1]PNC 2020'!$A$3:$AA$434,MATCH($A302,'[1]PNC 2020'!$A$7:$A$434,0)+4,MATCH(W$60,'[1]PNC 2020'!$A$3:$AA$3,0))=0,"",INDEX('[1]PNC 2020'!$A$3:$AA$434,MATCH($A302,'[1]PNC 2020'!$A$7:$A$434,0)+4,MATCH(W$60,'[1]PNC 2020'!$A$3:$AA$3,0))),"")</f>
        <v/>
      </c>
      <c r="X302" s="35" t="str">
        <f>IFERROR(IF(INDEX('[1]PNC 2020'!$A$3:$AA$434,MATCH($A302,'[1]PNC 2020'!$A$7:$A$434,0)+4,MATCH(X$60,'[1]PNC 2020'!$A$3:$AA$3,0))=0,"",INDEX('[1]PNC 2020'!$A$3:$AA$434,MATCH($A302,'[1]PNC 2020'!$A$7:$A$434,0)+4,MATCH(X$60,'[1]PNC 2020'!$A$3:$AA$3,0))),"")</f>
        <v/>
      </c>
      <c r="Y302" s="35">
        <f t="shared" si="107"/>
        <v>0</v>
      </c>
      <c r="Z302" s="35" t="str">
        <f>IFERROR(IF(INDEX('[1]PNC 2020'!$A$3:$AA$434,MATCH($A302,'[1]PNC 2020'!$A$7:$A$434,0)+4,MATCH(Z$60,'[1]PNC 2020'!$A$3:$AA$3,0))=0,"",INDEX('[1]PNC 2020'!$A$3:$AA$434,MATCH($A302,'[1]PNC 2020'!$A$7:$A$434,0)+4,MATCH(Z$60,'[1]PNC 2020'!$A$3:$AA$3,0))),"")</f>
        <v/>
      </c>
      <c r="AA302" s="35" t="str">
        <f>IFERROR(IF(INDEX('[1]PNC 2020'!$A$3:$AA$434,MATCH($A302,'[1]PNC 2020'!$A$7:$A$434,0)+4,MATCH(AA$60,'[1]PNC 2020'!$A$3:$AA$3,0))=0,"",INDEX('[1]PNC 2020'!$A$3:$AA$434,MATCH($A302,'[1]PNC 2020'!$A$7:$A$434,0)+4,MATCH(AA$60,'[1]PNC 2020'!$A$3:$AA$3,0))),"")</f>
        <v/>
      </c>
      <c r="AB302" s="35">
        <f t="shared" si="108"/>
        <v>0</v>
      </c>
      <c r="AC302" s="35" t="str">
        <f>IFERROR(IF(INDEX('[1]PNC 2020'!$A$3:$AA$434,MATCH($A302,'[1]PNC 2020'!$A$7:$A$434,0)+4,MATCH(AC$60,'[1]PNC 2020'!$A$3:$AA$3,0))=0,"",INDEX('[1]PNC 2020'!$A$3:$AA$434,MATCH($A302,'[1]PNC 2020'!$A$7:$A$434,0)+4,MATCH(AC$60,'[1]PNC 2020'!$A$3:$AA$3,0))),"")</f>
        <v/>
      </c>
      <c r="AD302" s="35" t="str">
        <f>IFERROR(IF(INDEX('[1]PNC 2020'!$A$3:$AA$434,MATCH($A302,'[1]PNC 2020'!$A$7:$A$434,0)+4,MATCH(AD$60,'[1]PNC 2020'!$A$3:$AA$3,0))=0,"",INDEX('[1]PNC 2020'!$A$3:$AA$434,MATCH($A302,'[1]PNC 2020'!$A$7:$A$434,0)+4,MATCH(AD$60,'[1]PNC 2020'!$A$3:$AA$3,0))),"")</f>
        <v/>
      </c>
      <c r="AE302" s="35">
        <f t="shared" si="109"/>
        <v>0</v>
      </c>
      <c r="AF302" s="35" t="str">
        <f>IFERROR(IF(INDEX('[1]PNC 2020'!$A$3:$AA$434,MATCH($A302,'[1]PNC 2020'!$A$7:$A$434,0)+4,MATCH(AF$60,'[1]PNC 2020'!$A$3:$AA$3,0))=0,"",INDEX('[1]PNC 2020'!$A$3:$AA$434,MATCH($A302,'[1]PNC 2020'!$A$7:$A$434,0)+4,MATCH(AF$60,'[1]PNC 2020'!$A$3:$AA$3,0))),"")</f>
        <v/>
      </c>
      <c r="AG302" s="35" t="str">
        <f>IFERROR(IF(INDEX('[1]PNC 2020'!$A$3:$AA$434,MATCH($A302,'[1]PNC 2020'!$A$7:$A$434,0)+4,MATCH(AG$60,'[1]PNC 2020'!$A$3:$AA$3,0))=0,"",INDEX('[1]PNC 2020'!$A$3:$AA$434,MATCH($A302,'[1]PNC 2020'!$A$7:$A$434,0)+4,MATCH(AG$60,'[1]PNC 2020'!$A$3:$AA$3,0))),"")</f>
        <v/>
      </c>
      <c r="AH302" s="35">
        <f t="shared" si="110"/>
        <v>0</v>
      </c>
      <c r="AI302" s="35" t="str">
        <f>IFERROR(IF(INDEX('[1]PNC 2020'!$A$3:$AA$434,MATCH($A302,'[1]PNC 2020'!$A$7:$A$434,0)+4,MATCH(AI$60,'[1]PNC 2020'!$A$3:$AA$3,0))=0,"",INDEX('[1]PNC 2020'!$A$3:$AA$434,MATCH($A302,'[1]PNC 2020'!$A$7:$A$434,0)+4,MATCH(AI$60,'[1]PNC 2020'!$A$3:$AA$3,0))),"")</f>
        <v/>
      </c>
      <c r="AJ302" s="35" t="str">
        <f>IFERROR(IF(INDEX('[1]PNC 2020'!$A$3:$AA$434,MATCH($A302,'[1]PNC 2020'!$A$7:$A$434,0)+4,MATCH(AJ$60,'[1]PNC 2020'!$A$3:$AA$3,0))=0,"",INDEX('[1]PNC 2020'!$A$3:$AA$434,MATCH($A302,'[1]PNC 2020'!$A$7:$A$434,0)+4,MATCH(AJ$60,'[1]PNC 2020'!$A$3:$AA$3,0))),"")</f>
        <v/>
      </c>
      <c r="AK302" s="35">
        <f t="shared" si="111"/>
        <v>0</v>
      </c>
      <c r="AM302" s="97" t="s">
        <v>4</v>
      </c>
    </row>
    <row r="303" spans="1:39" x14ac:dyDescent="0.25">
      <c r="A303" s="97" t="str">
        <f t="shared" si="112"/>
        <v>MayoSeguros Ademi, S.A.</v>
      </c>
      <c r="B303" s="37" t="s">
        <v>126</v>
      </c>
      <c r="C303" s="44">
        <f t="shared" si="99"/>
        <v>0</v>
      </c>
      <c r="D303" s="44">
        <f t="shared" si="100"/>
        <v>0</v>
      </c>
      <c r="E303" s="35" t="str">
        <f>IFERROR(IF(INDEX('[1]PNC 2020'!$A$3:$AA$434,MATCH($A303,'[1]PNC 2020'!$A$7:$A$434,0)+4,MATCH(E$60,'[1]PNC 2020'!$A$3:$AA$3,0))=0,"",INDEX('[1]PNC 2020'!$A$3:$AA$434,MATCH($A303,'[1]PNC 2020'!$A$7:$A$434,0)+4,MATCH(E$60,'[1]PNC 2020'!$A$3:$AA$3,0))),"")</f>
        <v/>
      </c>
      <c r="F303" s="35" t="str">
        <f>IFERROR(IF(INDEX('[1]PNC 2020'!$A$3:$AA$434,MATCH($A303,'[1]PNC 2020'!$A$7:$A$434,0)+4,MATCH(F$60,'[1]PNC 2020'!$A$3:$AA$3,0))=0,"",INDEX('[1]PNC 2020'!$A$3:$AA$434,MATCH($A303,'[1]PNC 2020'!$A$7:$A$434,0)+4,MATCH(F$60,'[1]PNC 2020'!$A$3:$AA$3,0))),"")</f>
        <v/>
      </c>
      <c r="G303" s="35">
        <f t="shared" si="101"/>
        <v>0</v>
      </c>
      <c r="H303" s="35" t="str">
        <f>IFERROR(IF(INDEX('[1]PNC 2020'!$A$3:$AA$434,MATCH($A303,'[1]PNC 2020'!$A$7:$A$434,0)+4,MATCH(H$60,'[1]PNC 2020'!$A$3:$AA$3,0))=0,"",INDEX('[1]PNC 2020'!$A$3:$AA$434,MATCH($A303,'[1]PNC 2020'!$A$7:$A$434,0)+4,MATCH(H$60,'[1]PNC 2020'!$A$3:$AA$3,0))),"")</f>
        <v/>
      </c>
      <c r="I303" s="35" t="str">
        <f>IFERROR(IF(INDEX('[1]PNC 2020'!$A$3:$AA$434,MATCH($A303,'[1]PNC 2020'!$A$7:$A$434,0)+4,MATCH(I$60,'[1]PNC 2020'!$A$3:$AA$3,0))=0,"",INDEX('[1]PNC 2020'!$A$3:$AA$434,MATCH($A303,'[1]PNC 2020'!$A$7:$A$434,0)+4,MATCH(I$60,'[1]PNC 2020'!$A$3:$AA$3,0))),"")</f>
        <v/>
      </c>
      <c r="J303" s="35">
        <f t="shared" si="102"/>
        <v>0</v>
      </c>
      <c r="K303" s="35" t="str">
        <f>IFERROR(IF(INDEX('[1]PNC 2020'!$A$3:$AA$434,MATCH($A303,'[1]PNC 2020'!$A$7:$A$434,0)+4,MATCH(K$60,'[1]PNC 2020'!$A$3:$AA$3,0))=0,"",INDEX('[1]PNC 2020'!$A$3:$AA$434,MATCH($A303,'[1]PNC 2020'!$A$7:$A$434,0)+4,MATCH(K$60,'[1]PNC 2020'!$A$3:$AA$3,0))),"")</f>
        <v/>
      </c>
      <c r="L303" s="35" t="str">
        <f>IFERROR(IF(INDEX('[1]PNC 2020'!$A$3:$AA$434,MATCH($A303,'[1]PNC 2020'!$A$7:$A$434,0)+4,MATCH(L$60,'[1]PNC 2020'!$A$3:$AA$3,0))=0,"",INDEX('[1]PNC 2020'!$A$3:$AA$434,MATCH($A303,'[1]PNC 2020'!$A$7:$A$434,0)+4,MATCH(L$60,'[1]PNC 2020'!$A$3:$AA$3,0))),"")</f>
        <v/>
      </c>
      <c r="M303" s="35">
        <f t="shared" si="103"/>
        <v>0</v>
      </c>
      <c r="N303" s="35" t="str">
        <f>IFERROR(IF(INDEX('[1]PNC 2020'!$A$3:$AA$434,MATCH($A303,'[1]PNC 2020'!$A$7:$A$434,0)+4,MATCH(N$60,'[1]PNC 2020'!$A$3:$AA$3,0))=0,"",INDEX('[1]PNC 2020'!$A$3:$AA$434,MATCH($A303,'[1]PNC 2020'!$A$7:$A$434,0)+4,MATCH(N$60,'[1]PNC 2020'!$A$3:$AA$3,0))),"")</f>
        <v/>
      </c>
      <c r="O303" s="35" t="str">
        <f>IFERROR(IF(INDEX('[1]PNC 2020'!$A$3:$AA$434,MATCH($A303,'[1]PNC 2020'!$A$7:$A$434,0)+4,MATCH(O$60,'[1]PNC 2020'!$A$3:$AA$3,0))=0,"",INDEX('[1]PNC 2020'!$A$3:$AA$434,MATCH($A303,'[1]PNC 2020'!$A$7:$A$434,0)+4,MATCH(O$60,'[1]PNC 2020'!$A$3:$AA$3,0))),"")</f>
        <v/>
      </c>
      <c r="P303" s="35">
        <f t="shared" si="104"/>
        <v>0</v>
      </c>
      <c r="Q303" s="35" t="str">
        <f>IFERROR(IF(INDEX('[1]PNC 2020'!$A$3:$AA$434,MATCH($A303,'[1]PNC 2020'!$A$7:$A$434,0)+4,MATCH(Q$60,'[1]PNC 2020'!$A$3:$AA$3,0))=0,"",INDEX('[1]PNC 2020'!$A$3:$AA$434,MATCH($A303,'[1]PNC 2020'!$A$7:$A$434,0)+4,MATCH(Q$60,'[1]PNC 2020'!$A$3:$AA$3,0))),"")</f>
        <v/>
      </c>
      <c r="R303" s="35" t="str">
        <f>IFERROR(IF(INDEX('[1]PNC 2020'!$A$3:$AA$434,MATCH($A303,'[1]PNC 2020'!$A$7:$A$434,0)+4,MATCH(R$60,'[1]PNC 2020'!$A$3:$AA$3,0))=0,"",INDEX('[1]PNC 2020'!$A$3:$AA$434,MATCH($A303,'[1]PNC 2020'!$A$7:$A$434,0)+4,MATCH(R$60,'[1]PNC 2020'!$A$3:$AA$3,0))),"")</f>
        <v/>
      </c>
      <c r="S303" s="35">
        <f t="shared" si="105"/>
        <v>0</v>
      </c>
      <c r="T303" s="35" t="str">
        <f>IFERROR(IF(INDEX('[1]PNC 2020'!$A$3:$AA$434,MATCH($A303,'[1]PNC 2020'!$A$7:$A$434,0)+4,MATCH(T$60,'[1]PNC 2020'!$A$3:$AA$3,0))=0,"",INDEX('[1]PNC 2020'!$A$3:$AA$434,MATCH($A303,'[1]PNC 2020'!$A$7:$A$434,0)+4,MATCH(T$60,'[1]PNC 2020'!$A$3:$AA$3,0))),"")</f>
        <v/>
      </c>
      <c r="U303" s="35" t="str">
        <f>IFERROR(IF(INDEX('[1]PNC 2020'!$A$3:$AA$434,MATCH($A303,'[1]PNC 2020'!$A$7:$A$434,0)+4,MATCH(U$60,'[1]PNC 2020'!$A$3:$AA$3,0))=0,"",INDEX('[1]PNC 2020'!$A$3:$AA$434,MATCH($A303,'[1]PNC 2020'!$A$7:$A$434,0)+4,MATCH(U$60,'[1]PNC 2020'!$A$3:$AA$3,0))),"")</f>
        <v/>
      </c>
      <c r="V303" s="35">
        <f t="shared" si="106"/>
        <v>0</v>
      </c>
      <c r="W303" s="35" t="str">
        <f>IFERROR(IF(INDEX('[1]PNC 2020'!$A$3:$AA$434,MATCH($A303,'[1]PNC 2020'!$A$7:$A$434,0)+4,MATCH(W$60,'[1]PNC 2020'!$A$3:$AA$3,0))=0,"",INDEX('[1]PNC 2020'!$A$3:$AA$434,MATCH($A303,'[1]PNC 2020'!$A$7:$A$434,0)+4,MATCH(W$60,'[1]PNC 2020'!$A$3:$AA$3,0))),"")</f>
        <v/>
      </c>
      <c r="X303" s="35" t="str">
        <f>IFERROR(IF(INDEX('[1]PNC 2020'!$A$3:$AA$434,MATCH($A303,'[1]PNC 2020'!$A$7:$A$434,0)+4,MATCH(X$60,'[1]PNC 2020'!$A$3:$AA$3,0))=0,"",INDEX('[1]PNC 2020'!$A$3:$AA$434,MATCH($A303,'[1]PNC 2020'!$A$7:$A$434,0)+4,MATCH(X$60,'[1]PNC 2020'!$A$3:$AA$3,0))),"")</f>
        <v/>
      </c>
      <c r="Y303" s="35">
        <f t="shared" si="107"/>
        <v>0</v>
      </c>
      <c r="Z303" s="35" t="str">
        <f>IFERROR(IF(INDEX('[1]PNC 2020'!$A$3:$AA$434,MATCH($A303,'[1]PNC 2020'!$A$7:$A$434,0)+4,MATCH(Z$60,'[1]PNC 2020'!$A$3:$AA$3,0))=0,"",INDEX('[1]PNC 2020'!$A$3:$AA$434,MATCH($A303,'[1]PNC 2020'!$A$7:$A$434,0)+4,MATCH(Z$60,'[1]PNC 2020'!$A$3:$AA$3,0))),"")</f>
        <v/>
      </c>
      <c r="AA303" s="35" t="str">
        <f>IFERROR(IF(INDEX('[1]PNC 2020'!$A$3:$AA$434,MATCH($A303,'[1]PNC 2020'!$A$7:$A$434,0)+4,MATCH(AA$60,'[1]PNC 2020'!$A$3:$AA$3,0))=0,"",INDEX('[1]PNC 2020'!$A$3:$AA$434,MATCH($A303,'[1]PNC 2020'!$A$7:$A$434,0)+4,MATCH(AA$60,'[1]PNC 2020'!$A$3:$AA$3,0))),"")</f>
        <v/>
      </c>
      <c r="AB303" s="35">
        <f t="shared" si="108"/>
        <v>0</v>
      </c>
      <c r="AC303" s="35" t="str">
        <f>IFERROR(IF(INDEX('[1]PNC 2020'!$A$3:$AA$434,MATCH($A303,'[1]PNC 2020'!$A$7:$A$434,0)+4,MATCH(AC$60,'[1]PNC 2020'!$A$3:$AA$3,0))=0,"",INDEX('[1]PNC 2020'!$A$3:$AA$434,MATCH($A303,'[1]PNC 2020'!$A$7:$A$434,0)+4,MATCH(AC$60,'[1]PNC 2020'!$A$3:$AA$3,0))),"")</f>
        <v/>
      </c>
      <c r="AD303" s="35" t="str">
        <f>IFERROR(IF(INDEX('[1]PNC 2020'!$A$3:$AA$434,MATCH($A303,'[1]PNC 2020'!$A$7:$A$434,0)+4,MATCH(AD$60,'[1]PNC 2020'!$A$3:$AA$3,0))=0,"",INDEX('[1]PNC 2020'!$A$3:$AA$434,MATCH($A303,'[1]PNC 2020'!$A$7:$A$434,0)+4,MATCH(AD$60,'[1]PNC 2020'!$A$3:$AA$3,0))),"")</f>
        <v/>
      </c>
      <c r="AE303" s="35">
        <f t="shared" si="109"/>
        <v>0</v>
      </c>
      <c r="AF303" s="35" t="str">
        <f>IFERROR(IF(INDEX('[1]PNC 2020'!$A$3:$AA$434,MATCH($A303,'[1]PNC 2020'!$A$7:$A$434,0)+4,MATCH(AF$60,'[1]PNC 2020'!$A$3:$AA$3,0))=0,"",INDEX('[1]PNC 2020'!$A$3:$AA$434,MATCH($A303,'[1]PNC 2020'!$A$7:$A$434,0)+4,MATCH(AF$60,'[1]PNC 2020'!$A$3:$AA$3,0))),"")</f>
        <v/>
      </c>
      <c r="AG303" s="35" t="str">
        <f>IFERROR(IF(INDEX('[1]PNC 2020'!$A$3:$AA$434,MATCH($A303,'[1]PNC 2020'!$A$7:$A$434,0)+4,MATCH(AG$60,'[1]PNC 2020'!$A$3:$AA$3,0))=0,"",INDEX('[1]PNC 2020'!$A$3:$AA$434,MATCH($A303,'[1]PNC 2020'!$A$7:$A$434,0)+4,MATCH(AG$60,'[1]PNC 2020'!$A$3:$AA$3,0))),"")</f>
        <v/>
      </c>
      <c r="AH303" s="35">
        <f t="shared" si="110"/>
        <v>0</v>
      </c>
      <c r="AI303" s="35" t="str">
        <f>IFERROR(IF(INDEX('[1]PNC 2020'!$A$3:$AA$434,MATCH($A303,'[1]PNC 2020'!$A$7:$A$434,0)+4,MATCH(AI$60,'[1]PNC 2020'!$A$3:$AA$3,0))=0,"",INDEX('[1]PNC 2020'!$A$3:$AA$434,MATCH($A303,'[1]PNC 2020'!$A$7:$A$434,0)+4,MATCH(AI$60,'[1]PNC 2020'!$A$3:$AA$3,0))),"")</f>
        <v/>
      </c>
      <c r="AJ303" s="35" t="str">
        <f>IFERROR(IF(INDEX('[1]PNC 2020'!$A$3:$AA$434,MATCH($A303,'[1]PNC 2020'!$A$7:$A$434,0)+4,MATCH(AJ$60,'[1]PNC 2020'!$A$3:$AA$3,0))=0,"",INDEX('[1]PNC 2020'!$A$3:$AA$434,MATCH($A303,'[1]PNC 2020'!$A$7:$A$434,0)+4,MATCH(AJ$60,'[1]PNC 2020'!$A$3:$AA$3,0))),"")</f>
        <v/>
      </c>
      <c r="AK303" s="35">
        <f t="shared" si="111"/>
        <v>0</v>
      </c>
      <c r="AM303" s="97" t="s">
        <v>4</v>
      </c>
    </row>
    <row r="304" spans="1:39" x14ac:dyDescent="0.25">
      <c r="A304" s="97" t="str">
        <f t="shared" si="112"/>
        <v>MayoFuturo Seguros</v>
      </c>
      <c r="B304" s="37" t="s">
        <v>109</v>
      </c>
      <c r="C304" s="44">
        <f t="shared" si="99"/>
        <v>0</v>
      </c>
      <c r="D304" s="44">
        <f t="shared" si="100"/>
        <v>0</v>
      </c>
      <c r="E304" s="35" t="str">
        <f>IFERROR(IF(INDEX('[1]PNC 2020'!$A$3:$AA$434,MATCH($A304,'[1]PNC 2020'!$A$7:$A$434,0)+4,MATCH(E$60,'[1]PNC 2020'!$A$3:$AA$3,0))=0,"",INDEX('[1]PNC 2020'!$A$3:$AA$434,MATCH($A304,'[1]PNC 2020'!$A$7:$A$434,0)+4,MATCH(E$60,'[1]PNC 2020'!$A$3:$AA$3,0))),"")</f>
        <v/>
      </c>
      <c r="F304" s="35" t="str">
        <f>IFERROR(IF(INDEX('[1]PNC 2020'!$A$3:$AA$434,MATCH($A304,'[1]PNC 2020'!$A$7:$A$434,0)+4,MATCH(F$60,'[1]PNC 2020'!$A$3:$AA$3,0))=0,"",INDEX('[1]PNC 2020'!$A$3:$AA$434,MATCH($A304,'[1]PNC 2020'!$A$7:$A$434,0)+4,MATCH(F$60,'[1]PNC 2020'!$A$3:$AA$3,0))),"")</f>
        <v/>
      </c>
      <c r="G304" s="35">
        <f t="shared" si="101"/>
        <v>0</v>
      </c>
      <c r="H304" s="35" t="str">
        <f>IFERROR(IF(INDEX('[1]PNC 2020'!$A$3:$AA$434,MATCH($A304,'[1]PNC 2020'!$A$7:$A$434,0)+4,MATCH(H$60,'[1]PNC 2020'!$A$3:$AA$3,0))=0,"",INDEX('[1]PNC 2020'!$A$3:$AA$434,MATCH($A304,'[1]PNC 2020'!$A$7:$A$434,0)+4,MATCH(H$60,'[1]PNC 2020'!$A$3:$AA$3,0))),"")</f>
        <v/>
      </c>
      <c r="I304" s="35" t="str">
        <f>IFERROR(IF(INDEX('[1]PNC 2020'!$A$3:$AA$434,MATCH($A304,'[1]PNC 2020'!$A$7:$A$434,0)+4,MATCH(I$60,'[1]PNC 2020'!$A$3:$AA$3,0))=0,"",INDEX('[1]PNC 2020'!$A$3:$AA$434,MATCH($A304,'[1]PNC 2020'!$A$7:$A$434,0)+4,MATCH(I$60,'[1]PNC 2020'!$A$3:$AA$3,0))),"")</f>
        <v/>
      </c>
      <c r="J304" s="35">
        <f t="shared" si="102"/>
        <v>0</v>
      </c>
      <c r="K304" s="35" t="str">
        <f>IFERROR(IF(INDEX('[1]PNC 2020'!$A$3:$AA$434,MATCH($A304,'[1]PNC 2020'!$A$7:$A$434,0)+4,MATCH(K$60,'[1]PNC 2020'!$A$3:$AA$3,0))=0,"",INDEX('[1]PNC 2020'!$A$3:$AA$434,MATCH($A304,'[1]PNC 2020'!$A$7:$A$434,0)+4,MATCH(K$60,'[1]PNC 2020'!$A$3:$AA$3,0))),"")</f>
        <v/>
      </c>
      <c r="L304" s="35" t="str">
        <f>IFERROR(IF(INDEX('[1]PNC 2020'!$A$3:$AA$434,MATCH($A304,'[1]PNC 2020'!$A$7:$A$434,0)+4,MATCH(L$60,'[1]PNC 2020'!$A$3:$AA$3,0))=0,"",INDEX('[1]PNC 2020'!$A$3:$AA$434,MATCH($A304,'[1]PNC 2020'!$A$7:$A$434,0)+4,MATCH(L$60,'[1]PNC 2020'!$A$3:$AA$3,0))),"")</f>
        <v/>
      </c>
      <c r="M304" s="35">
        <f t="shared" si="103"/>
        <v>0</v>
      </c>
      <c r="N304" s="35" t="str">
        <f>IFERROR(IF(INDEX('[1]PNC 2020'!$A$3:$AA$434,MATCH($A304,'[1]PNC 2020'!$A$7:$A$434,0)+4,MATCH(N$60,'[1]PNC 2020'!$A$3:$AA$3,0))=0,"",INDEX('[1]PNC 2020'!$A$3:$AA$434,MATCH($A304,'[1]PNC 2020'!$A$7:$A$434,0)+4,MATCH(N$60,'[1]PNC 2020'!$A$3:$AA$3,0))),"")</f>
        <v/>
      </c>
      <c r="O304" s="35" t="str">
        <f>IFERROR(IF(INDEX('[1]PNC 2020'!$A$3:$AA$434,MATCH($A304,'[1]PNC 2020'!$A$7:$A$434,0)+4,MATCH(O$60,'[1]PNC 2020'!$A$3:$AA$3,0))=0,"",INDEX('[1]PNC 2020'!$A$3:$AA$434,MATCH($A304,'[1]PNC 2020'!$A$7:$A$434,0)+4,MATCH(O$60,'[1]PNC 2020'!$A$3:$AA$3,0))),"")</f>
        <v/>
      </c>
      <c r="P304" s="35">
        <f t="shared" si="104"/>
        <v>0</v>
      </c>
      <c r="Q304" s="35" t="str">
        <f>IFERROR(IF(INDEX('[1]PNC 2020'!$A$3:$AA$434,MATCH($A304,'[1]PNC 2020'!$A$7:$A$434,0)+4,MATCH(Q$60,'[1]PNC 2020'!$A$3:$AA$3,0))=0,"",INDEX('[1]PNC 2020'!$A$3:$AA$434,MATCH($A304,'[1]PNC 2020'!$A$7:$A$434,0)+4,MATCH(Q$60,'[1]PNC 2020'!$A$3:$AA$3,0))),"")</f>
        <v/>
      </c>
      <c r="R304" s="35" t="str">
        <f>IFERROR(IF(INDEX('[1]PNC 2020'!$A$3:$AA$434,MATCH($A304,'[1]PNC 2020'!$A$7:$A$434,0)+4,MATCH(R$60,'[1]PNC 2020'!$A$3:$AA$3,0))=0,"",INDEX('[1]PNC 2020'!$A$3:$AA$434,MATCH($A304,'[1]PNC 2020'!$A$7:$A$434,0)+4,MATCH(R$60,'[1]PNC 2020'!$A$3:$AA$3,0))),"")</f>
        <v/>
      </c>
      <c r="S304" s="35">
        <f t="shared" si="105"/>
        <v>0</v>
      </c>
      <c r="T304" s="35" t="str">
        <f>IFERROR(IF(INDEX('[1]PNC 2020'!$A$3:$AA$434,MATCH($A304,'[1]PNC 2020'!$A$7:$A$434,0)+4,MATCH(T$60,'[1]PNC 2020'!$A$3:$AA$3,0))=0,"",INDEX('[1]PNC 2020'!$A$3:$AA$434,MATCH($A304,'[1]PNC 2020'!$A$7:$A$434,0)+4,MATCH(T$60,'[1]PNC 2020'!$A$3:$AA$3,0))),"")</f>
        <v/>
      </c>
      <c r="U304" s="35" t="str">
        <f>IFERROR(IF(INDEX('[1]PNC 2020'!$A$3:$AA$434,MATCH($A304,'[1]PNC 2020'!$A$7:$A$434,0)+4,MATCH(U$60,'[1]PNC 2020'!$A$3:$AA$3,0))=0,"",INDEX('[1]PNC 2020'!$A$3:$AA$434,MATCH($A304,'[1]PNC 2020'!$A$7:$A$434,0)+4,MATCH(U$60,'[1]PNC 2020'!$A$3:$AA$3,0))),"")</f>
        <v/>
      </c>
      <c r="V304" s="35">
        <f t="shared" si="106"/>
        <v>0</v>
      </c>
      <c r="W304" s="35" t="str">
        <f>IFERROR(IF(INDEX('[1]PNC 2020'!$A$3:$AA$434,MATCH($A304,'[1]PNC 2020'!$A$7:$A$434,0)+4,MATCH(W$60,'[1]PNC 2020'!$A$3:$AA$3,0))=0,"",INDEX('[1]PNC 2020'!$A$3:$AA$434,MATCH($A304,'[1]PNC 2020'!$A$7:$A$434,0)+4,MATCH(W$60,'[1]PNC 2020'!$A$3:$AA$3,0))),"")</f>
        <v/>
      </c>
      <c r="X304" s="35" t="str">
        <f>IFERROR(IF(INDEX('[1]PNC 2020'!$A$3:$AA$434,MATCH($A304,'[1]PNC 2020'!$A$7:$A$434,0)+4,MATCH(X$60,'[1]PNC 2020'!$A$3:$AA$3,0))=0,"",INDEX('[1]PNC 2020'!$A$3:$AA$434,MATCH($A304,'[1]PNC 2020'!$A$7:$A$434,0)+4,MATCH(X$60,'[1]PNC 2020'!$A$3:$AA$3,0))),"")</f>
        <v/>
      </c>
      <c r="Y304" s="35">
        <f t="shared" si="107"/>
        <v>0</v>
      </c>
      <c r="Z304" s="35" t="str">
        <f>IFERROR(IF(INDEX('[1]PNC 2020'!$A$3:$AA$434,MATCH($A304,'[1]PNC 2020'!$A$7:$A$434,0)+4,MATCH(Z$60,'[1]PNC 2020'!$A$3:$AA$3,0))=0,"",INDEX('[1]PNC 2020'!$A$3:$AA$434,MATCH($A304,'[1]PNC 2020'!$A$7:$A$434,0)+4,MATCH(Z$60,'[1]PNC 2020'!$A$3:$AA$3,0))),"")</f>
        <v/>
      </c>
      <c r="AA304" s="35" t="str">
        <f>IFERROR(IF(INDEX('[1]PNC 2020'!$A$3:$AA$434,MATCH($A304,'[1]PNC 2020'!$A$7:$A$434,0)+4,MATCH(AA$60,'[1]PNC 2020'!$A$3:$AA$3,0))=0,"",INDEX('[1]PNC 2020'!$A$3:$AA$434,MATCH($A304,'[1]PNC 2020'!$A$7:$A$434,0)+4,MATCH(AA$60,'[1]PNC 2020'!$A$3:$AA$3,0))),"")</f>
        <v/>
      </c>
      <c r="AB304" s="35">
        <f t="shared" si="108"/>
        <v>0</v>
      </c>
      <c r="AC304" s="35" t="str">
        <f>IFERROR(IF(INDEX('[1]PNC 2020'!$A$3:$AA$434,MATCH($A304,'[1]PNC 2020'!$A$7:$A$434,0)+4,MATCH(AC$60,'[1]PNC 2020'!$A$3:$AA$3,0))=0,"",INDEX('[1]PNC 2020'!$A$3:$AA$434,MATCH($A304,'[1]PNC 2020'!$A$7:$A$434,0)+4,MATCH(AC$60,'[1]PNC 2020'!$A$3:$AA$3,0))),"")</f>
        <v/>
      </c>
      <c r="AD304" s="35" t="str">
        <f>IFERROR(IF(INDEX('[1]PNC 2020'!$A$3:$AA$434,MATCH($A304,'[1]PNC 2020'!$A$7:$A$434,0)+4,MATCH(AD$60,'[1]PNC 2020'!$A$3:$AA$3,0))=0,"",INDEX('[1]PNC 2020'!$A$3:$AA$434,MATCH($A304,'[1]PNC 2020'!$A$7:$A$434,0)+4,MATCH(AD$60,'[1]PNC 2020'!$A$3:$AA$3,0))),"")</f>
        <v/>
      </c>
      <c r="AE304" s="35">
        <f t="shared" si="109"/>
        <v>0</v>
      </c>
      <c r="AF304" s="35" t="str">
        <f>IFERROR(IF(INDEX('[1]PNC 2020'!$A$3:$AA$434,MATCH($A304,'[1]PNC 2020'!$A$7:$A$434,0)+4,MATCH(AF$60,'[1]PNC 2020'!$A$3:$AA$3,0))=0,"",INDEX('[1]PNC 2020'!$A$3:$AA$434,MATCH($A304,'[1]PNC 2020'!$A$7:$A$434,0)+4,MATCH(AF$60,'[1]PNC 2020'!$A$3:$AA$3,0))),"")</f>
        <v/>
      </c>
      <c r="AG304" s="35" t="str">
        <f>IFERROR(IF(INDEX('[1]PNC 2020'!$A$3:$AA$434,MATCH($A304,'[1]PNC 2020'!$A$7:$A$434,0)+4,MATCH(AG$60,'[1]PNC 2020'!$A$3:$AA$3,0))=0,"",INDEX('[1]PNC 2020'!$A$3:$AA$434,MATCH($A304,'[1]PNC 2020'!$A$7:$A$434,0)+4,MATCH(AG$60,'[1]PNC 2020'!$A$3:$AA$3,0))),"")</f>
        <v/>
      </c>
      <c r="AH304" s="35">
        <f t="shared" si="110"/>
        <v>0</v>
      </c>
      <c r="AI304" s="35" t="str">
        <f>IFERROR(IF(INDEX('[1]PNC 2020'!$A$3:$AA$434,MATCH($A304,'[1]PNC 2020'!$A$7:$A$434,0)+4,MATCH(AI$60,'[1]PNC 2020'!$A$3:$AA$3,0))=0,"",INDEX('[1]PNC 2020'!$A$3:$AA$434,MATCH($A304,'[1]PNC 2020'!$A$7:$A$434,0)+4,MATCH(AI$60,'[1]PNC 2020'!$A$3:$AA$3,0))),"")</f>
        <v/>
      </c>
      <c r="AJ304" s="35" t="str">
        <f>IFERROR(IF(INDEX('[1]PNC 2020'!$A$3:$AA$434,MATCH($A304,'[1]PNC 2020'!$A$7:$A$434,0)+4,MATCH(AJ$60,'[1]PNC 2020'!$A$3:$AA$3,0))=0,"",INDEX('[1]PNC 2020'!$A$3:$AA$434,MATCH($A304,'[1]PNC 2020'!$A$7:$A$434,0)+4,MATCH(AJ$60,'[1]PNC 2020'!$A$3:$AA$3,0))),"")</f>
        <v/>
      </c>
      <c r="AK304" s="35">
        <f t="shared" si="111"/>
        <v>0</v>
      </c>
      <c r="AM304" s="97" t="s">
        <v>4</v>
      </c>
    </row>
    <row r="305" spans="1:39" x14ac:dyDescent="0.25">
      <c r="A305" s="97" t="str">
        <f t="shared" si="112"/>
        <v>MayoConfederación del Canadá Dominicana, S. A.</v>
      </c>
      <c r="B305" s="37" t="s">
        <v>127</v>
      </c>
      <c r="C305" s="44">
        <f t="shared" si="99"/>
        <v>0</v>
      </c>
      <c r="D305" s="44">
        <f t="shared" si="100"/>
        <v>0</v>
      </c>
      <c r="E305" s="35" t="str">
        <f>IFERROR(IF(INDEX('[1]PNC 2020'!$A$3:$AA$434,MATCH($A305,'[1]PNC 2020'!$A$7:$A$434,0)+4,MATCH(E$60,'[1]PNC 2020'!$A$3:$AA$3,0))=0,"",INDEX('[1]PNC 2020'!$A$3:$AA$434,MATCH($A305,'[1]PNC 2020'!$A$7:$A$434,0)+4,MATCH(E$60,'[1]PNC 2020'!$A$3:$AA$3,0))),"")</f>
        <v/>
      </c>
      <c r="F305" s="35" t="str">
        <f>IFERROR(IF(INDEX('[1]PNC 2020'!$A$3:$AA$434,MATCH($A305,'[1]PNC 2020'!$A$7:$A$434,0)+4,MATCH(F$60,'[1]PNC 2020'!$A$3:$AA$3,0))=0,"",INDEX('[1]PNC 2020'!$A$3:$AA$434,MATCH($A305,'[1]PNC 2020'!$A$7:$A$434,0)+4,MATCH(F$60,'[1]PNC 2020'!$A$3:$AA$3,0))),"")</f>
        <v/>
      </c>
      <c r="G305" s="35">
        <f t="shared" si="101"/>
        <v>0</v>
      </c>
      <c r="H305" s="35" t="str">
        <f>IFERROR(IF(INDEX('[1]PNC 2020'!$A$3:$AA$434,MATCH($A305,'[1]PNC 2020'!$A$7:$A$434,0)+4,MATCH(H$60,'[1]PNC 2020'!$A$3:$AA$3,0))=0,"",INDEX('[1]PNC 2020'!$A$3:$AA$434,MATCH($A305,'[1]PNC 2020'!$A$7:$A$434,0)+4,MATCH(H$60,'[1]PNC 2020'!$A$3:$AA$3,0))),"")</f>
        <v/>
      </c>
      <c r="I305" s="35" t="str">
        <f>IFERROR(IF(INDEX('[1]PNC 2020'!$A$3:$AA$434,MATCH($A305,'[1]PNC 2020'!$A$7:$A$434,0)+4,MATCH(I$60,'[1]PNC 2020'!$A$3:$AA$3,0))=0,"",INDEX('[1]PNC 2020'!$A$3:$AA$434,MATCH($A305,'[1]PNC 2020'!$A$7:$A$434,0)+4,MATCH(I$60,'[1]PNC 2020'!$A$3:$AA$3,0))),"")</f>
        <v/>
      </c>
      <c r="J305" s="35">
        <f t="shared" si="102"/>
        <v>0</v>
      </c>
      <c r="K305" s="35" t="str">
        <f>IFERROR(IF(INDEX('[1]PNC 2020'!$A$3:$AA$434,MATCH($A305,'[1]PNC 2020'!$A$7:$A$434,0)+4,MATCH(K$60,'[1]PNC 2020'!$A$3:$AA$3,0))=0,"",INDEX('[1]PNC 2020'!$A$3:$AA$434,MATCH($A305,'[1]PNC 2020'!$A$7:$A$434,0)+4,MATCH(K$60,'[1]PNC 2020'!$A$3:$AA$3,0))),"")</f>
        <v/>
      </c>
      <c r="L305" s="35" t="str">
        <f>IFERROR(IF(INDEX('[1]PNC 2020'!$A$3:$AA$434,MATCH($A305,'[1]PNC 2020'!$A$7:$A$434,0)+4,MATCH(L$60,'[1]PNC 2020'!$A$3:$AA$3,0))=0,"",INDEX('[1]PNC 2020'!$A$3:$AA$434,MATCH($A305,'[1]PNC 2020'!$A$7:$A$434,0)+4,MATCH(L$60,'[1]PNC 2020'!$A$3:$AA$3,0))),"")</f>
        <v/>
      </c>
      <c r="M305" s="35">
        <f t="shared" si="103"/>
        <v>0</v>
      </c>
      <c r="N305" s="35" t="str">
        <f>IFERROR(IF(INDEX('[1]PNC 2020'!$A$3:$AA$434,MATCH($A305,'[1]PNC 2020'!$A$7:$A$434,0)+4,MATCH(N$60,'[1]PNC 2020'!$A$3:$AA$3,0))=0,"",INDEX('[1]PNC 2020'!$A$3:$AA$434,MATCH($A305,'[1]PNC 2020'!$A$7:$A$434,0)+4,MATCH(N$60,'[1]PNC 2020'!$A$3:$AA$3,0))),"")</f>
        <v/>
      </c>
      <c r="O305" s="35" t="str">
        <f>IFERROR(IF(INDEX('[1]PNC 2020'!$A$3:$AA$434,MATCH($A305,'[1]PNC 2020'!$A$7:$A$434,0)+4,MATCH(O$60,'[1]PNC 2020'!$A$3:$AA$3,0))=0,"",INDEX('[1]PNC 2020'!$A$3:$AA$434,MATCH($A305,'[1]PNC 2020'!$A$7:$A$434,0)+4,MATCH(O$60,'[1]PNC 2020'!$A$3:$AA$3,0))),"")</f>
        <v/>
      </c>
      <c r="P305" s="35">
        <f t="shared" si="104"/>
        <v>0</v>
      </c>
      <c r="Q305" s="35" t="str">
        <f>IFERROR(IF(INDEX('[1]PNC 2020'!$A$3:$AA$434,MATCH($A305,'[1]PNC 2020'!$A$7:$A$434,0)+4,MATCH(Q$60,'[1]PNC 2020'!$A$3:$AA$3,0))=0,"",INDEX('[1]PNC 2020'!$A$3:$AA$434,MATCH($A305,'[1]PNC 2020'!$A$7:$A$434,0)+4,MATCH(Q$60,'[1]PNC 2020'!$A$3:$AA$3,0))),"")</f>
        <v/>
      </c>
      <c r="R305" s="35" t="str">
        <f>IFERROR(IF(INDEX('[1]PNC 2020'!$A$3:$AA$434,MATCH($A305,'[1]PNC 2020'!$A$7:$A$434,0)+4,MATCH(R$60,'[1]PNC 2020'!$A$3:$AA$3,0))=0,"",INDEX('[1]PNC 2020'!$A$3:$AA$434,MATCH($A305,'[1]PNC 2020'!$A$7:$A$434,0)+4,MATCH(R$60,'[1]PNC 2020'!$A$3:$AA$3,0))),"")</f>
        <v/>
      </c>
      <c r="S305" s="35">
        <f t="shared" si="105"/>
        <v>0</v>
      </c>
      <c r="T305" s="35" t="str">
        <f>IFERROR(IF(INDEX('[1]PNC 2020'!$A$3:$AA$434,MATCH($A305,'[1]PNC 2020'!$A$7:$A$434,0)+4,MATCH(T$60,'[1]PNC 2020'!$A$3:$AA$3,0))=0,"",INDEX('[1]PNC 2020'!$A$3:$AA$434,MATCH($A305,'[1]PNC 2020'!$A$7:$A$434,0)+4,MATCH(T$60,'[1]PNC 2020'!$A$3:$AA$3,0))),"")</f>
        <v/>
      </c>
      <c r="U305" s="35" t="str">
        <f>IFERROR(IF(INDEX('[1]PNC 2020'!$A$3:$AA$434,MATCH($A305,'[1]PNC 2020'!$A$7:$A$434,0)+4,MATCH(U$60,'[1]PNC 2020'!$A$3:$AA$3,0))=0,"",INDEX('[1]PNC 2020'!$A$3:$AA$434,MATCH($A305,'[1]PNC 2020'!$A$7:$A$434,0)+4,MATCH(U$60,'[1]PNC 2020'!$A$3:$AA$3,0))),"")</f>
        <v/>
      </c>
      <c r="V305" s="35">
        <f t="shared" si="106"/>
        <v>0</v>
      </c>
      <c r="W305" s="35" t="str">
        <f>IFERROR(IF(INDEX('[1]PNC 2020'!$A$3:$AA$434,MATCH($A305,'[1]PNC 2020'!$A$7:$A$434,0)+4,MATCH(W$60,'[1]PNC 2020'!$A$3:$AA$3,0))=0,"",INDEX('[1]PNC 2020'!$A$3:$AA$434,MATCH($A305,'[1]PNC 2020'!$A$7:$A$434,0)+4,MATCH(W$60,'[1]PNC 2020'!$A$3:$AA$3,0))),"")</f>
        <v/>
      </c>
      <c r="X305" s="35" t="str">
        <f>IFERROR(IF(INDEX('[1]PNC 2020'!$A$3:$AA$434,MATCH($A305,'[1]PNC 2020'!$A$7:$A$434,0)+4,MATCH(X$60,'[1]PNC 2020'!$A$3:$AA$3,0))=0,"",INDEX('[1]PNC 2020'!$A$3:$AA$434,MATCH($A305,'[1]PNC 2020'!$A$7:$A$434,0)+4,MATCH(X$60,'[1]PNC 2020'!$A$3:$AA$3,0))),"")</f>
        <v/>
      </c>
      <c r="Y305" s="35">
        <f t="shared" si="107"/>
        <v>0</v>
      </c>
      <c r="Z305" s="35" t="str">
        <f>IFERROR(IF(INDEX('[1]PNC 2020'!$A$3:$AA$434,MATCH($A305,'[1]PNC 2020'!$A$7:$A$434,0)+4,MATCH(Z$60,'[1]PNC 2020'!$A$3:$AA$3,0))=0,"",INDEX('[1]PNC 2020'!$A$3:$AA$434,MATCH($A305,'[1]PNC 2020'!$A$7:$A$434,0)+4,MATCH(Z$60,'[1]PNC 2020'!$A$3:$AA$3,0))),"")</f>
        <v/>
      </c>
      <c r="AA305" s="35" t="str">
        <f>IFERROR(IF(INDEX('[1]PNC 2020'!$A$3:$AA$434,MATCH($A305,'[1]PNC 2020'!$A$7:$A$434,0)+4,MATCH(AA$60,'[1]PNC 2020'!$A$3:$AA$3,0))=0,"",INDEX('[1]PNC 2020'!$A$3:$AA$434,MATCH($A305,'[1]PNC 2020'!$A$7:$A$434,0)+4,MATCH(AA$60,'[1]PNC 2020'!$A$3:$AA$3,0))),"")</f>
        <v/>
      </c>
      <c r="AB305" s="35">
        <f t="shared" si="108"/>
        <v>0</v>
      </c>
      <c r="AC305" s="35" t="str">
        <f>IFERROR(IF(INDEX('[1]PNC 2020'!$A$3:$AA$434,MATCH($A305,'[1]PNC 2020'!$A$7:$A$434,0)+4,MATCH(AC$60,'[1]PNC 2020'!$A$3:$AA$3,0))=0,"",INDEX('[1]PNC 2020'!$A$3:$AA$434,MATCH($A305,'[1]PNC 2020'!$A$7:$A$434,0)+4,MATCH(AC$60,'[1]PNC 2020'!$A$3:$AA$3,0))),"")</f>
        <v/>
      </c>
      <c r="AD305" s="35" t="str">
        <f>IFERROR(IF(INDEX('[1]PNC 2020'!$A$3:$AA$434,MATCH($A305,'[1]PNC 2020'!$A$7:$A$434,0)+4,MATCH(AD$60,'[1]PNC 2020'!$A$3:$AA$3,0))=0,"",INDEX('[1]PNC 2020'!$A$3:$AA$434,MATCH($A305,'[1]PNC 2020'!$A$7:$A$434,0)+4,MATCH(AD$60,'[1]PNC 2020'!$A$3:$AA$3,0))),"")</f>
        <v/>
      </c>
      <c r="AE305" s="35">
        <f t="shared" si="109"/>
        <v>0</v>
      </c>
      <c r="AF305" s="35" t="str">
        <f>IFERROR(IF(INDEX('[1]PNC 2020'!$A$3:$AA$434,MATCH($A305,'[1]PNC 2020'!$A$7:$A$434,0)+4,MATCH(AF$60,'[1]PNC 2020'!$A$3:$AA$3,0))=0,"",INDEX('[1]PNC 2020'!$A$3:$AA$434,MATCH($A305,'[1]PNC 2020'!$A$7:$A$434,0)+4,MATCH(AF$60,'[1]PNC 2020'!$A$3:$AA$3,0))),"")</f>
        <v/>
      </c>
      <c r="AG305" s="35" t="str">
        <f>IFERROR(IF(INDEX('[1]PNC 2020'!$A$3:$AA$434,MATCH($A305,'[1]PNC 2020'!$A$7:$A$434,0)+4,MATCH(AG$60,'[1]PNC 2020'!$A$3:$AA$3,0))=0,"",INDEX('[1]PNC 2020'!$A$3:$AA$434,MATCH($A305,'[1]PNC 2020'!$A$7:$A$434,0)+4,MATCH(AG$60,'[1]PNC 2020'!$A$3:$AA$3,0))),"")</f>
        <v/>
      </c>
      <c r="AH305" s="35">
        <f t="shared" si="110"/>
        <v>0</v>
      </c>
      <c r="AI305" s="35" t="str">
        <f>IFERROR(IF(INDEX('[1]PNC 2020'!$A$3:$AA$434,MATCH($A305,'[1]PNC 2020'!$A$7:$A$434,0)+4,MATCH(AI$60,'[1]PNC 2020'!$A$3:$AA$3,0))=0,"",INDEX('[1]PNC 2020'!$A$3:$AA$434,MATCH($A305,'[1]PNC 2020'!$A$7:$A$434,0)+4,MATCH(AI$60,'[1]PNC 2020'!$A$3:$AA$3,0))),"")</f>
        <v/>
      </c>
      <c r="AJ305" s="35" t="str">
        <f>IFERROR(IF(INDEX('[1]PNC 2020'!$A$3:$AA$434,MATCH($A305,'[1]PNC 2020'!$A$7:$A$434,0)+4,MATCH(AJ$60,'[1]PNC 2020'!$A$3:$AA$3,0))=0,"",INDEX('[1]PNC 2020'!$A$3:$AA$434,MATCH($A305,'[1]PNC 2020'!$A$7:$A$434,0)+4,MATCH(AJ$60,'[1]PNC 2020'!$A$3:$AA$3,0))),"")</f>
        <v/>
      </c>
      <c r="AK305" s="35">
        <f t="shared" si="111"/>
        <v>0</v>
      </c>
      <c r="AM305" s="97" t="s">
        <v>4</v>
      </c>
    </row>
    <row r="306" spans="1:39" x14ac:dyDescent="0.25">
      <c r="A306" s="97" t="str">
        <f t="shared" si="112"/>
        <v>MayoAutoseguro, S. A.</v>
      </c>
      <c r="B306" s="37" t="s">
        <v>79</v>
      </c>
      <c r="C306" s="44">
        <f t="shared" si="99"/>
        <v>0</v>
      </c>
      <c r="D306" s="44">
        <f t="shared" si="100"/>
        <v>0</v>
      </c>
      <c r="E306" s="35" t="str">
        <f>IFERROR(IF(INDEX('[1]PNC 2020'!$A$3:$AA$434,MATCH($A306,'[1]PNC 2020'!$A$7:$A$434,0)+4,MATCH(E$60,'[1]PNC 2020'!$A$3:$AA$3,0))=0,"",INDEX('[1]PNC 2020'!$A$3:$AA$434,MATCH($A306,'[1]PNC 2020'!$A$7:$A$434,0)+4,MATCH(E$60,'[1]PNC 2020'!$A$3:$AA$3,0))),"")</f>
        <v/>
      </c>
      <c r="F306" s="35" t="str">
        <f>IFERROR(IF(INDEX('[1]PNC 2020'!$A$3:$AA$434,MATCH($A306,'[1]PNC 2020'!$A$7:$A$434,0)+4,MATCH(F$60,'[1]PNC 2020'!$A$3:$AA$3,0))=0,"",INDEX('[1]PNC 2020'!$A$3:$AA$434,MATCH($A306,'[1]PNC 2020'!$A$7:$A$434,0)+4,MATCH(F$60,'[1]PNC 2020'!$A$3:$AA$3,0))),"")</f>
        <v/>
      </c>
      <c r="G306" s="35">
        <f t="shared" si="101"/>
        <v>0</v>
      </c>
      <c r="H306" s="35" t="str">
        <f>IFERROR(IF(INDEX('[1]PNC 2020'!$A$3:$AA$434,MATCH($A306,'[1]PNC 2020'!$A$7:$A$434,0)+4,MATCH(H$60,'[1]PNC 2020'!$A$3:$AA$3,0))=0,"",INDEX('[1]PNC 2020'!$A$3:$AA$434,MATCH($A306,'[1]PNC 2020'!$A$7:$A$434,0)+4,MATCH(H$60,'[1]PNC 2020'!$A$3:$AA$3,0))),"")</f>
        <v/>
      </c>
      <c r="I306" s="35" t="str">
        <f>IFERROR(IF(INDEX('[1]PNC 2020'!$A$3:$AA$434,MATCH($A306,'[1]PNC 2020'!$A$7:$A$434,0)+4,MATCH(I$60,'[1]PNC 2020'!$A$3:$AA$3,0))=0,"",INDEX('[1]PNC 2020'!$A$3:$AA$434,MATCH($A306,'[1]PNC 2020'!$A$7:$A$434,0)+4,MATCH(I$60,'[1]PNC 2020'!$A$3:$AA$3,0))),"")</f>
        <v/>
      </c>
      <c r="J306" s="35">
        <f t="shared" si="102"/>
        <v>0</v>
      </c>
      <c r="K306" s="35" t="str">
        <f>IFERROR(IF(INDEX('[1]PNC 2020'!$A$3:$AA$434,MATCH($A306,'[1]PNC 2020'!$A$7:$A$434,0)+4,MATCH(K$60,'[1]PNC 2020'!$A$3:$AA$3,0))=0,"",INDEX('[1]PNC 2020'!$A$3:$AA$434,MATCH($A306,'[1]PNC 2020'!$A$7:$A$434,0)+4,MATCH(K$60,'[1]PNC 2020'!$A$3:$AA$3,0))),"")</f>
        <v/>
      </c>
      <c r="L306" s="35" t="str">
        <f>IFERROR(IF(INDEX('[1]PNC 2020'!$A$3:$AA$434,MATCH($A306,'[1]PNC 2020'!$A$7:$A$434,0)+4,MATCH(L$60,'[1]PNC 2020'!$A$3:$AA$3,0))=0,"",INDEX('[1]PNC 2020'!$A$3:$AA$434,MATCH($A306,'[1]PNC 2020'!$A$7:$A$434,0)+4,MATCH(L$60,'[1]PNC 2020'!$A$3:$AA$3,0))),"")</f>
        <v/>
      </c>
      <c r="M306" s="35">
        <f t="shared" si="103"/>
        <v>0</v>
      </c>
      <c r="N306" s="35" t="str">
        <f>IFERROR(IF(INDEX('[1]PNC 2020'!$A$3:$AA$434,MATCH($A306,'[1]PNC 2020'!$A$7:$A$434,0)+4,MATCH(N$60,'[1]PNC 2020'!$A$3:$AA$3,0))=0,"",INDEX('[1]PNC 2020'!$A$3:$AA$434,MATCH($A306,'[1]PNC 2020'!$A$7:$A$434,0)+4,MATCH(N$60,'[1]PNC 2020'!$A$3:$AA$3,0))),"")</f>
        <v/>
      </c>
      <c r="O306" s="35" t="str">
        <f>IFERROR(IF(INDEX('[1]PNC 2020'!$A$3:$AA$434,MATCH($A306,'[1]PNC 2020'!$A$7:$A$434,0)+4,MATCH(O$60,'[1]PNC 2020'!$A$3:$AA$3,0))=0,"",INDEX('[1]PNC 2020'!$A$3:$AA$434,MATCH($A306,'[1]PNC 2020'!$A$7:$A$434,0)+4,MATCH(O$60,'[1]PNC 2020'!$A$3:$AA$3,0))),"")</f>
        <v/>
      </c>
      <c r="P306" s="35">
        <f t="shared" si="104"/>
        <v>0</v>
      </c>
      <c r="Q306" s="35" t="str">
        <f>IFERROR(IF(INDEX('[1]PNC 2020'!$A$3:$AA$434,MATCH($A306,'[1]PNC 2020'!$A$7:$A$434,0)+4,MATCH(Q$60,'[1]PNC 2020'!$A$3:$AA$3,0))=0,"",INDEX('[1]PNC 2020'!$A$3:$AA$434,MATCH($A306,'[1]PNC 2020'!$A$7:$A$434,0)+4,MATCH(Q$60,'[1]PNC 2020'!$A$3:$AA$3,0))),"")</f>
        <v/>
      </c>
      <c r="R306" s="35" t="str">
        <f>IFERROR(IF(INDEX('[1]PNC 2020'!$A$3:$AA$434,MATCH($A306,'[1]PNC 2020'!$A$7:$A$434,0)+4,MATCH(R$60,'[1]PNC 2020'!$A$3:$AA$3,0))=0,"",INDEX('[1]PNC 2020'!$A$3:$AA$434,MATCH($A306,'[1]PNC 2020'!$A$7:$A$434,0)+4,MATCH(R$60,'[1]PNC 2020'!$A$3:$AA$3,0))),"")</f>
        <v/>
      </c>
      <c r="S306" s="35">
        <f t="shared" si="105"/>
        <v>0</v>
      </c>
      <c r="T306" s="35" t="str">
        <f>IFERROR(IF(INDEX('[1]PNC 2020'!$A$3:$AA$434,MATCH($A306,'[1]PNC 2020'!$A$7:$A$434,0)+4,MATCH(T$60,'[1]PNC 2020'!$A$3:$AA$3,0))=0,"",INDEX('[1]PNC 2020'!$A$3:$AA$434,MATCH($A306,'[1]PNC 2020'!$A$7:$A$434,0)+4,MATCH(T$60,'[1]PNC 2020'!$A$3:$AA$3,0))),"")</f>
        <v/>
      </c>
      <c r="U306" s="35" t="str">
        <f>IFERROR(IF(INDEX('[1]PNC 2020'!$A$3:$AA$434,MATCH($A306,'[1]PNC 2020'!$A$7:$A$434,0)+4,MATCH(U$60,'[1]PNC 2020'!$A$3:$AA$3,0))=0,"",INDEX('[1]PNC 2020'!$A$3:$AA$434,MATCH($A306,'[1]PNC 2020'!$A$7:$A$434,0)+4,MATCH(U$60,'[1]PNC 2020'!$A$3:$AA$3,0))),"")</f>
        <v/>
      </c>
      <c r="V306" s="35">
        <f t="shared" si="106"/>
        <v>0</v>
      </c>
      <c r="W306" s="35" t="str">
        <f>IFERROR(IF(INDEX('[1]PNC 2020'!$A$3:$AA$434,MATCH($A306,'[1]PNC 2020'!$A$7:$A$434,0)+4,MATCH(W$60,'[1]PNC 2020'!$A$3:$AA$3,0))=0,"",INDEX('[1]PNC 2020'!$A$3:$AA$434,MATCH($A306,'[1]PNC 2020'!$A$7:$A$434,0)+4,MATCH(W$60,'[1]PNC 2020'!$A$3:$AA$3,0))),"")</f>
        <v/>
      </c>
      <c r="X306" s="35" t="str">
        <f>IFERROR(IF(INDEX('[1]PNC 2020'!$A$3:$AA$434,MATCH($A306,'[1]PNC 2020'!$A$7:$A$434,0)+4,MATCH(X$60,'[1]PNC 2020'!$A$3:$AA$3,0))=0,"",INDEX('[1]PNC 2020'!$A$3:$AA$434,MATCH($A306,'[1]PNC 2020'!$A$7:$A$434,0)+4,MATCH(X$60,'[1]PNC 2020'!$A$3:$AA$3,0))),"")</f>
        <v/>
      </c>
      <c r="Y306" s="35">
        <f t="shared" si="107"/>
        <v>0</v>
      </c>
      <c r="Z306" s="35" t="str">
        <f>IFERROR(IF(INDEX('[1]PNC 2020'!$A$3:$AA$434,MATCH($A306,'[1]PNC 2020'!$A$7:$A$434,0)+4,MATCH(Z$60,'[1]PNC 2020'!$A$3:$AA$3,0))=0,"",INDEX('[1]PNC 2020'!$A$3:$AA$434,MATCH($A306,'[1]PNC 2020'!$A$7:$A$434,0)+4,MATCH(Z$60,'[1]PNC 2020'!$A$3:$AA$3,0))),"")</f>
        <v/>
      </c>
      <c r="AA306" s="35" t="str">
        <f>IFERROR(IF(INDEX('[1]PNC 2020'!$A$3:$AA$434,MATCH($A306,'[1]PNC 2020'!$A$7:$A$434,0)+4,MATCH(AA$60,'[1]PNC 2020'!$A$3:$AA$3,0))=0,"",INDEX('[1]PNC 2020'!$A$3:$AA$434,MATCH($A306,'[1]PNC 2020'!$A$7:$A$434,0)+4,MATCH(AA$60,'[1]PNC 2020'!$A$3:$AA$3,0))),"")</f>
        <v/>
      </c>
      <c r="AB306" s="35">
        <f t="shared" si="108"/>
        <v>0</v>
      </c>
      <c r="AC306" s="35" t="str">
        <f>IFERROR(IF(INDEX('[1]PNC 2020'!$A$3:$AA$434,MATCH($A306,'[1]PNC 2020'!$A$7:$A$434,0)+4,MATCH(AC$60,'[1]PNC 2020'!$A$3:$AA$3,0))=0,"",INDEX('[1]PNC 2020'!$A$3:$AA$434,MATCH($A306,'[1]PNC 2020'!$A$7:$A$434,0)+4,MATCH(AC$60,'[1]PNC 2020'!$A$3:$AA$3,0))),"")</f>
        <v/>
      </c>
      <c r="AD306" s="35" t="str">
        <f>IFERROR(IF(INDEX('[1]PNC 2020'!$A$3:$AA$434,MATCH($A306,'[1]PNC 2020'!$A$7:$A$434,0)+4,MATCH(AD$60,'[1]PNC 2020'!$A$3:$AA$3,0))=0,"",INDEX('[1]PNC 2020'!$A$3:$AA$434,MATCH($A306,'[1]PNC 2020'!$A$7:$A$434,0)+4,MATCH(AD$60,'[1]PNC 2020'!$A$3:$AA$3,0))),"")</f>
        <v/>
      </c>
      <c r="AE306" s="35">
        <f t="shared" si="109"/>
        <v>0</v>
      </c>
      <c r="AF306" s="35" t="str">
        <f>IFERROR(IF(INDEX('[1]PNC 2020'!$A$3:$AA$434,MATCH($A306,'[1]PNC 2020'!$A$7:$A$434,0)+4,MATCH(AF$60,'[1]PNC 2020'!$A$3:$AA$3,0))=0,"",INDEX('[1]PNC 2020'!$A$3:$AA$434,MATCH($A306,'[1]PNC 2020'!$A$7:$A$434,0)+4,MATCH(AF$60,'[1]PNC 2020'!$A$3:$AA$3,0))),"")</f>
        <v/>
      </c>
      <c r="AG306" s="35" t="str">
        <f>IFERROR(IF(INDEX('[1]PNC 2020'!$A$3:$AA$434,MATCH($A306,'[1]PNC 2020'!$A$7:$A$434,0)+4,MATCH(AG$60,'[1]PNC 2020'!$A$3:$AA$3,0))=0,"",INDEX('[1]PNC 2020'!$A$3:$AA$434,MATCH($A306,'[1]PNC 2020'!$A$7:$A$434,0)+4,MATCH(AG$60,'[1]PNC 2020'!$A$3:$AA$3,0))),"")</f>
        <v/>
      </c>
      <c r="AH306" s="35">
        <f t="shared" si="110"/>
        <v>0</v>
      </c>
      <c r="AI306" s="35" t="str">
        <f>IFERROR(IF(INDEX('[1]PNC 2020'!$A$3:$AA$434,MATCH($A306,'[1]PNC 2020'!$A$7:$A$434,0)+4,MATCH(AI$60,'[1]PNC 2020'!$A$3:$AA$3,0))=0,"",INDEX('[1]PNC 2020'!$A$3:$AA$434,MATCH($A306,'[1]PNC 2020'!$A$7:$A$434,0)+4,MATCH(AI$60,'[1]PNC 2020'!$A$3:$AA$3,0))),"")</f>
        <v/>
      </c>
      <c r="AJ306" s="35" t="str">
        <f>IFERROR(IF(INDEX('[1]PNC 2020'!$A$3:$AA$434,MATCH($A306,'[1]PNC 2020'!$A$7:$A$434,0)+4,MATCH(AJ$60,'[1]PNC 2020'!$A$3:$AA$3,0))=0,"",INDEX('[1]PNC 2020'!$A$3:$AA$434,MATCH($A306,'[1]PNC 2020'!$A$7:$A$434,0)+4,MATCH(AJ$60,'[1]PNC 2020'!$A$3:$AA$3,0))),"")</f>
        <v/>
      </c>
      <c r="AK306" s="35">
        <f t="shared" si="111"/>
        <v>0</v>
      </c>
      <c r="AM306" s="97" t="s">
        <v>4</v>
      </c>
    </row>
    <row r="307" spans="1:39" x14ac:dyDescent="0.25">
      <c r="A307" s="97" t="str">
        <f t="shared" si="112"/>
        <v>MayoSeguros Yunen, S.A.</v>
      </c>
      <c r="B307" s="37" t="s">
        <v>128</v>
      </c>
      <c r="C307" s="44">
        <f t="shared" si="99"/>
        <v>0</v>
      </c>
      <c r="D307" s="44">
        <f t="shared" si="100"/>
        <v>0</v>
      </c>
      <c r="E307" s="35" t="str">
        <f>IFERROR(IF(INDEX('[1]PNC 2020'!$A$3:$AA$434,MATCH($A307,'[1]PNC 2020'!$A$7:$A$434,0)+4,MATCH(E$60,'[1]PNC 2020'!$A$3:$AA$3,0))=0,"",INDEX('[1]PNC 2020'!$A$3:$AA$434,MATCH($A307,'[1]PNC 2020'!$A$7:$A$434,0)+4,MATCH(E$60,'[1]PNC 2020'!$A$3:$AA$3,0))),"")</f>
        <v/>
      </c>
      <c r="F307" s="35" t="str">
        <f>IFERROR(IF(INDEX('[1]PNC 2020'!$A$3:$AA$434,MATCH($A307,'[1]PNC 2020'!$A$7:$A$434,0)+4,MATCH(F$60,'[1]PNC 2020'!$A$3:$AA$3,0))=0,"",INDEX('[1]PNC 2020'!$A$3:$AA$434,MATCH($A307,'[1]PNC 2020'!$A$7:$A$434,0)+4,MATCH(F$60,'[1]PNC 2020'!$A$3:$AA$3,0))),"")</f>
        <v/>
      </c>
      <c r="G307" s="35">
        <f t="shared" si="101"/>
        <v>0</v>
      </c>
      <c r="H307" s="35" t="str">
        <f>IFERROR(IF(INDEX('[1]PNC 2020'!$A$3:$AA$434,MATCH($A307,'[1]PNC 2020'!$A$7:$A$434,0)+4,MATCH(H$60,'[1]PNC 2020'!$A$3:$AA$3,0))=0,"",INDEX('[1]PNC 2020'!$A$3:$AA$434,MATCH($A307,'[1]PNC 2020'!$A$7:$A$434,0)+4,MATCH(H$60,'[1]PNC 2020'!$A$3:$AA$3,0))),"")</f>
        <v/>
      </c>
      <c r="I307" s="35" t="str">
        <f>IFERROR(IF(INDEX('[1]PNC 2020'!$A$3:$AA$434,MATCH($A307,'[1]PNC 2020'!$A$7:$A$434,0)+4,MATCH(I$60,'[1]PNC 2020'!$A$3:$AA$3,0))=0,"",INDEX('[1]PNC 2020'!$A$3:$AA$434,MATCH($A307,'[1]PNC 2020'!$A$7:$A$434,0)+4,MATCH(I$60,'[1]PNC 2020'!$A$3:$AA$3,0))),"")</f>
        <v/>
      </c>
      <c r="J307" s="35">
        <f t="shared" si="102"/>
        <v>0</v>
      </c>
      <c r="K307" s="35" t="str">
        <f>IFERROR(IF(INDEX('[1]PNC 2020'!$A$3:$AA$434,MATCH($A307,'[1]PNC 2020'!$A$7:$A$434,0)+4,MATCH(K$60,'[1]PNC 2020'!$A$3:$AA$3,0))=0,"",INDEX('[1]PNC 2020'!$A$3:$AA$434,MATCH($A307,'[1]PNC 2020'!$A$7:$A$434,0)+4,MATCH(K$60,'[1]PNC 2020'!$A$3:$AA$3,0))),"")</f>
        <v/>
      </c>
      <c r="L307" s="35" t="str">
        <f>IFERROR(IF(INDEX('[1]PNC 2020'!$A$3:$AA$434,MATCH($A307,'[1]PNC 2020'!$A$7:$A$434,0)+4,MATCH(L$60,'[1]PNC 2020'!$A$3:$AA$3,0))=0,"",INDEX('[1]PNC 2020'!$A$3:$AA$434,MATCH($A307,'[1]PNC 2020'!$A$7:$A$434,0)+4,MATCH(L$60,'[1]PNC 2020'!$A$3:$AA$3,0))),"")</f>
        <v/>
      </c>
      <c r="M307" s="35">
        <f t="shared" si="103"/>
        <v>0</v>
      </c>
      <c r="N307" s="35" t="str">
        <f>IFERROR(IF(INDEX('[1]PNC 2020'!$A$3:$AA$434,MATCH($A307,'[1]PNC 2020'!$A$7:$A$434,0)+4,MATCH(N$60,'[1]PNC 2020'!$A$3:$AA$3,0))=0,"",INDEX('[1]PNC 2020'!$A$3:$AA$434,MATCH($A307,'[1]PNC 2020'!$A$7:$A$434,0)+4,MATCH(N$60,'[1]PNC 2020'!$A$3:$AA$3,0))),"")</f>
        <v/>
      </c>
      <c r="O307" s="35" t="str">
        <f>IFERROR(IF(INDEX('[1]PNC 2020'!$A$3:$AA$434,MATCH($A307,'[1]PNC 2020'!$A$7:$A$434,0)+4,MATCH(O$60,'[1]PNC 2020'!$A$3:$AA$3,0))=0,"",INDEX('[1]PNC 2020'!$A$3:$AA$434,MATCH($A307,'[1]PNC 2020'!$A$7:$A$434,0)+4,MATCH(O$60,'[1]PNC 2020'!$A$3:$AA$3,0))),"")</f>
        <v/>
      </c>
      <c r="P307" s="35">
        <f t="shared" si="104"/>
        <v>0</v>
      </c>
      <c r="Q307" s="35" t="str">
        <f>IFERROR(IF(INDEX('[1]PNC 2020'!$A$3:$AA$434,MATCH($A307,'[1]PNC 2020'!$A$7:$A$434,0)+4,MATCH(Q$60,'[1]PNC 2020'!$A$3:$AA$3,0))=0,"",INDEX('[1]PNC 2020'!$A$3:$AA$434,MATCH($A307,'[1]PNC 2020'!$A$7:$A$434,0)+4,MATCH(Q$60,'[1]PNC 2020'!$A$3:$AA$3,0))),"")</f>
        <v/>
      </c>
      <c r="R307" s="35" t="str">
        <f>IFERROR(IF(INDEX('[1]PNC 2020'!$A$3:$AA$434,MATCH($A307,'[1]PNC 2020'!$A$7:$A$434,0)+4,MATCH(R$60,'[1]PNC 2020'!$A$3:$AA$3,0))=0,"",INDEX('[1]PNC 2020'!$A$3:$AA$434,MATCH($A307,'[1]PNC 2020'!$A$7:$A$434,0)+4,MATCH(R$60,'[1]PNC 2020'!$A$3:$AA$3,0))),"")</f>
        <v/>
      </c>
      <c r="S307" s="35">
        <f t="shared" si="105"/>
        <v>0</v>
      </c>
      <c r="T307" s="35" t="str">
        <f>IFERROR(IF(INDEX('[1]PNC 2020'!$A$3:$AA$434,MATCH($A307,'[1]PNC 2020'!$A$7:$A$434,0)+4,MATCH(T$60,'[1]PNC 2020'!$A$3:$AA$3,0))=0,"",INDEX('[1]PNC 2020'!$A$3:$AA$434,MATCH($A307,'[1]PNC 2020'!$A$7:$A$434,0)+4,MATCH(T$60,'[1]PNC 2020'!$A$3:$AA$3,0))),"")</f>
        <v/>
      </c>
      <c r="U307" s="35" t="str">
        <f>IFERROR(IF(INDEX('[1]PNC 2020'!$A$3:$AA$434,MATCH($A307,'[1]PNC 2020'!$A$7:$A$434,0)+4,MATCH(U$60,'[1]PNC 2020'!$A$3:$AA$3,0))=0,"",INDEX('[1]PNC 2020'!$A$3:$AA$434,MATCH($A307,'[1]PNC 2020'!$A$7:$A$434,0)+4,MATCH(U$60,'[1]PNC 2020'!$A$3:$AA$3,0))),"")</f>
        <v/>
      </c>
      <c r="V307" s="35">
        <f t="shared" si="106"/>
        <v>0</v>
      </c>
      <c r="W307" s="35" t="str">
        <f>IFERROR(IF(INDEX('[1]PNC 2020'!$A$3:$AA$434,MATCH($A307,'[1]PNC 2020'!$A$7:$A$434,0)+4,MATCH(W$60,'[1]PNC 2020'!$A$3:$AA$3,0))=0,"",INDEX('[1]PNC 2020'!$A$3:$AA$434,MATCH($A307,'[1]PNC 2020'!$A$7:$A$434,0)+4,MATCH(W$60,'[1]PNC 2020'!$A$3:$AA$3,0))),"")</f>
        <v/>
      </c>
      <c r="X307" s="35" t="str">
        <f>IFERROR(IF(INDEX('[1]PNC 2020'!$A$3:$AA$434,MATCH($A307,'[1]PNC 2020'!$A$7:$A$434,0)+4,MATCH(X$60,'[1]PNC 2020'!$A$3:$AA$3,0))=0,"",INDEX('[1]PNC 2020'!$A$3:$AA$434,MATCH($A307,'[1]PNC 2020'!$A$7:$A$434,0)+4,MATCH(X$60,'[1]PNC 2020'!$A$3:$AA$3,0))),"")</f>
        <v/>
      </c>
      <c r="Y307" s="35">
        <f t="shared" si="107"/>
        <v>0</v>
      </c>
      <c r="Z307" s="35" t="str">
        <f>IFERROR(IF(INDEX('[1]PNC 2020'!$A$3:$AA$434,MATCH($A307,'[1]PNC 2020'!$A$7:$A$434,0)+4,MATCH(Z$60,'[1]PNC 2020'!$A$3:$AA$3,0))=0,"",INDEX('[1]PNC 2020'!$A$3:$AA$434,MATCH($A307,'[1]PNC 2020'!$A$7:$A$434,0)+4,MATCH(Z$60,'[1]PNC 2020'!$A$3:$AA$3,0))),"")</f>
        <v/>
      </c>
      <c r="AA307" s="35" t="str">
        <f>IFERROR(IF(INDEX('[1]PNC 2020'!$A$3:$AA$434,MATCH($A307,'[1]PNC 2020'!$A$7:$A$434,0)+4,MATCH(AA$60,'[1]PNC 2020'!$A$3:$AA$3,0))=0,"",INDEX('[1]PNC 2020'!$A$3:$AA$434,MATCH($A307,'[1]PNC 2020'!$A$7:$A$434,0)+4,MATCH(AA$60,'[1]PNC 2020'!$A$3:$AA$3,0))),"")</f>
        <v/>
      </c>
      <c r="AB307" s="35">
        <f t="shared" si="108"/>
        <v>0</v>
      </c>
      <c r="AC307" s="35" t="str">
        <f>IFERROR(IF(INDEX('[1]PNC 2020'!$A$3:$AA$434,MATCH($A307,'[1]PNC 2020'!$A$7:$A$434,0)+4,MATCH(AC$60,'[1]PNC 2020'!$A$3:$AA$3,0))=0,"",INDEX('[1]PNC 2020'!$A$3:$AA$434,MATCH($A307,'[1]PNC 2020'!$A$7:$A$434,0)+4,MATCH(AC$60,'[1]PNC 2020'!$A$3:$AA$3,0))),"")</f>
        <v/>
      </c>
      <c r="AD307" s="35" t="str">
        <f>IFERROR(IF(INDEX('[1]PNC 2020'!$A$3:$AA$434,MATCH($A307,'[1]PNC 2020'!$A$7:$A$434,0)+4,MATCH(AD$60,'[1]PNC 2020'!$A$3:$AA$3,0))=0,"",INDEX('[1]PNC 2020'!$A$3:$AA$434,MATCH($A307,'[1]PNC 2020'!$A$7:$A$434,0)+4,MATCH(AD$60,'[1]PNC 2020'!$A$3:$AA$3,0))),"")</f>
        <v/>
      </c>
      <c r="AE307" s="35">
        <f t="shared" si="109"/>
        <v>0</v>
      </c>
      <c r="AF307" s="35" t="str">
        <f>IFERROR(IF(INDEX('[1]PNC 2020'!$A$3:$AA$434,MATCH($A307,'[1]PNC 2020'!$A$7:$A$434,0)+4,MATCH(AF$60,'[1]PNC 2020'!$A$3:$AA$3,0))=0,"",INDEX('[1]PNC 2020'!$A$3:$AA$434,MATCH($A307,'[1]PNC 2020'!$A$7:$A$434,0)+4,MATCH(AF$60,'[1]PNC 2020'!$A$3:$AA$3,0))),"")</f>
        <v/>
      </c>
      <c r="AG307" s="35" t="str">
        <f>IFERROR(IF(INDEX('[1]PNC 2020'!$A$3:$AA$434,MATCH($A307,'[1]PNC 2020'!$A$7:$A$434,0)+4,MATCH(AG$60,'[1]PNC 2020'!$A$3:$AA$3,0))=0,"",INDEX('[1]PNC 2020'!$A$3:$AA$434,MATCH($A307,'[1]PNC 2020'!$A$7:$A$434,0)+4,MATCH(AG$60,'[1]PNC 2020'!$A$3:$AA$3,0))),"")</f>
        <v/>
      </c>
      <c r="AH307" s="35">
        <f t="shared" si="110"/>
        <v>0</v>
      </c>
      <c r="AI307" s="35" t="str">
        <f>IFERROR(IF(INDEX('[1]PNC 2020'!$A$3:$AA$434,MATCH($A307,'[1]PNC 2020'!$A$7:$A$434,0)+4,MATCH(AI$60,'[1]PNC 2020'!$A$3:$AA$3,0))=0,"",INDEX('[1]PNC 2020'!$A$3:$AA$434,MATCH($A307,'[1]PNC 2020'!$A$7:$A$434,0)+4,MATCH(AI$60,'[1]PNC 2020'!$A$3:$AA$3,0))),"")</f>
        <v/>
      </c>
      <c r="AJ307" s="35" t="str">
        <f>IFERROR(IF(INDEX('[1]PNC 2020'!$A$3:$AA$434,MATCH($A307,'[1]PNC 2020'!$A$7:$A$434,0)+4,MATCH(AJ$60,'[1]PNC 2020'!$A$3:$AA$3,0))=0,"",INDEX('[1]PNC 2020'!$A$3:$AA$434,MATCH($A307,'[1]PNC 2020'!$A$7:$A$434,0)+4,MATCH(AJ$60,'[1]PNC 2020'!$A$3:$AA$3,0))),"")</f>
        <v/>
      </c>
      <c r="AK307" s="35">
        <f t="shared" si="111"/>
        <v>0</v>
      </c>
      <c r="AM307" s="97" t="s">
        <v>4</v>
      </c>
    </row>
    <row r="308" spans="1:39" x14ac:dyDescent="0.25">
      <c r="A308" s="97" t="str">
        <f t="shared" si="112"/>
        <v>MayoHylseg Seguros S.A</v>
      </c>
      <c r="B308" s="37" t="s">
        <v>129</v>
      </c>
      <c r="C308" s="44">
        <f t="shared" si="99"/>
        <v>0</v>
      </c>
      <c r="D308" s="44">
        <f t="shared" si="100"/>
        <v>0</v>
      </c>
      <c r="E308" s="35" t="str">
        <f>IFERROR(IF(INDEX('[1]PNC 2020'!$A$3:$AA$434,MATCH($A308,'[1]PNC 2020'!$A$7:$A$434,0)+4,MATCH(E$60,'[1]PNC 2020'!$A$3:$AA$3,0))=0,"",INDEX('[1]PNC 2020'!$A$3:$AA$434,MATCH($A308,'[1]PNC 2020'!$A$7:$A$434,0)+4,MATCH(E$60,'[1]PNC 2020'!$A$3:$AA$3,0))),"")</f>
        <v/>
      </c>
      <c r="F308" s="35" t="str">
        <f>IFERROR(IF(INDEX('[1]PNC 2020'!$A$3:$AA$434,MATCH($A308,'[1]PNC 2020'!$A$7:$A$434,0)+4,MATCH(F$60,'[1]PNC 2020'!$A$3:$AA$3,0))=0,"",INDEX('[1]PNC 2020'!$A$3:$AA$434,MATCH($A308,'[1]PNC 2020'!$A$7:$A$434,0)+4,MATCH(F$60,'[1]PNC 2020'!$A$3:$AA$3,0))),"")</f>
        <v/>
      </c>
      <c r="G308" s="35">
        <f t="shared" si="101"/>
        <v>0</v>
      </c>
      <c r="H308" s="35" t="str">
        <f>IFERROR(IF(INDEX('[1]PNC 2020'!$A$3:$AA$434,MATCH($A308,'[1]PNC 2020'!$A$7:$A$434,0)+4,MATCH(H$60,'[1]PNC 2020'!$A$3:$AA$3,0))=0,"",INDEX('[1]PNC 2020'!$A$3:$AA$434,MATCH($A308,'[1]PNC 2020'!$A$7:$A$434,0)+4,MATCH(H$60,'[1]PNC 2020'!$A$3:$AA$3,0))),"")</f>
        <v/>
      </c>
      <c r="I308" s="35" t="str">
        <f>IFERROR(IF(INDEX('[1]PNC 2020'!$A$3:$AA$434,MATCH($A308,'[1]PNC 2020'!$A$7:$A$434,0)+4,MATCH(I$60,'[1]PNC 2020'!$A$3:$AA$3,0))=0,"",INDEX('[1]PNC 2020'!$A$3:$AA$434,MATCH($A308,'[1]PNC 2020'!$A$7:$A$434,0)+4,MATCH(I$60,'[1]PNC 2020'!$A$3:$AA$3,0))),"")</f>
        <v/>
      </c>
      <c r="J308" s="35">
        <f t="shared" si="102"/>
        <v>0</v>
      </c>
      <c r="K308" s="35" t="str">
        <f>IFERROR(IF(INDEX('[1]PNC 2020'!$A$3:$AA$434,MATCH($A308,'[1]PNC 2020'!$A$7:$A$434,0)+4,MATCH(K$60,'[1]PNC 2020'!$A$3:$AA$3,0))=0,"",INDEX('[1]PNC 2020'!$A$3:$AA$434,MATCH($A308,'[1]PNC 2020'!$A$7:$A$434,0)+4,MATCH(K$60,'[1]PNC 2020'!$A$3:$AA$3,0))),"")</f>
        <v/>
      </c>
      <c r="L308" s="35" t="str">
        <f>IFERROR(IF(INDEX('[1]PNC 2020'!$A$3:$AA$434,MATCH($A308,'[1]PNC 2020'!$A$7:$A$434,0)+4,MATCH(L$60,'[1]PNC 2020'!$A$3:$AA$3,0))=0,"",INDEX('[1]PNC 2020'!$A$3:$AA$434,MATCH($A308,'[1]PNC 2020'!$A$7:$A$434,0)+4,MATCH(L$60,'[1]PNC 2020'!$A$3:$AA$3,0))),"")</f>
        <v/>
      </c>
      <c r="M308" s="35">
        <f t="shared" si="103"/>
        <v>0</v>
      </c>
      <c r="N308" s="35" t="str">
        <f>IFERROR(IF(INDEX('[1]PNC 2020'!$A$3:$AA$434,MATCH($A308,'[1]PNC 2020'!$A$7:$A$434,0)+4,MATCH(N$60,'[1]PNC 2020'!$A$3:$AA$3,0))=0,"",INDEX('[1]PNC 2020'!$A$3:$AA$434,MATCH($A308,'[1]PNC 2020'!$A$7:$A$434,0)+4,MATCH(N$60,'[1]PNC 2020'!$A$3:$AA$3,0))),"")</f>
        <v/>
      </c>
      <c r="O308" s="35" t="str">
        <f>IFERROR(IF(INDEX('[1]PNC 2020'!$A$3:$AA$434,MATCH($A308,'[1]PNC 2020'!$A$7:$A$434,0)+4,MATCH(O$60,'[1]PNC 2020'!$A$3:$AA$3,0))=0,"",INDEX('[1]PNC 2020'!$A$3:$AA$434,MATCH($A308,'[1]PNC 2020'!$A$7:$A$434,0)+4,MATCH(O$60,'[1]PNC 2020'!$A$3:$AA$3,0))),"")</f>
        <v/>
      </c>
      <c r="P308" s="35">
        <f t="shared" si="104"/>
        <v>0</v>
      </c>
      <c r="Q308" s="35" t="str">
        <f>IFERROR(IF(INDEX('[1]PNC 2020'!$A$3:$AA$434,MATCH($A308,'[1]PNC 2020'!$A$7:$A$434,0)+4,MATCH(Q$60,'[1]PNC 2020'!$A$3:$AA$3,0))=0,"",INDEX('[1]PNC 2020'!$A$3:$AA$434,MATCH($A308,'[1]PNC 2020'!$A$7:$A$434,0)+4,MATCH(Q$60,'[1]PNC 2020'!$A$3:$AA$3,0))),"")</f>
        <v/>
      </c>
      <c r="R308" s="35" t="str">
        <f>IFERROR(IF(INDEX('[1]PNC 2020'!$A$3:$AA$434,MATCH($A308,'[1]PNC 2020'!$A$7:$A$434,0)+4,MATCH(R$60,'[1]PNC 2020'!$A$3:$AA$3,0))=0,"",INDEX('[1]PNC 2020'!$A$3:$AA$434,MATCH($A308,'[1]PNC 2020'!$A$7:$A$434,0)+4,MATCH(R$60,'[1]PNC 2020'!$A$3:$AA$3,0))),"")</f>
        <v/>
      </c>
      <c r="S308" s="35">
        <f t="shared" si="105"/>
        <v>0</v>
      </c>
      <c r="T308" s="35" t="str">
        <f>IFERROR(IF(INDEX('[1]PNC 2020'!$A$3:$AA$434,MATCH($A308,'[1]PNC 2020'!$A$7:$A$434,0)+4,MATCH(T$60,'[1]PNC 2020'!$A$3:$AA$3,0))=0,"",INDEX('[1]PNC 2020'!$A$3:$AA$434,MATCH($A308,'[1]PNC 2020'!$A$7:$A$434,0)+4,MATCH(T$60,'[1]PNC 2020'!$A$3:$AA$3,0))),"")</f>
        <v/>
      </c>
      <c r="U308" s="35" t="str">
        <f>IFERROR(IF(INDEX('[1]PNC 2020'!$A$3:$AA$434,MATCH($A308,'[1]PNC 2020'!$A$7:$A$434,0)+4,MATCH(U$60,'[1]PNC 2020'!$A$3:$AA$3,0))=0,"",INDEX('[1]PNC 2020'!$A$3:$AA$434,MATCH($A308,'[1]PNC 2020'!$A$7:$A$434,0)+4,MATCH(U$60,'[1]PNC 2020'!$A$3:$AA$3,0))),"")</f>
        <v/>
      </c>
      <c r="V308" s="35">
        <f t="shared" si="106"/>
        <v>0</v>
      </c>
      <c r="W308" s="35" t="str">
        <f>IFERROR(IF(INDEX('[1]PNC 2020'!$A$3:$AA$434,MATCH($A308,'[1]PNC 2020'!$A$7:$A$434,0)+4,MATCH(W$60,'[1]PNC 2020'!$A$3:$AA$3,0))=0,"",INDEX('[1]PNC 2020'!$A$3:$AA$434,MATCH($A308,'[1]PNC 2020'!$A$7:$A$434,0)+4,MATCH(W$60,'[1]PNC 2020'!$A$3:$AA$3,0))),"")</f>
        <v/>
      </c>
      <c r="X308" s="35" t="str">
        <f>IFERROR(IF(INDEX('[1]PNC 2020'!$A$3:$AA$434,MATCH($A308,'[1]PNC 2020'!$A$7:$A$434,0)+4,MATCH(X$60,'[1]PNC 2020'!$A$3:$AA$3,0))=0,"",INDEX('[1]PNC 2020'!$A$3:$AA$434,MATCH($A308,'[1]PNC 2020'!$A$7:$A$434,0)+4,MATCH(X$60,'[1]PNC 2020'!$A$3:$AA$3,0))),"")</f>
        <v/>
      </c>
      <c r="Y308" s="35">
        <f t="shared" si="107"/>
        <v>0</v>
      </c>
      <c r="Z308" s="35" t="str">
        <f>IFERROR(IF(INDEX('[1]PNC 2020'!$A$3:$AA$434,MATCH($A308,'[1]PNC 2020'!$A$7:$A$434,0)+4,MATCH(Z$60,'[1]PNC 2020'!$A$3:$AA$3,0))=0,"",INDEX('[1]PNC 2020'!$A$3:$AA$434,MATCH($A308,'[1]PNC 2020'!$A$7:$A$434,0)+4,MATCH(Z$60,'[1]PNC 2020'!$A$3:$AA$3,0))),"")</f>
        <v/>
      </c>
      <c r="AA308" s="35" t="str">
        <f>IFERROR(IF(INDEX('[1]PNC 2020'!$A$3:$AA$434,MATCH($A308,'[1]PNC 2020'!$A$7:$A$434,0)+4,MATCH(AA$60,'[1]PNC 2020'!$A$3:$AA$3,0))=0,"",INDEX('[1]PNC 2020'!$A$3:$AA$434,MATCH($A308,'[1]PNC 2020'!$A$7:$A$434,0)+4,MATCH(AA$60,'[1]PNC 2020'!$A$3:$AA$3,0))),"")</f>
        <v/>
      </c>
      <c r="AB308" s="35">
        <f t="shared" si="108"/>
        <v>0</v>
      </c>
      <c r="AC308" s="35" t="str">
        <f>IFERROR(IF(INDEX('[1]PNC 2020'!$A$3:$AA$434,MATCH($A308,'[1]PNC 2020'!$A$7:$A$434,0)+4,MATCH(AC$60,'[1]PNC 2020'!$A$3:$AA$3,0))=0,"",INDEX('[1]PNC 2020'!$A$3:$AA$434,MATCH($A308,'[1]PNC 2020'!$A$7:$A$434,0)+4,MATCH(AC$60,'[1]PNC 2020'!$A$3:$AA$3,0))),"")</f>
        <v/>
      </c>
      <c r="AD308" s="35" t="str">
        <f>IFERROR(IF(INDEX('[1]PNC 2020'!$A$3:$AA$434,MATCH($A308,'[1]PNC 2020'!$A$7:$A$434,0)+4,MATCH(AD$60,'[1]PNC 2020'!$A$3:$AA$3,0))=0,"",INDEX('[1]PNC 2020'!$A$3:$AA$434,MATCH($A308,'[1]PNC 2020'!$A$7:$A$434,0)+4,MATCH(AD$60,'[1]PNC 2020'!$A$3:$AA$3,0))),"")</f>
        <v/>
      </c>
      <c r="AE308" s="35">
        <f t="shared" si="109"/>
        <v>0</v>
      </c>
      <c r="AF308" s="35" t="str">
        <f>IFERROR(IF(INDEX('[1]PNC 2020'!$A$3:$AA$434,MATCH($A308,'[1]PNC 2020'!$A$7:$A$434,0)+4,MATCH(AF$60,'[1]PNC 2020'!$A$3:$AA$3,0))=0,"",INDEX('[1]PNC 2020'!$A$3:$AA$434,MATCH($A308,'[1]PNC 2020'!$A$7:$A$434,0)+4,MATCH(AF$60,'[1]PNC 2020'!$A$3:$AA$3,0))),"")</f>
        <v/>
      </c>
      <c r="AG308" s="35" t="str">
        <f>IFERROR(IF(INDEX('[1]PNC 2020'!$A$3:$AA$434,MATCH($A308,'[1]PNC 2020'!$A$7:$A$434,0)+4,MATCH(AG$60,'[1]PNC 2020'!$A$3:$AA$3,0))=0,"",INDEX('[1]PNC 2020'!$A$3:$AA$434,MATCH($A308,'[1]PNC 2020'!$A$7:$A$434,0)+4,MATCH(AG$60,'[1]PNC 2020'!$A$3:$AA$3,0))),"")</f>
        <v/>
      </c>
      <c r="AH308" s="35">
        <f t="shared" si="110"/>
        <v>0</v>
      </c>
      <c r="AI308" s="35" t="str">
        <f>IFERROR(IF(INDEX('[1]PNC 2020'!$A$3:$AA$434,MATCH($A308,'[1]PNC 2020'!$A$7:$A$434,0)+4,MATCH(AI$60,'[1]PNC 2020'!$A$3:$AA$3,0))=0,"",INDEX('[1]PNC 2020'!$A$3:$AA$434,MATCH($A308,'[1]PNC 2020'!$A$7:$A$434,0)+4,MATCH(AI$60,'[1]PNC 2020'!$A$3:$AA$3,0))),"")</f>
        <v/>
      </c>
      <c r="AJ308" s="35" t="str">
        <f>IFERROR(IF(INDEX('[1]PNC 2020'!$A$3:$AA$434,MATCH($A308,'[1]PNC 2020'!$A$7:$A$434,0)+4,MATCH(AJ$60,'[1]PNC 2020'!$A$3:$AA$3,0))=0,"",INDEX('[1]PNC 2020'!$A$3:$AA$434,MATCH($A308,'[1]PNC 2020'!$A$7:$A$434,0)+4,MATCH(AJ$60,'[1]PNC 2020'!$A$3:$AA$3,0))),"")</f>
        <v/>
      </c>
      <c r="AK308" s="35">
        <f t="shared" si="111"/>
        <v>0</v>
      </c>
      <c r="AM308" s="97" t="s">
        <v>4</v>
      </c>
    </row>
    <row r="309" spans="1:39" x14ac:dyDescent="0.25">
      <c r="A309" s="97" t="str">
        <f t="shared" si="112"/>
        <v>MayoMidas Seguros, S.A.</v>
      </c>
      <c r="B309" s="37" t="s">
        <v>130</v>
      </c>
      <c r="C309" s="44">
        <f t="shared" si="99"/>
        <v>0</v>
      </c>
      <c r="D309" s="44">
        <f t="shared" si="100"/>
        <v>0</v>
      </c>
      <c r="E309" s="35" t="str">
        <f>IFERROR(IF(INDEX('[1]PNC 2020'!$A$3:$AA$434,MATCH($A309,'[1]PNC 2020'!$A$7:$A$434,0)+4,MATCH(E$60,'[1]PNC 2020'!$A$3:$AA$3,0))=0,"",INDEX('[1]PNC 2020'!$A$3:$AA$434,MATCH($A309,'[1]PNC 2020'!$A$7:$A$434,0)+4,MATCH(E$60,'[1]PNC 2020'!$A$3:$AA$3,0))),"")</f>
        <v/>
      </c>
      <c r="F309" s="35" t="str">
        <f>IFERROR(IF(INDEX('[1]PNC 2020'!$A$3:$AA$434,MATCH($A309,'[1]PNC 2020'!$A$7:$A$434,0)+4,MATCH(F$60,'[1]PNC 2020'!$A$3:$AA$3,0))=0,"",INDEX('[1]PNC 2020'!$A$3:$AA$434,MATCH($A309,'[1]PNC 2020'!$A$7:$A$434,0)+4,MATCH(F$60,'[1]PNC 2020'!$A$3:$AA$3,0))),"")</f>
        <v/>
      </c>
      <c r="G309" s="35">
        <f t="shared" si="101"/>
        <v>0</v>
      </c>
      <c r="H309" s="35" t="str">
        <f>IFERROR(IF(INDEX('[1]PNC 2020'!$A$3:$AA$434,MATCH($A309,'[1]PNC 2020'!$A$7:$A$434,0)+4,MATCH(H$60,'[1]PNC 2020'!$A$3:$AA$3,0))=0,"",INDEX('[1]PNC 2020'!$A$3:$AA$434,MATCH($A309,'[1]PNC 2020'!$A$7:$A$434,0)+4,MATCH(H$60,'[1]PNC 2020'!$A$3:$AA$3,0))),"")</f>
        <v/>
      </c>
      <c r="I309" s="35" t="str">
        <f>IFERROR(IF(INDEX('[1]PNC 2020'!$A$3:$AA$434,MATCH($A309,'[1]PNC 2020'!$A$7:$A$434,0)+4,MATCH(I$60,'[1]PNC 2020'!$A$3:$AA$3,0))=0,"",INDEX('[1]PNC 2020'!$A$3:$AA$434,MATCH($A309,'[1]PNC 2020'!$A$7:$A$434,0)+4,MATCH(I$60,'[1]PNC 2020'!$A$3:$AA$3,0))),"")</f>
        <v/>
      </c>
      <c r="J309" s="35">
        <f t="shared" si="102"/>
        <v>0</v>
      </c>
      <c r="K309" s="35" t="str">
        <f>IFERROR(IF(INDEX('[1]PNC 2020'!$A$3:$AA$434,MATCH($A309,'[1]PNC 2020'!$A$7:$A$434,0)+4,MATCH(K$60,'[1]PNC 2020'!$A$3:$AA$3,0))=0,"",INDEX('[1]PNC 2020'!$A$3:$AA$434,MATCH($A309,'[1]PNC 2020'!$A$7:$A$434,0)+4,MATCH(K$60,'[1]PNC 2020'!$A$3:$AA$3,0))),"")</f>
        <v/>
      </c>
      <c r="L309" s="35" t="str">
        <f>IFERROR(IF(INDEX('[1]PNC 2020'!$A$3:$AA$434,MATCH($A309,'[1]PNC 2020'!$A$7:$A$434,0)+4,MATCH(L$60,'[1]PNC 2020'!$A$3:$AA$3,0))=0,"",INDEX('[1]PNC 2020'!$A$3:$AA$434,MATCH($A309,'[1]PNC 2020'!$A$7:$A$434,0)+4,MATCH(L$60,'[1]PNC 2020'!$A$3:$AA$3,0))),"")</f>
        <v/>
      </c>
      <c r="M309" s="35">
        <f t="shared" si="103"/>
        <v>0</v>
      </c>
      <c r="N309" s="35" t="str">
        <f>IFERROR(IF(INDEX('[1]PNC 2020'!$A$3:$AA$434,MATCH($A309,'[1]PNC 2020'!$A$7:$A$434,0)+4,MATCH(N$60,'[1]PNC 2020'!$A$3:$AA$3,0))=0,"",INDEX('[1]PNC 2020'!$A$3:$AA$434,MATCH($A309,'[1]PNC 2020'!$A$7:$A$434,0)+4,MATCH(N$60,'[1]PNC 2020'!$A$3:$AA$3,0))),"")</f>
        <v/>
      </c>
      <c r="O309" s="35" t="str">
        <f>IFERROR(IF(INDEX('[1]PNC 2020'!$A$3:$AA$434,MATCH($A309,'[1]PNC 2020'!$A$7:$A$434,0)+4,MATCH(O$60,'[1]PNC 2020'!$A$3:$AA$3,0))=0,"",INDEX('[1]PNC 2020'!$A$3:$AA$434,MATCH($A309,'[1]PNC 2020'!$A$7:$A$434,0)+4,MATCH(O$60,'[1]PNC 2020'!$A$3:$AA$3,0))),"")</f>
        <v/>
      </c>
      <c r="P309" s="35">
        <f t="shared" si="104"/>
        <v>0</v>
      </c>
      <c r="Q309" s="35" t="str">
        <f>IFERROR(IF(INDEX('[1]PNC 2020'!$A$3:$AA$434,MATCH($A309,'[1]PNC 2020'!$A$7:$A$434,0)+4,MATCH(Q$60,'[1]PNC 2020'!$A$3:$AA$3,0))=0,"",INDEX('[1]PNC 2020'!$A$3:$AA$434,MATCH($A309,'[1]PNC 2020'!$A$7:$A$434,0)+4,MATCH(Q$60,'[1]PNC 2020'!$A$3:$AA$3,0))),"")</f>
        <v/>
      </c>
      <c r="R309" s="35" t="str">
        <f>IFERROR(IF(INDEX('[1]PNC 2020'!$A$3:$AA$434,MATCH($A309,'[1]PNC 2020'!$A$7:$A$434,0)+4,MATCH(R$60,'[1]PNC 2020'!$A$3:$AA$3,0))=0,"",INDEX('[1]PNC 2020'!$A$3:$AA$434,MATCH($A309,'[1]PNC 2020'!$A$7:$A$434,0)+4,MATCH(R$60,'[1]PNC 2020'!$A$3:$AA$3,0))),"")</f>
        <v/>
      </c>
      <c r="S309" s="35">
        <f t="shared" si="105"/>
        <v>0</v>
      </c>
      <c r="T309" s="35" t="str">
        <f>IFERROR(IF(INDEX('[1]PNC 2020'!$A$3:$AA$434,MATCH($A309,'[1]PNC 2020'!$A$7:$A$434,0)+4,MATCH(T$60,'[1]PNC 2020'!$A$3:$AA$3,0))=0,"",INDEX('[1]PNC 2020'!$A$3:$AA$434,MATCH($A309,'[1]PNC 2020'!$A$7:$A$434,0)+4,MATCH(T$60,'[1]PNC 2020'!$A$3:$AA$3,0))),"")</f>
        <v/>
      </c>
      <c r="U309" s="35" t="str">
        <f>IFERROR(IF(INDEX('[1]PNC 2020'!$A$3:$AA$434,MATCH($A309,'[1]PNC 2020'!$A$7:$A$434,0)+4,MATCH(U$60,'[1]PNC 2020'!$A$3:$AA$3,0))=0,"",INDEX('[1]PNC 2020'!$A$3:$AA$434,MATCH($A309,'[1]PNC 2020'!$A$7:$A$434,0)+4,MATCH(U$60,'[1]PNC 2020'!$A$3:$AA$3,0))),"")</f>
        <v/>
      </c>
      <c r="V309" s="35">
        <f t="shared" si="106"/>
        <v>0</v>
      </c>
      <c r="W309" s="35" t="str">
        <f>IFERROR(IF(INDEX('[1]PNC 2020'!$A$3:$AA$434,MATCH($A309,'[1]PNC 2020'!$A$7:$A$434,0)+4,MATCH(W$60,'[1]PNC 2020'!$A$3:$AA$3,0))=0,"",INDEX('[1]PNC 2020'!$A$3:$AA$434,MATCH($A309,'[1]PNC 2020'!$A$7:$A$434,0)+4,MATCH(W$60,'[1]PNC 2020'!$A$3:$AA$3,0))),"")</f>
        <v/>
      </c>
      <c r="X309" s="35" t="str">
        <f>IFERROR(IF(INDEX('[1]PNC 2020'!$A$3:$AA$434,MATCH($A309,'[1]PNC 2020'!$A$7:$A$434,0)+4,MATCH(X$60,'[1]PNC 2020'!$A$3:$AA$3,0))=0,"",INDEX('[1]PNC 2020'!$A$3:$AA$434,MATCH($A309,'[1]PNC 2020'!$A$7:$A$434,0)+4,MATCH(X$60,'[1]PNC 2020'!$A$3:$AA$3,0))),"")</f>
        <v/>
      </c>
      <c r="Y309" s="35">
        <f t="shared" si="107"/>
        <v>0</v>
      </c>
      <c r="Z309" s="35" t="str">
        <f>IFERROR(IF(INDEX('[1]PNC 2020'!$A$3:$AA$434,MATCH($A309,'[1]PNC 2020'!$A$7:$A$434,0)+4,MATCH(Z$60,'[1]PNC 2020'!$A$3:$AA$3,0))=0,"",INDEX('[1]PNC 2020'!$A$3:$AA$434,MATCH($A309,'[1]PNC 2020'!$A$7:$A$434,0)+4,MATCH(Z$60,'[1]PNC 2020'!$A$3:$AA$3,0))),"")</f>
        <v/>
      </c>
      <c r="AA309" s="35" t="str">
        <f>IFERROR(IF(INDEX('[1]PNC 2020'!$A$3:$AA$434,MATCH($A309,'[1]PNC 2020'!$A$7:$A$434,0)+4,MATCH(AA$60,'[1]PNC 2020'!$A$3:$AA$3,0))=0,"",INDEX('[1]PNC 2020'!$A$3:$AA$434,MATCH($A309,'[1]PNC 2020'!$A$7:$A$434,0)+4,MATCH(AA$60,'[1]PNC 2020'!$A$3:$AA$3,0))),"")</f>
        <v/>
      </c>
      <c r="AB309" s="35">
        <f t="shared" si="108"/>
        <v>0</v>
      </c>
      <c r="AC309" s="35" t="str">
        <f>IFERROR(IF(INDEX('[1]PNC 2020'!$A$3:$AA$434,MATCH($A309,'[1]PNC 2020'!$A$7:$A$434,0)+4,MATCH(AC$60,'[1]PNC 2020'!$A$3:$AA$3,0))=0,"",INDEX('[1]PNC 2020'!$A$3:$AA$434,MATCH($A309,'[1]PNC 2020'!$A$7:$A$434,0)+4,MATCH(AC$60,'[1]PNC 2020'!$A$3:$AA$3,0))),"")</f>
        <v/>
      </c>
      <c r="AD309" s="35" t="str">
        <f>IFERROR(IF(INDEX('[1]PNC 2020'!$A$3:$AA$434,MATCH($A309,'[1]PNC 2020'!$A$7:$A$434,0)+4,MATCH(AD$60,'[1]PNC 2020'!$A$3:$AA$3,0))=0,"",INDEX('[1]PNC 2020'!$A$3:$AA$434,MATCH($A309,'[1]PNC 2020'!$A$7:$A$434,0)+4,MATCH(AD$60,'[1]PNC 2020'!$A$3:$AA$3,0))),"")</f>
        <v/>
      </c>
      <c r="AE309" s="35">
        <f t="shared" si="109"/>
        <v>0</v>
      </c>
      <c r="AF309" s="35" t="str">
        <f>IFERROR(IF(INDEX('[1]PNC 2020'!$A$3:$AA$434,MATCH($A309,'[1]PNC 2020'!$A$7:$A$434,0)+4,MATCH(AF$60,'[1]PNC 2020'!$A$3:$AA$3,0))=0,"",INDEX('[1]PNC 2020'!$A$3:$AA$434,MATCH($A309,'[1]PNC 2020'!$A$7:$A$434,0)+4,MATCH(AF$60,'[1]PNC 2020'!$A$3:$AA$3,0))),"")</f>
        <v/>
      </c>
      <c r="AG309" s="35" t="str">
        <f>IFERROR(IF(INDEX('[1]PNC 2020'!$A$3:$AA$434,MATCH($A309,'[1]PNC 2020'!$A$7:$A$434,0)+4,MATCH(AG$60,'[1]PNC 2020'!$A$3:$AA$3,0))=0,"",INDEX('[1]PNC 2020'!$A$3:$AA$434,MATCH($A309,'[1]PNC 2020'!$A$7:$A$434,0)+4,MATCH(AG$60,'[1]PNC 2020'!$A$3:$AA$3,0))),"")</f>
        <v/>
      </c>
      <c r="AH309" s="35">
        <f t="shared" si="110"/>
        <v>0</v>
      </c>
      <c r="AI309" s="35" t="str">
        <f>IFERROR(IF(INDEX('[1]PNC 2020'!$A$3:$AA$434,MATCH($A309,'[1]PNC 2020'!$A$7:$A$434,0)+4,MATCH(AI$60,'[1]PNC 2020'!$A$3:$AA$3,0))=0,"",INDEX('[1]PNC 2020'!$A$3:$AA$434,MATCH($A309,'[1]PNC 2020'!$A$7:$A$434,0)+4,MATCH(AI$60,'[1]PNC 2020'!$A$3:$AA$3,0))),"")</f>
        <v/>
      </c>
      <c r="AJ309" s="35" t="str">
        <f>IFERROR(IF(INDEX('[1]PNC 2020'!$A$3:$AA$434,MATCH($A309,'[1]PNC 2020'!$A$7:$A$434,0)+4,MATCH(AJ$60,'[1]PNC 2020'!$A$3:$AA$3,0))=0,"",INDEX('[1]PNC 2020'!$A$3:$AA$434,MATCH($A309,'[1]PNC 2020'!$A$7:$A$434,0)+4,MATCH(AJ$60,'[1]PNC 2020'!$A$3:$AA$3,0))),"")</f>
        <v/>
      </c>
      <c r="AK309" s="35">
        <f t="shared" si="111"/>
        <v>0</v>
      </c>
      <c r="AM309" s="97" t="s">
        <v>4</v>
      </c>
    </row>
    <row r="310" spans="1:39" ht="13.8" thickBot="1" x14ac:dyDescent="0.3">
      <c r="A310" s="97" t="str">
        <f t="shared" si="112"/>
        <v>MayoUnit, S.A.</v>
      </c>
      <c r="B310" s="37" t="s">
        <v>131</v>
      </c>
      <c r="C310" s="44">
        <f t="shared" si="99"/>
        <v>0</v>
      </c>
      <c r="D310" s="44">
        <f t="shared" si="100"/>
        <v>0</v>
      </c>
      <c r="E310" s="35" t="str">
        <f>IFERROR(IF(INDEX('[1]PNC 2020'!$A$3:$AA$434,MATCH($A310,'[1]PNC 2020'!$A$7:$A$434,0)+4,MATCH(E$60,'[1]PNC 2020'!$A$3:$AA$3,0))=0,"",INDEX('[1]PNC 2020'!$A$3:$AA$434,MATCH($A310,'[1]PNC 2020'!$A$7:$A$434,0)+4,MATCH(E$60,'[1]PNC 2020'!$A$3:$AA$3,0))),"")</f>
        <v/>
      </c>
      <c r="F310" s="35" t="str">
        <f>IFERROR(IF(INDEX('[1]PNC 2020'!$A$3:$AA$434,MATCH($A310,'[1]PNC 2020'!$A$7:$A$434,0)+4,MATCH(F$60,'[1]PNC 2020'!$A$3:$AA$3,0))=0,"",INDEX('[1]PNC 2020'!$A$3:$AA$434,MATCH($A310,'[1]PNC 2020'!$A$7:$A$434,0)+4,MATCH(F$60,'[1]PNC 2020'!$A$3:$AA$3,0))),"")</f>
        <v/>
      </c>
      <c r="G310" s="35">
        <f t="shared" si="101"/>
        <v>0</v>
      </c>
      <c r="H310" s="35" t="str">
        <f>IFERROR(IF(INDEX('[1]PNC 2020'!$A$3:$AA$434,MATCH($A310,'[1]PNC 2020'!$A$7:$A$434,0)+4,MATCH(H$60,'[1]PNC 2020'!$A$3:$AA$3,0))=0,"",INDEX('[1]PNC 2020'!$A$3:$AA$434,MATCH($A310,'[1]PNC 2020'!$A$7:$A$434,0)+4,MATCH(H$60,'[1]PNC 2020'!$A$3:$AA$3,0))),"")</f>
        <v/>
      </c>
      <c r="I310" s="35" t="str">
        <f>IFERROR(IF(INDEX('[1]PNC 2020'!$A$3:$AA$434,MATCH($A310,'[1]PNC 2020'!$A$7:$A$434,0)+4,MATCH(I$60,'[1]PNC 2020'!$A$3:$AA$3,0))=0,"",INDEX('[1]PNC 2020'!$A$3:$AA$434,MATCH($A310,'[1]PNC 2020'!$A$7:$A$434,0)+4,MATCH(I$60,'[1]PNC 2020'!$A$3:$AA$3,0))),"")</f>
        <v/>
      </c>
      <c r="J310" s="35">
        <f t="shared" si="102"/>
        <v>0</v>
      </c>
      <c r="K310" s="35" t="str">
        <f>IFERROR(IF(INDEX('[1]PNC 2020'!$A$3:$AA$434,MATCH($A310,'[1]PNC 2020'!$A$7:$A$434,0)+4,MATCH(K$60,'[1]PNC 2020'!$A$3:$AA$3,0))=0,"",INDEX('[1]PNC 2020'!$A$3:$AA$434,MATCH($A310,'[1]PNC 2020'!$A$7:$A$434,0)+4,MATCH(K$60,'[1]PNC 2020'!$A$3:$AA$3,0))),"")</f>
        <v/>
      </c>
      <c r="L310" s="35" t="str">
        <f>IFERROR(IF(INDEX('[1]PNC 2020'!$A$3:$AA$434,MATCH($A310,'[1]PNC 2020'!$A$7:$A$434,0)+4,MATCH(L$60,'[1]PNC 2020'!$A$3:$AA$3,0))=0,"",INDEX('[1]PNC 2020'!$A$3:$AA$434,MATCH($A310,'[1]PNC 2020'!$A$7:$A$434,0)+4,MATCH(L$60,'[1]PNC 2020'!$A$3:$AA$3,0))),"")</f>
        <v/>
      </c>
      <c r="M310" s="35">
        <f t="shared" si="103"/>
        <v>0</v>
      </c>
      <c r="N310" s="35" t="str">
        <f>IFERROR(IF(INDEX('[1]PNC 2020'!$A$3:$AA$434,MATCH($A310,'[1]PNC 2020'!$A$7:$A$434,0)+4,MATCH(N$60,'[1]PNC 2020'!$A$3:$AA$3,0))=0,"",INDEX('[1]PNC 2020'!$A$3:$AA$434,MATCH($A310,'[1]PNC 2020'!$A$7:$A$434,0)+4,MATCH(N$60,'[1]PNC 2020'!$A$3:$AA$3,0))),"")</f>
        <v/>
      </c>
      <c r="O310" s="35" t="str">
        <f>IFERROR(IF(INDEX('[1]PNC 2020'!$A$3:$AA$434,MATCH($A310,'[1]PNC 2020'!$A$7:$A$434,0)+4,MATCH(O$60,'[1]PNC 2020'!$A$3:$AA$3,0))=0,"",INDEX('[1]PNC 2020'!$A$3:$AA$434,MATCH($A310,'[1]PNC 2020'!$A$7:$A$434,0)+4,MATCH(O$60,'[1]PNC 2020'!$A$3:$AA$3,0))),"")</f>
        <v/>
      </c>
      <c r="P310" s="35">
        <f t="shared" si="104"/>
        <v>0</v>
      </c>
      <c r="Q310" s="35" t="str">
        <f>IFERROR(IF(INDEX('[1]PNC 2020'!$A$3:$AA$434,MATCH($A310,'[1]PNC 2020'!$A$7:$A$434,0)+4,MATCH(Q$60,'[1]PNC 2020'!$A$3:$AA$3,0))=0,"",INDEX('[1]PNC 2020'!$A$3:$AA$434,MATCH($A310,'[1]PNC 2020'!$A$7:$A$434,0)+4,MATCH(Q$60,'[1]PNC 2020'!$A$3:$AA$3,0))),"")</f>
        <v/>
      </c>
      <c r="R310" s="35" t="str">
        <f>IFERROR(IF(INDEX('[1]PNC 2020'!$A$3:$AA$434,MATCH($A310,'[1]PNC 2020'!$A$7:$A$434,0)+4,MATCH(R$60,'[1]PNC 2020'!$A$3:$AA$3,0))=0,"",INDEX('[1]PNC 2020'!$A$3:$AA$434,MATCH($A310,'[1]PNC 2020'!$A$7:$A$434,0)+4,MATCH(R$60,'[1]PNC 2020'!$A$3:$AA$3,0))),"")</f>
        <v/>
      </c>
      <c r="S310" s="35">
        <f t="shared" si="105"/>
        <v>0</v>
      </c>
      <c r="T310" s="35" t="str">
        <f>IFERROR(IF(INDEX('[1]PNC 2020'!$A$3:$AA$434,MATCH($A310,'[1]PNC 2020'!$A$7:$A$434,0)+4,MATCH(T$60,'[1]PNC 2020'!$A$3:$AA$3,0))=0,"",INDEX('[1]PNC 2020'!$A$3:$AA$434,MATCH($A310,'[1]PNC 2020'!$A$7:$A$434,0)+4,MATCH(T$60,'[1]PNC 2020'!$A$3:$AA$3,0))),"")</f>
        <v/>
      </c>
      <c r="U310" s="35" t="str">
        <f>IFERROR(IF(INDEX('[1]PNC 2020'!$A$3:$AA$434,MATCH($A310,'[1]PNC 2020'!$A$7:$A$434,0)+4,MATCH(U$60,'[1]PNC 2020'!$A$3:$AA$3,0))=0,"",INDEX('[1]PNC 2020'!$A$3:$AA$434,MATCH($A310,'[1]PNC 2020'!$A$7:$A$434,0)+4,MATCH(U$60,'[1]PNC 2020'!$A$3:$AA$3,0))),"")</f>
        <v/>
      </c>
      <c r="V310" s="35">
        <f t="shared" si="106"/>
        <v>0</v>
      </c>
      <c r="W310" s="35" t="str">
        <f>IFERROR(IF(INDEX('[1]PNC 2020'!$A$3:$AA$434,MATCH($A310,'[1]PNC 2020'!$A$7:$A$434,0)+4,MATCH(W$60,'[1]PNC 2020'!$A$3:$AA$3,0))=0,"",INDEX('[1]PNC 2020'!$A$3:$AA$434,MATCH($A310,'[1]PNC 2020'!$A$7:$A$434,0)+4,MATCH(W$60,'[1]PNC 2020'!$A$3:$AA$3,0))),"")</f>
        <v/>
      </c>
      <c r="X310" s="35" t="str">
        <f>IFERROR(IF(INDEX('[1]PNC 2020'!$A$3:$AA$434,MATCH($A310,'[1]PNC 2020'!$A$7:$A$434,0)+4,MATCH(X$60,'[1]PNC 2020'!$A$3:$AA$3,0))=0,"",INDEX('[1]PNC 2020'!$A$3:$AA$434,MATCH($A310,'[1]PNC 2020'!$A$7:$A$434,0)+4,MATCH(X$60,'[1]PNC 2020'!$A$3:$AA$3,0))),"")</f>
        <v/>
      </c>
      <c r="Y310" s="35">
        <f t="shared" si="107"/>
        <v>0</v>
      </c>
      <c r="Z310" s="35" t="str">
        <f>IFERROR(IF(INDEX('[1]PNC 2020'!$A$3:$AA$434,MATCH($A310,'[1]PNC 2020'!$A$7:$A$434,0)+4,MATCH(Z$60,'[1]PNC 2020'!$A$3:$AA$3,0))=0,"",INDEX('[1]PNC 2020'!$A$3:$AA$434,MATCH($A310,'[1]PNC 2020'!$A$7:$A$434,0)+4,MATCH(Z$60,'[1]PNC 2020'!$A$3:$AA$3,0))),"")</f>
        <v/>
      </c>
      <c r="AA310" s="35" t="str">
        <f>IFERROR(IF(INDEX('[1]PNC 2020'!$A$3:$AA$434,MATCH($A310,'[1]PNC 2020'!$A$7:$A$434,0)+4,MATCH(AA$60,'[1]PNC 2020'!$A$3:$AA$3,0))=0,"",INDEX('[1]PNC 2020'!$A$3:$AA$434,MATCH($A310,'[1]PNC 2020'!$A$7:$A$434,0)+4,MATCH(AA$60,'[1]PNC 2020'!$A$3:$AA$3,0))),"")</f>
        <v/>
      </c>
      <c r="AB310" s="35">
        <f t="shared" si="108"/>
        <v>0</v>
      </c>
      <c r="AC310" s="35" t="str">
        <f>IFERROR(IF(INDEX('[1]PNC 2020'!$A$3:$AA$434,MATCH($A310,'[1]PNC 2020'!$A$7:$A$434,0)+4,MATCH(AC$60,'[1]PNC 2020'!$A$3:$AA$3,0))=0,"",INDEX('[1]PNC 2020'!$A$3:$AA$434,MATCH($A310,'[1]PNC 2020'!$A$7:$A$434,0)+4,MATCH(AC$60,'[1]PNC 2020'!$A$3:$AA$3,0))),"")</f>
        <v/>
      </c>
      <c r="AD310" s="35" t="str">
        <f>IFERROR(IF(INDEX('[1]PNC 2020'!$A$3:$AA$434,MATCH($A310,'[1]PNC 2020'!$A$7:$A$434,0)+4,MATCH(AD$60,'[1]PNC 2020'!$A$3:$AA$3,0))=0,"",INDEX('[1]PNC 2020'!$A$3:$AA$434,MATCH($A310,'[1]PNC 2020'!$A$7:$A$434,0)+4,MATCH(AD$60,'[1]PNC 2020'!$A$3:$AA$3,0))),"")</f>
        <v/>
      </c>
      <c r="AE310" s="35">
        <f t="shared" si="109"/>
        <v>0</v>
      </c>
      <c r="AF310" s="35" t="str">
        <f>IFERROR(IF(INDEX('[1]PNC 2020'!$A$3:$AA$434,MATCH($A310,'[1]PNC 2020'!$A$7:$A$434,0)+4,MATCH(AF$60,'[1]PNC 2020'!$A$3:$AA$3,0))=0,"",INDEX('[1]PNC 2020'!$A$3:$AA$434,MATCH($A310,'[1]PNC 2020'!$A$7:$A$434,0)+4,MATCH(AF$60,'[1]PNC 2020'!$A$3:$AA$3,0))),"")</f>
        <v/>
      </c>
      <c r="AG310" s="35" t="str">
        <f>IFERROR(IF(INDEX('[1]PNC 2020'!$A$3:$AA$434,MATCH($A310,'[1]PNC 2020'!$A$7:$A$434,0)+4,MATCH(AG$60,'[1]PNC 2020'!$A$3:$AA$3,0))=0,"",INDEX('[1]PNC 2020'!$A$3:$AA$434,MATCH($A310,'[1]PNC 2020'!$A$7:$A$434,0)+4,MATCH(AG$60,'[1]PNC 2020'!$A$3:$AA$3,0))),"")</f>
        <v/>
      </c>
      <c r="AH310" s="35">
        <f t="shared" si="110"/>
        <v>0</v>
      </c>
      <c r="AI310" s="35" t="str">
        <f>IFERROR(IF(INDEX('[1]PNC 2020'!$A$3:$AA$434,MATCH($A310,'[1]PNC 2020'!$A$7:$A$434,0)+4,MATCH(AI$60,'[1]PNC 2020'!$A$3:$AA$3,0))=0,"",INDEX('[1]PNC 2020'!$A$3:$AA$434,MATCH($A310,'[1]PNC 2020'!$A$7:$A$434,0)+4,MATCH(AI$60,'[1]PNC 2020'!$A$3:$AA$3,0))),"")</f>
        <v/>
      </c>
      <c r="AJ310" s="35" t="str">
        <f>IFERROR(IF(INDEX('[1]PNC 2020'!$A$3:$AA$434,MATCH($A310,'[1]PNC 2020'!$A$7:$A$434,0)+4,MATCH(AJ$60,'[1]PNC 2020'!$A$3:$AA$3,0))=0,"",INDEX('[1]PNC 2020'!$A$3:$AA$434,MATCH($A310,'[1]PNC 2020'!$A$7:$A$434,0)+4,MATCH(AJ$60,'[1]PNC 2020'!$A$3:$AA$3,0))),"")</f>
        <v/>
      </c>
      <c r="AK310" s="35">
        <f t="shared" si="111"/>
        <v>0</v>
      </c>
      <c r="AM310" s="97" t="s">
        <v>4</v>
      </c>
    </row>
    <row r="311" spans="1:39" ht="14.4" thickTop="1" thickBot="1" x14ac:dyDescent="0.3">
      <c r="A311" s="97" t="str">
        <f t="shared" si="112"/>
        <v>Total General</v>
      </c>
      <c r="B311" s="39" t="s">
        <v>19</v>
      </c>
      <c r="C311" s="46">
        <f t="shared" ref="C311:AK311" si="113">SUM(C278:C310)</f>
        <v>0</v>
      </c>
      <c r="D311" s="46">
        <f t="shared" si="113"/>
        <v>0</v>
      </c>
      <c r="E311" s="46">
        <f t="shared" si="113"/>
        <v>0</v>
      </c>
      <c r="F311" s="46">
        <f t="shared" si="113"/>
        <v>0</v>
      </c>
      <c r="G311" s="46">
        <f t="shared" si="113"/>
        <v>0</v>
      </c>
      <c r="H311" s="46">
        <f t="shared" si="113"/>
        <v>0</v>
      </c>
      <c r="I311" s="46">
        <f t="shared" si="113"/>
        <v>0</v>
      </c>
      <c r="J311" s="46">
        <f t="shared" si="113"/>
        <v>0</v>
      </c>
      <c r="K311" s="46">
        <f t="shared" si="113"/>
        <v>0</v>
      </c>
      <c r="L311" s="46">
        <f t="shared" si="113"/>
        <v>0</v>
      </c>
      <c r="M311" s="46">
        <f t="shared" si="113"/>
        <v>0</v>
      </c>
      <c r="N311" s="46">
        <f t="shared" si="113"/>
        <v>0</v>
      </c>
      <c r="O311" s="46">
        <f t="shared" si="113"/>
        <v>0</v>
      </c>
      <c r="P311" s="46">
        <f t="shared" si="113"/>
        <v>0</v>
      </c>
      <c r="Q311" s="46">
        <f t="shared" si="113"/>
        <v>0</v>
      </c>
      <c r="R311" s="46">
        <f t="shared" si="113"/>
        <v>0</v>
      </c>
      <c r="S311" s="46">
        <f t="shared" si="113"/>
        <v>0</v>
      </c>
      <c r="T311" s="46">
        <f t="shared" si="113"/>
        <v>0</v>
      </c>
      <c r="U311" s="46">
        <f t="shared" si="113"/>
        <v>0</v>
      </c>
      <c r="V311" s="46">
        <f t="shared" si="113"/>
        <v>0</v>
      </c>
      <c r="W311" s="46">
        <f t="shared" si="113"/>
        <v>0</v>
      </c>
      <c r="X311" s="46">
        <f t="shared" si="113"/>
        <v>0</v>
      </c>
      <c r="Y311" s="46">
        <f t="shared" si="113"/>
        <v>0</v>
      </c>
      <c r="Z311" s="46">
        <f t="shared" si="113"/>
        <v>0</v>
      </c>
      <c r="AA311" s="46">
        <f t="shared" si="113"/>
        <v>0</v>
      </c>
      <c r="AB311" s="46">
        <f t="shared" si="113"/>
        <v>0</v>
      </c>
      <c r="AC311" s="46">
        <f t="shared" si="113"/>
        <v>0</v>
      </c>
      <c r="AD311" s="46">
        <f t="shared" si="113"/>
        <v>0</v>
      </c>
      <c r="AE311" s="46">
        <f t="shared" si="113"/>
        <v>0</v>
      </c>
      <c r="AF311" s="46">
        <f t="shared" si="113"/>
        <v>0</v>
      </c>
      <c r="AG311" s="46">
        <f t="shared" si="113"/>
        <v>0</v>
      </c>
      <c r="AH311" s="46">
        <f t="shared" si="113"/>
        <v>0</v>
      </c>
      <c r="AI311" s="46">
        <f t="shared" si="113"/>
        <v>0</v>
      </c>
      <c r="AJ311" s="46">
        <f t="shared" si="113"/>
        <v>0</v>
      </c>
      <c r="AK311" s="65">
        <f t="shared" si="113"/>
        <v>0</v>
      </c>
    </row>
    <row r="312" spans="1:39" ht="13.8" thickTop="1" x14ac:dyDescent="0.25">
      <c r="A312" s="97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7" t="str">
        <f>AM313&amp;B313</f>
        <v>% de Primas Exoneradas de Impuestos</v>
      </c>
      <c r="B313" s="19" t="s">
        <v>38</v>
      </c>
      <c r="C313" s="145">
        <f>IFERROR(D311/C314*100,0)</f>
        <v>0</v>
      </c>
      <c r="D313" s="145"/>
      <c r="E313" s="145">
        <f>IFERROR(F311/E314*100,0)</f>
        <v>0</v>
      </c>
      <c r="F313" s="145"/>
      <c r="G313" s="28"/>
      <c r="H313" s="145">
        <f>IFERROR(I311/H314*100,0)</f>
        <v>0</v>
      </c>
      <c r="I313" s="145"/>
      <c r="J313" s="28"/>
      <c r="K313" s="145">
        <f>IFERROR(L311/K314*100,0)</f>
        <v>0</v>
      </c>
      <c r="L313" s="145"/>
      <c r="M313" s="28"/>
      <c r="N313" s="145">
        <f>IFERROR(O311/N314*100,0)</f>
        <v>0</v>
      </c>
      <c r="O313" s="145"/>
      <c r="P313" s="28"/>
      <c r="Q313" s="145">
        <f>IFERROR(R311/Q314*100,0)</f>
        <v>0</v>
      </c>
      <c r="R313" s="145"/>
      <c r="S313" s="28"/>
      <c r="T313" s="145">
        <f>IFERROR(U311/T314*100,0)</f>
        <v>0</v>
      </c>
      <c r="U313" s="145"/>
      <c r="V313" s="28"/>
      <c r="W313" s="145">
        <f>IFERROR(X311/W314*100,0)</f>
        <v>0</v>
      </c>
      <c r="X313" s="145"/>
      <c r="Y313" s="28"/>
      <c r="Z313" s="145">
        <f>IFERROR(AA311/Z314*100,0)</f>
        <v>0</v>
      </c>
      <c r="AA313" s="145"/>
      <c r="AB313" s="28"/>
      <c r="AC313" s="145">
        <f>IFERROR(AD311/AC314*100,0)</f>
        <v>0</v>
      </c>
      <c r="AD313" s="145"/>
      <c r="AE313" s="28"/>
      <c r="AF313" s="145">
        <f>IFERROR(AG311/AF314*100,0)</f>
        <v>0</v>
      </c>
      <c r="AG313" s="145"/>
      <c r="AH313" s="28"/>
      <c r="AI313" s="145">
        <f>IFERROR(AJ311/AI314*100,0)</f>
        <v>0</v>
      </c>
      <c r="AJ313" s="145"/>
      <c r="AK313" s="28"/>
    </row>
    <row r="314" spans="1:39" x14ac:dyDescent="0.25">
      <c r="A314" s="97" t="str">
        <f>AM314&amp;B314</f>
        <v>Primas Netas Totales</v>
      </c>
      <c r="B314" s="4" t="s">
        <v>39</v>
      </c>
      <c r="C314" s="143">
        <f>IFERROR(C311+D311,0)</f>
        <v>0</v>
      </c>
      <c r="D314" s="144"/>
      <c r="E314" s="143">
        <f>IFERROR(E311+F311,0)</f>
        <v>0</v>
      </c>
      <c r="F314" s="144"/>
      <c r="G314" s="29"/>
      <c r="H314" s="143">
        <f>IFERROR(H311+I311,0)</f>
        <v>0</v>
      </c>
      <c r="I314" s="144"/>
      <c r="J314" s="29"/>
      <c r="K314" s="143">
        <f>IFERROR(K311+L311,0)</f>
        <v>0</v>
      </c>
      <c r="L314" s="144"/>
      <c r="M314" s="29"/>
      <c r="N314" s="143">
        <f>IFERROR(N311+O311,0)</f>
        <v>0</v>
      </c>
      <c r="O314" s="144"/>
      <c r="P314" s="29"/>
      <c r="Q314" s="143">
        <f>IFERROR(Q311+R311,0)</f>
        <v>0</v>
      </c>
      <c r="R314" s="144"/>
      <c r="S314" s="29"/>
      <c r="T314" s="143">
        <f>IFERROR(T311+U311,0)</f>
        <v>0</v>
      </c>
      <c r="U314" s="144"/>
      <c r="V314" s="29"/>
      <c r="W314" s="143">
        <f>IFERROR(W311+X311,0)</f>
        <v>0</v>
      </c>
      <c r="X314" s="144"/>
      <c r="Y314" s="29"/>
      <c r="Z314" s="143">
        <f>IFERROR(Z311+AA311,0)</f>
        <v>0</v>
      </c>
      <c r="AA314" s="144"/>
      <c r="AB314" s="29"/>
      <c r="AC314" s="143">
        <f>IFERROR(AC311+AD311,0)</f>
        <v>0</v>
      </c>
      <c r="AD314" s="144"/>
      <c r="AE314" s="29"/>
      <c r="AF314" s="143">
        <f>IFERROR(AF311+AG311,0)</f>
        <v>0</v>
      </c>
      <c r="AG314" s="144"/>
      <c r="AH314" s="29"/>
      <c r="AI314" s="143">
        <f>IFERROR(AI311+AJ311,0)</f>
        <v>0</v>
      </c>
      <c r="AJ314" s="144"/>
      <c r="AK314" s="29"/>
    </row>
    <row r="315" spans="1:39" x14ac:dyDescent="0.25">
      <c r="A315" s="97" t="str">
        <f>AM315&amp;B315</f>
        <v>% Por Ramos Primas Netas Cobradas</v>
      </c>
      <c r="B315" s="4" t="s">
        <v>40</v>
      </c>
      <c r="C315" s="145">
        <f>SUM(E315:AJ315,0)</f>
        <v>0</v>
      </c>
      <c r="D315" s="144"/>
      <c r="E315" s="145">
        <f>IFERROR(E314/C314*100,0)</f>
        <v>0</v>
      </c>
      <c r="F315" s="145"/>
      <c r="G315" s="28"/>
      <c r="H315" s="145">
        <f>IFERROR(H314/C314*100,0)</f>
        <v>0</v>
      </c>
      <c r="I315" s="145"/>
      <c r="J315" s="28"/>
      <c r="K315" s="145">
        <f>IFERROR(K314/C314*100,0)</f>
        <v>0</v>
      </c>
      <c r="L315" s="145"/>
      <c r="M315" s="28"/>
      <c r="N315" s="145">
        <f>IFERROR(N314/C314*100,0)</f>
        <v>0</v>
      </c>
      <c r="O315" s="145"/>
      <c r="P315" s="28"/>
      <c r="Q315" s="145">
        <f>IFERROR(Q314/C314*100,0)</f>
        <v>0</v>
      </c>
      <c r="R315" s="145"/>
      <c r="S315" s="28"/>
      <c r="T315" s="145">
        <f>IFERROR(T314/C314*100,0)</f>
        <v>0</v>
      </c>
      <c r="U315" s="145"/>
      <c r="V315" s="28"/>
      <c r="W315" s="145">
        <f>IFERROR(W314/C314*100,0)</f>
        <v>0</v>
      </c>
      <c r="X315" s="145"/>
      <c r="Y315" s="28"/>
      <c r="Z315" s="145">
        <f>IFERROR(Z314/C314*100,0)</f>
        <v>0</v>
      </c>
      <c r="AA315" s="145"/>
      <c r="AB315" s="28"/>
      <c r="AC315" s="145">
        <f>IFERROR(AC314/C314*100,0)</f>
        <v>0</v>
      </c>
      <c r="AD315" s="145"/>
      <c r="AE315" s="28"/>
      <c r="AF315" s="145">
        <f>IFERROR(AF314/C314*100,0)</f>
        <v>0</v>
      </c>
      <c r="AG315" s="145"/>
      <c r="AH315" s="28"/>
      <c r="AI315" s="145">
        <f>IFERROR(AI314/C314*100,0)</f>
        <v>0</v>
      </c>
      <c r="AJ315" s="145"/>
      <c r="AK315" s="28"/>
    </row>
    <row r="316" spans="1:39" x14ac:dyDescent="0.25">
      <c r="A316" s="97" t="str">
        <f t="shared" si="112"/>
        <v>Fuente: Superintendencia de Seguros, Dirección de Estudios del Sector Seguros.</v>
      </c>
      <c r="B316" s="52" t="s">
        <v>173</v>
      </c>
    </row>
    <row r="317" spans="1:39" x14ac:dyDescent="0.25">
      <c r="A317" s="97" t="str">
        <f t="shared" si="112"/>
        <v/>
      </c>
      <c r="B317" s="3"/>
    </row>
    <row r="318" spans="1:39" x14ac:dyDescent="0.25">
      <c r="A318" s="97" t="str">
        <f t="shared" si="112"/>
        <v/>
      </c>
      <c r="B318" s="3"/>
    </row>
    <row r="319" spans="1:39" x14ac:dyDescent="0.25">
      <c r="A319" s="97" t="str">
        <f t="shared" si="112"/>
        <v/>
      </c>
      <c r="B319" s="3"/>
    </row>
    <row r="320" spans="1:39" x14ac:dyDescent="0.25">
      <c r="A320" s="97" t="str">
        <f t="shared" si="112"/>
        <v/>
      </c>
      <c r="B320" s="3"/>
    </row>
    <row r="321" spans="1:39" x14ac:dyDescent="0.25">
      <c r="A321" s="97" t="str">
        <f t="shared" si="112"/>
        <v/>
      </c>
      <c r="B321" s="3"/>
    </row>
    <row r="322" spans="1:39" x14ac:dyDescent="0.25">
      <c r="A322" s="97" t="str">
        <f t="shared" si="112"/>
        <v/>
      </c>
    </row>
    <row r="323" spans="1:39" x14ac:dyDescent="0.25">
      <c r="A323" s="97" t="str">
        <f t="shared" si="112"/>
        <v/>
      </c>
    </row>
    <row r="324" spans="1:39" x14ac:dyDescent="0.25">
      <c r="A324" s="97" t="str">
        <f t="shared" si="112"/>
        <v/>
      </c>
    </row>
    <row r="325" spans="1:39" ht="20.25" customHeight="1" x14ac:dyDescent="0.4">
      <c r="A325" s="97" t="str">
        <f t="shared" si="112"/>
        <v>Superintendencia de Seguros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25">
      <c r="A326" s="97" t="str">
        <f t="shared" si="112"/>
        <v>Primas Netas Cobradas por Compañías, Según Ramos</v>
      </c>
      <c r="B326" s="134" t="s">
        <v>56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9" ht="12.75" customHeight="1" x14ac:dyDescent="0.25">
      <c r="A327" s="97" t="str">
        <f t="shared" si="112"/>
        <v>Junio, 2023</v>
      </c>
      <c r="B327" s="136" t="s">
        <v>153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9" ht="12.75" customHeight="1" x14ac:dyDescent="0.25">
      <c r="A328" s="97" t="str">
        <f t="shared" si="112"/>
        <v>(Valores en RD$)</v>
      </c>
      <c r="B328" s="134" t="s">
        <v>91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spans="1:39" x14ac:dyDescent="0.25">
      <c r="A329" s="97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7" t="str">
        <f t="shared" si="112"/>
        <v/>
      </c>
    </row>
    <row r="331" spans="1:39" ht="14.4" thickTop="1" thickBot="1" x14ac:dyDescent="0.3">
      <c r="A331" s="97" t="str">
        <f t="shared" si="112"/>
        <v>Compañías</v>
      </c>
      <c r="B331" s="137" t="s">
        <v>33</v>
      </c>
      <c r="C331" s="142" t="s">
        <v>0</v>
      </c>
      <c r="D331" s="142"/>
      <c r="E331" s="142" t="s">
        <v>12</v>
      </c>
      <c r="F331" s="142"/>
      <c r="G331" s="67"/>
      <c r="H331" s="142" t="s">
        <v>13</v>
      </c>
      <c r="I331" s="142"/>
      <c r="J331" s="67"/>
      <c r="K331" s="142" t="s">
        <v>14</v>
      </c>
      <c r="L331" s="142"/>
      <c r="M331" s="67"/>
      <c r="N331" s="142" t="s">
        <v>15</v>
      </c>
      <c r="O331" s="142"/>
      <c r="P331" s="67"/>
      <c r="Q331" s="142" t="s">
        <v>27</v>
      </c>
      <c r="R331" s="142"/>
      <c r="S331" s="67"/>
      <c r="T331" s="142" t="s">
        <v>35</v>
      </c>
      <c r="U331" s="142"/>
      <c r="V331" s="67"/>
      <c r="W331" s="142" t="s">
        <v>16</v>
      </c>
      <c r="X331" s="142"/>
      <c r="Y331" s="67"/>
      <c r="Z331" s="142" t="s">
        <v>67</v>
      </c>
      <c r="AA331" s="142"/>
      <c r="AB331" s="67"/>
      <c r="AC331" s="142" t="s">
        <v>34</v>
      </c>
      <c r="AD331" s="142"/>
      <c r="AE331" s="67"/>
      <c r="AF331" s="142" t="s">
        <v>17</v>
      </c>
      <c r="AG331" s="142"/>
      <c r="AH331" s="67"/>
      <c r="AI331" s="142" t="s">
        <v>18</v>
      </c>
      <c r="AJ331" s="142"/>
      <c r="AK331" s="49"/>
    </row>
    <row r="332" spans="1:39" ht="14.4" thickTop="1" thickBot="1" x14ac:dyDescent="0.3">
      <c r="A332" s="97" t="str">
        <f t="shared" si="112"/>
        <v/>
      </c>
      <c r="B332" s="146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7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0</v>
      </c>
      <c r="D333" s="44">
        <f t="shared" ref="D333:D365" si="115">SUMIF($E$62:$AJ$62,$D$62,$E333:$AJ333)</f>
        <v>0</v>
      </c>
      <c r="E333" s="35" t="str">
        <f>IFERROR(IF(INDEX('[1]PNC 2020'!$A$3:$AA$434,MATCH($A333,'[1]PNC 2020'!$A$7:$A$434,0)+4,MATCH(E$60,'[1]PNC 2020'!$A$3:$AA$3,0))=0,"",INDEX('[1]PNC 2020'!$A$3:$AA$434,MATCH($A333,'[1]PNC 2020'!$A$7:$A$434,0)+4,MATCH(E$60,'[1]PNC 2020'!$A$3:$AA$3,0))),"")</f>
        <v/>
      </c>
      <c r="F333" s="35" t="str">
        <f>IFERROR(IF(INDEX('[1]PNC 2020'!$A$3:$AA$434,MATCH($A333,'[1]PNC 2020'!$A$7:$A$434,0)+4,MATCH(F$60,'[1]PNC 2020'!$A$3:$AA$3,0))=0,"",INDEX('[1]PNC 2020'!$A$3:$AA$434,MATCH($A333,'[1]PNC 2020'!$A$7:$A$434,0)+4,MATCH(F$60,'[1]PNC 2020'!$A$3:$AA$3,0))),"")</f>
        <v/>
      </c>
      <c r="G333" s="35">
        <f>SUBTOTAL(109,E333:F333)</f>
        <v>0</v>
      </c>
      <c r="H333" s="35" t="str">
        <f>IFERROR(IF(INDEX('[1]PNC 2020'!$A$3:$AA$434,MATCH($A333,'[1]PNC 2020'!$A$7:$A$434,0)+4,MATCH(H$60,'[1]PNC 2020'!$A$3:$AA$3,0))=0,"",INDEX('[1]PNC 2020'!$A$3:$AA$434,MATCH($A333,'[1]PNC 2020'!$A$7:$A$434,0)+4,MATCH(H$60,'[1]PNC 2020'!$A$3:$AA$3,0))),"")</f>
        <v/>
      </c>
      <c r="I333" s="35" t="str">
        <f>IFERROR(IF(INDEX('[1]PNC 2020'!$A$3:$AA$434,MATCH($A333,'[1]PNC 2020'!$A$7:$A$434,0)+4,MATCH(I$60,'[1]PNC 2020'!$A$3:$AA$3,0))=0,"",INDEX('[1]PNC 2020'!$A$3:$AA$434,MATCH($A333,'[1]PNC 2020'!$A$7:$A$434,0)+4,MATCH(I$60,'[1]PNC 2020'!$A$3:$AA$3,0))),"")</f>
        <v/>
      </c>
      <c r="J333" s="35">
        <f>SUBTOTAL(109,H333:I333)</f>
        <v>0</v>
      </c>
      <c r="K333" s="35" t="str">
        <f>IFERROR(IF(INDEX('[1]PNC 2020'!$A$3:$AA$434,MATCH($A333,'[1]PNC 2020'!$A$7:$A$434,0)+4,MATCH(K$60,'[1]PNC 2020'!$A$3:$AA$3,0))=0,"",INDEX('[1]PNC 2020'!$A$3:$AA$434,MATCH($A333,'[1]PNC 2020'!$A$7:$A$434,0)+4,MATCH(K$60,'[1]PNC 2020'!$A$3:$AA$3,0))),"")</f>
        <v/>
      </c>
      <c r="L333" s="35" t="str">
        <f>IFERROR(IF(INDEX('[1]PNC 2020'!$A$3:$AA$434,MATCH($A333,'[1]PNC 2020'!$A$7:$A$434,0)+4,MATCH(L$60,'[1]PNC 2020'!$A$3:$AA$3,0))=0,"",INDEX('[1]PNC 2020'!$A$3:$AA$434,MATCH($A333,'[1]PNC 2020'!$A$7:$A$434,0)+4,MATCH(L$60,'[1]PNC 2020'!$A$3:$AA$3,0))),"")</f>
        <v/>
      </c>
      <c r="M333" s="35">
        <f>SUBTOTAL(109,K333:L333)</f>
        <v>0</v>
      </c>
      <c r="N333" s="35" t="str">
        <f>IFERROR(IF(INDEX('[1]PNC 2020'!$A$3:$AA$434,MATCH($A333,'[1]PNC 2020'!$A$7:$A$434,0)+4,MATCH(N$60,'[1]PNC 2020'!$A$3:$AA$3,0))=0,"",INDEX('[1]PNC 2020'!$A$3:$AA$434,MATCH($A333,'[1]PNC 2020'!$A$7:$A$434,0)+4,MATCH(N$60,'[1]PNC 2020'!$A$3:$AA$3,0))),"")</f>
        <v/>
      </c>
      <c r="O333" s="35" t="str">
        <f>IFERROR(IF(INDEX('[1]PNC 2020'!$A$3:$AA$434,MATCH($A333,'[1]PNC 2020'!$A$7:$A$434,0)+4,MATCH(O$60,'[1]PNC 2020'!$A$3:$AA$3,0))=0,"",INDEX('[1]PNC 2020'!$A$3:$AA$434,MATCH($A333,'[1]PNC 2020'!$A$7:$A$434,0)+4,MATCH(O$60,'[1]PNC 2020'!$A$3:$AA$3,0))),"")</f>
        <v/>
      </c>
      <c r="P333" s="35">
        <f>SUBTOTAL(109,N333:O333)</f>
        <v>0</v>
      </c>
      <c r="Q333" s="35" t="str">
        <f>IFERROR(IF(INDEX('[1]PNC 2020'!$A$3:$AA$434,MATCH($A333,'[1]PNC 2020'!$A$7:$A$434,0)+4,MATCH(Q$60,'[1]PNC 2020'!$A$3:$AA$3,0))=0,"",INDEX('[1]PNC 2020'!$A$3:$AA$434,MATCH($A333,'[1]PNC 2020'!$A$7:$A$434,0)+4,MATCH(Q$60,'[1]PNC 2020'!$A$3:$AA$3,0))),"")</f>
        <v/>
      </c>
      <c r="R333" s="35" t="str">
        <f>IFERROR(IF(INDEX('[1]PNC 2020'!$A$3:$AA$434,MATCH($A333,'[1]PNC 2020'!$A$7:$A$434,0)+4,MATCH(R$60,'[1]PNC 2020'!$A$3:$AA$3,0))=0,"",INDEX('[1]PNC 2020'!$A$3:$AA$434,MATCH($A333,'[1]PNC 2020'!$A$7:$A$434,0)+4,MATCH(R$60,'[1]PNC 2020'!$A$3:$AA$3,0))),"")</f>
        <v/>
      </c>
      <c r="S333" s="35">
        <f>SUBTOTAL(109,Q333:R333)</f>
        <v>0</v>
      </c>
      <c r="T333" s="35" t="str">
        <f>IFERROR(IF(INDEX('[1]PNC 2020'!$A$3:$AA$434,MATCH($A333,'[1]PNC 2020'!$A$7:$A$434,0)+4,MATCH(T$60,'[1]PNC 2020'!$A$3:$AA$3,0))=0,"",INDEX('[1]PNC 2020'!$A$3:$AA$434,MATCH($A333,'[1]PNC 2020'!$A$7:$A$434,0)+4,MATCH(T$60,'[1]PNC 2020'!$A$3:$AA$3,0))),"")</f>
        <v/>
      </c>
      <c r="U333" s="35" t="str">
        <f>IFERROR(IF(INDEX('[1]PNC 2020'!$A$3:$AA$434,MATCH($A333,'[1]PNC 2020'!$A$7:$A$434,0)+4,MATCH(U$60,'[1]PNC 2020'!$A$3:$AA$3,0))=0,"",INDEX('[1]PNC 2020'!$A$3:$AA$434,MATCH($A333,'[1]PNC 2020'!$A$7:$A$434,0)+4,MATCH(U$60,'[1]PNC 2020'!$A$3:$AA$3,0))),"")</f>
        <v/>
      </c>
      <c r="V333" s="35">
        <f>SUBTOTAL(109,T333:U333)</f>
        <v>0</v>
      </c>
      <c r="W333" s="35" t="str">
        <f>IFERROR(IF(INDEX('[1]PNC 2020'!$A$3:$AA$434,MATCH($A333,'[1]PNC 2020'!$A$7:$A$434,0)+4,MATCH(W$60,'[1]PNC 2020'!$A$3:$AA$3,0))=0,"",INDEX('[1]PNC 2020'!$A$3:$AA$434,MATCH($A333,'[1]PNC 2020'!$A$7:$A$434,0)+4,MATCH(W$60,'[1]PNC 2020'!$A$3:$AA$3,0))),"")</f>
        <v/>
      </c>
      <c r="X333" s="35" t="str">
        <f>IFERROR(IF(INDEX('[1]PNC 2020'!$A$3:$AA$434,MATCH($A333,'[1]PNC 2020'!$A$7:$A$434,0)+4,MATCH(X$60,'[1]PNC 2020'!$A$3:$AA$3,0))=0,"",INDEX('[1]PNC 2020'!$A$3:$AA$434,MATCH($A333,'[1]PNC 2020'!$A$7:$A$434,0)+4,MATCH(X$60,'[1]PNC 2020'!$A$3:$AA$3,0))),"")</f>
        <v/>
      </c>
      <c r="Y333" s="35">
        <f>SUBTOTAL(109,W333:X333)</f>
        <v>0</v>
      </c>
      <c r="Z333" s="35" t="str">
        <f>IFERROR(IF(INDEX('[1]PNC 2020'!$A$3:$AA$434,MATCH($A333,'[1]PNC 2020'!$A$7:$A$434,0)+4,MATCH(Z$60,'[1]PNC 2020'!$A$3:$AA$3,0))=0,"",INDEX('[1]PNC 2020'!$A$3:$AA$434,MATCH($A333,'[1]PNC 2020'!$A$7:$A$434,0)+4,MATCH(Z$60,'[1]PNC 2020'!$A$3:$AA$3,0))),"")</f>
        <v/>
      </c>
      <c r="AA333" s="35" t="str">
        <f>IFERROR(IF(INDEX('[1]PNC 2020'!$A$3:$AA$434,MATCH($A333,'[1]PNC 2020'!$A$7:$A$434,0)+4,MATCH(AA$60,'[1]PNC 2020'!$A$3:$AA$3,0))=0,"",INDEX('[1]PNC 2020'!$A$3:$AA$434,MATCH($A333,'[1]PNC 2020'!$A$7:$A$434,0)+4,MATCH(AA$60,'[1]PNC 2020'!$A$3:$AA$3,0))),"")</f>
        <v/>
      </c>
      <c r="AB333" s="35">
        <f>SUBTOTAL(109,Z333:AA333)</f>
        <v>0</v>
      </c>
      <c r="AC333" s="35" t="str">
        <f>IFERROR(IF(INDEX('[1]PNC 2020'!$A$3:$AA$434,MATCH($A333,'[1]PNC 2020'!$A$7:$A$434,0)+4,MATCH(AC$60,'[1]PNC 2020'!$A$3:$AA$3,0))=0,"",INDEX('[1]PNC 2020'!$A$3:$AA$434,MATCH($A333,'[1]PNC 2020'!$A$7:$A$434,0)+4,MATCH(AC$60,'[1]PNC 2020'!$A$3:$AA$3,0))),"")</f>
        <v/>
      </c>
      <c r="AD333" s="35" t="str">
        <f>IFERROR(IF(INDEX('[1]PNC 2020'!$A$3:$AA$434,MATCH($A333,'[1]PNC 2020'!$A$7:$A$434,0)+4,MATCH(AD$60,'[1]PNC 2020'!$A$3:$AA$3,0))=0,"",INDEX('[1]PNC 2020'!$A$3:$AA$434,MATCH($A333,'[1]PNC 2020'!$A$7:$A$434,0)+4,MATCH(AD$60,'[1]PNC 2020'!$A$3:$AA$3,0))),"")</f>
        <v/>
      </c>
      <c r="AE333" s="35">
        <f>SUBTOTAL(109,AC333:AD333)</f>
        <v>0</v>
      </c>
      <c r="AF333" s="35" t="str">
        <f>IFERROR(IF(INDEX('[1]PNC 2020'!$A$3:$AA$434,MATCH($A333,'[1]PNC 2020'!$A$7:$A$434,0)+4,MATCH(AF$60,'[1]PNC 2020'!$A$3:$AA$3,0))=0,"",INDEX('[1]PNC 2020'!$A$3:$AA$434,MATCH($A333,'[1]PNC 2020'!$A$7:$A$434,0)+4,MATCH(AF$60,'[1]PNC 2020'!$A$3:$AA$3,0))),"")</f>
        <v/>
      </c>
      <c r="AG333" s="35" t="str">
        <f>IFERROR(IF(INDEX('[1]PNC 2020'!$A$3:$AA$434,MATCH($A333,'[1]PNC 2020'!$A$7:$A$434,0)+4,MATCH(AG$60,'[1]PNC 2020'!$A$3:$AA$3,0))=0,"",INDEX('[1]PNC 2020'!$A$3:$AA$434,MATCH($A333,'[1]PNC 2020'!$A$7:$A$434,0)+4,MATCH(AG$60,'[1]PNC 2020'!$A$3:$AA$3,0))),"")</f>
        <v/>
      </c>
      <c r="AH333" s="35">
        <f>SUBTOTAL(109,AF333:AG333)</f>
        <v>0</v>
      </c>
      <c r="AI333" s="35" t="str">
        <f>IFERROR(IF(INDEX('[1]PNC 2020'!$A$3:$AA$434,MATCH($A333,'[1]PNC 2020'!$A$7:$A$434,0)+4,MATCH(AI$60,'[1]PNC 2020'!$A$3:$AA$3,0))=0,"",INDEX('[1]PNC 2020'!$A$3:$AA$434,MATCH($A333,'[1]PNC 2020'!$A$7:$A$434,0)+4,MATCH(AI$60,'[1]PNC 2020'!$A$3:$AA$3,0))),"")</f>
        <v/>
      </c>
      <c r="AJ333" s="35" t="str">
        <f>IFERROR(IF(INDEX('[1]PNC 2020'!$A$3:$AA$434,MATCH($A333,'[1]PNC 2020'!$A$7:$A$434,0)+4,MATCH(AJ$60,'[1]PNC 2020'!$A$3:$AA$3,0))=0,"",INDEX('[1]PNC 2020'!$A$3:$AA$434,MATCH($A333,'[1]PNC 2020'!$A$7:$A$434,0)+4,MATCH(AJ$60,'[1]PNC 2020'!$A$3:$AA$3,0))),"")</f>
        <v/>
      </c>
      <c r="AK333" s="35">
        <f>SUBTOTAL(109,AI333:AJ333)</f>
        <v>0</v>
      </c>
      <c r="AM333" s="97" t="s">
        <v>5</v>
      </c>
    </row>
    <row r="334" spans="1:39" x14ac:dyDescent="0.25">
      <c r="A334" s="97" t="str">
        <f t="shared" si="112"/>
        <v>JunioHumano Seguros, S. A.</v>
      </c>
      <c r="B334" s="37" t="s">
        <v>92</v>
      </c>
      <c r="C334" s="44">
        <f t="shared" si="114"/>
        <v>0</v>
      </c>
      <c r="D334" s="44">
        <f t="shared" si="115"/>
        <v>0</v>
      </c>
      <c r="E334" s="35" t="str">
        <f>IFERROR(IF(INDEX('[1]PNC 2020'!$A$3:$AA$434,MATCH($A334,'[1]PNC 2020'!$A$7:$A$434,0)+4,MATCH(E$60,'[1]PNC 2020'!$A$3:$AA$3,0))=0,"",INDEX('[1]PNC 2020'!$A$3:$AA$434,MATCH($A334,'[1]PNC 2020'!$A$7:$A$434,0)+4,MATCH(E$60,'[1]PNC 2020'!$A$3:$AA$3,0))),"")</f>
        <v/>
      </c>
      <c r="F334" s="35" t="str">
        <f>IFERROR(IF(INDEX('[1]PNC 2020'!$A$3:$AA$434,MATCH($A334,'[1]PNC 2020'!$A$7:$A$434,0)+4,MATCH(F$60,'[1]PNC 2020'!$A$3:$AA$3,0))=0,"",INDEX('[1]PNC 2020'!$A$3:$AA$434,MATCH($A334,'[1]PNC 2020'!$A$7:$A$434,0)+4,MATCH(F$60,'[1]PNC 2020'!$A$3:$AA$3,0))),"")</f>
        <v/>
      </c>
      <c r="G334" s="35">
        <f t="shared" ref="G334:G365" si="116">SUBTOTAL(109,E334:F334)</f>
        <v>0</v>
      </c>
      <c r="H334" s="35" t="str">
        <f>IFERROR(IF(INDEX('[1]PNC 2020'!$A$3:$AA$434,MATCH($A334,'[1]PNC 2020'!$A$7:$A$434,0)+4,MATCH(H$60,'[1]PNC 2020'!$A$3:$AA$3,0))=0,"",INDEX('[1]PNC 2020'!$A$3:$AA$434,MATCH($A334,'[1]PNC 2020'!$A$7:$A$434,0)+4,MATCH(H$60,'[1]PNC 2020'!$A$3:$AA$3,0))),"")</f>
        <v/>
      </c>
      <c r="I334" s="35" t="str">
        <f>IFERROR(IF(INDEX('[1]PNC 2020'!$A$3:$AA$434,MATCH($A334,'[1]PNC 2020'!$A$7:$A$434,0)+4,MATCH(I$60,'[1]PNC 2020'!$A$3:$AA$3,0))=0,"",INDEX('[1]PNC 2020'!$A$3:$AA$434,MATCH($A334,'[1]PNC 2020'!$A$7:$A$434,0)+4,MATCH(I$60,'[1]PNC 2020'!$A$3:$AA$3,0))),"")</f>
        <v/>
      </c>
      <c r="J334" s="35">
        <f t="shared" ref="J334:J365" si="117">SUBTOTAL(109,H334:I334)</f>
        <v>0</v>
      </c>
      <c r="K334" s="35" t="str">
        <f>IFERROR(IF(INDEX('[1]PNC 2020'!$A$3:$AA$434,MATCH($A334,'[1]PNC 2020'!$A$7:$A$434,0)+4,MATCH(K$60,'[1]PNC 2020'!$A$3:$AA$3,0))=0,"",INDEX('[1]PNC 2020'!$A$3:$AA$434,MATCH($A334,'[1]PNC 2020'!$A$7:$A$434,0)+4,MATCH(K$60,'[1]PNC 2020'!$A$3:$AA$3,0))),"")</f>
        <v/>
      </c>
      <c r="L334" s="35" t="str">
        <f>IFERROR(IF(INDEX('[1]PNC 2020'!$A$3:$AA$434,MATCH($A334,'[1]PNC 2020'!$A$7:$A$434,0)+4,MATCH(L$60,'[1]PNC 2020'!$A$3:$AA$3,0))=0,"",INDEX('[1]PNC 2020'!$A$3:$AA$434,MATCH($A334,'[1]PNC 2020'!$A$7:$A$434,0)+4,MATCH(L$60,'[1]PNC 2020'!$A$3:$AA$3,0))),"")</f>
        <v/>
      </c>
      <c r="M334" s="35">
        <f t="shared" ref="M334:M365" si="118">SUBTOTAL(109,K334:L334)</f>
        <v>0</v>
      </c>
      <c r="N334" s="35" t="str">
        <f>IFERROR(IF(INDEX('[1]PNC 2020'!$A$3:$AA$434,MATCH($A334,'[1]PNC 2020'!$A$7:$A$434,0)+4,MATCH(N$60,'[1]PNC 2020'!$A$3:$AA$3,0))=0,"",INDEX('[1]PNC 2020'!$A$3:$AA$434,MATCH($A334,'[1]PNC 2020'!$A$7:$A$434,0)+4,MATCH(N$60,'[1]PNC 2020'!$A$3:$AA$3,0))),"")</f>
        <v/>
      </c>
      <c r="O334" s="35" t="str">
        <f>IFERROR(IF(INDEX('[1]PNC 2020'!$A$3:$AA$434,MATCH($A334,'[1]PNC 2020'!$A$7:$A$434,0)+4,MATCH(O$60,'[1]PNC 2020'!$A$3:$AA$3,0))=0,"",INDEX('[1]PNC 2020'!$A$3:$AA$434,MATCH($A334,'[1]PNC 2020'!$A$7:$A$434,0)+4,MATCH(O$60,'[1]PNC 2020'!$A$3:$AA$3,0))),"")</f>
        <v/>
      </c>
      <c r="P334" s="35">
        <f t="shared" ref="P334:P365" si="119">SUBTOTAL(109,N334:O334)</f>
        <v>0</v>
      </c>
      <c r="Q334" s="35" t="str">
        <f>IFERROR(IF(INDEX('[1]PNC 2020'!$A$3:$AA$434,MATCH($A334,'[1]PNC 2020'!$A$7:$A$434,0)+4,MATCH(Q$60,'[1]PNC 2020'!$A$3:$AA$3,0))=0,"",INDEX('[1]PNC 2020'!$A$3:$AA$434,MATCH($A334,'[1]PNC 2020'!$A$7:$A$434,0)+4,MATCH(Q$60,'[1]PNC 2020'!$A$3:$AA$3,0))),"")</f>
        <v/>
      </c>
      <c r="R334" s="35" t="str">
        <f>IFERROR(IF(INDEX('[1]PNC 2020'!$A$3:$AA$434,MATCH($A334,'[1]PNC 2020'!$A$7:$A$434,0)+4,MATCH(R$60,'[1]PNC 2020'!$A$3:$AA$3,0))=0,"",INDEX('[1]PNC 2020'!$A$3:$AA$434,MATCH($A334,'[1]PNC 2020'!$A$7:$A$434,0)+4,MATCH(R$60,'[1]PNC 2020'!$A$3:$AA$3,0))),"")</f>
        <v/>
      </c>
      <c r="S334" s="35">
        <f t="shared" ref="S334:S365" si="120">SUBTOTAL(109,Q334:R334)</f>
        <v>0</v>
      </c>
      <c r="T334" s="35" t="str">
        <f>IFERROR(IF(INDEX('[1]PNC 2020'!$A$3:$AA$434,MATCH($A334,'[1]PNC 2020'!$A$7:$A$434,0)+4,MATCH(T$60,'[1]PNC 2020'!$A$3:$AA$3,0))=0,"",INDEX('[1]PNC 2020'!$A$3:$AA$434,MATCH($A334,'[1]PNC 2020'!$A$7:$A$434,0)+4,MATCH(T$60,'[1]PNC 2020'!$A$3:$AA$3,0))),"")</f>
        <v/>
      </c>
      <c r="U334" s="35" t="str">
        <f>IFERROR(IF(INDEX('[1]PNC 2020'!$A$3:$AA$434,MATCH($A334,'[1]PNC 2020'!$A$7:$A$434,0)+4,MATCH(U$60,'[1]PNC 2020'!$A$3:$AA$3,0))=0,"",INDEX('[1]PNC 2020'!$A$3:$AA$434,MATCH($A334,'[1]PNC 2020'!$A$7:$A$434,0)+4,MATCH(U$60,'[1]PNC 2020'!$A$3:$AA$3,0))),"")</f>
        <v/>
      </c>
      <c r="V334" s="35">
        <f t="shared" ref="V334:V365" si="121">SUBTOTAL(109,T334:U334)</f>
        <v>0</v>
      </c>
      <c r="W334" s="35" t="str">
        <f>IFERROR(IF(INDEX('[1]PNC 2020'!$A$3:$AA$434,MATCH($A334,'[1]PNC 2020'!$A$7:$A$434,0)+4,MATCH(W$60,'[1]PNC 2020'!$A$3:$AA$3,0))=0,"",INDEX('[1]PNC 2020'!$A$3:$AA$434,MATCH($A334,'[1]PNC 2020'!$A$7:$A$434,0)+4,MATCH(W$60,'[1]PNC 2020'!$A$3:$AA$3,0))),"")</f>
        <v/>
      </c>
      <c r="X334" s="35" t="str">
        <f>IFERROR(IF(INDEX('[1]PNC 2020'!$A$3:$AA$434,MATCH($A334,'[1]PNC 2020'!$A$7:$A$434,0)+4,MATCH(X$60,'[1]PNC 2020'!$A$3:$AA$3,0))=0,"",INDEX('[1]PNC 2020'!$A$3:$AA$434,MATCH($A334,'[1]PNC 2020'!$A$7:$A$434,0)+4,MATCH(X$60,'[1]PNC 2020'!$A$3:$AA$3,0))),"")</f>
        <v/>
      </c>
      <c r="Y334" s="35">
        <f t="shared" ref="Y334:Y365" si="122">SUBTOTAL(109,W334:X334)</f>
        <v>0</v>
      </c>
      <c r="Z334" s="35" t="str">
        <f>IFERROR(IF(INDEX('[1]PNC 2020'!$A$3:$AA$434,MATCH($A334,'[1]PNC 2020'!$A$7:$A$434,0)+4,MATCH(Z$60,'[1]PNC 2020'!$A$3:$AA$3,0))=0,"",INDEX('[1]PNC 2020'!$A$3:$AA$434,MATCH($A334,'[1]PNC 2020'!$A$7:$A$434,0)+4,MATCH(Z$60,'[1]PNC 2020'!$A$3:$AA$3,0))),"")</f>
        <v/>
      </c>
      <c r="AA334" s="35" t="str">
        <f>IFERROR(IF(INDEX('[1]PNC 2020'!$A$3:$AA$434,MATCH($A334,'[1]PNC 2020'!$A$7:$A$434,0)+4,MATCH(AA$60,'[1]PNC 2020'!$A$3:$AA$3,0))=0,"",INDEX('[1]PNC 2020'!$A$3:$AA$434,MATCH($A334,'[1]PNC 2020'!$A$7:$A$434,0)+4,MATCH(AA$60,'[1]PNC 2020'!$A$3:$AA$3,0))),"")</f>
        <v/>
      </c>
      <c r="AB334" s="35">
        <f t="shared" ref="AB334:AB365" si="123">SUBTOTAL(109,Z334:AA334)</f>
        <v>0</v>
      </c>
      <c r="AC334" s="35" t="str">
        <f>IFERROR(IF(INDEX('[1]PNC 2020'!$A$3:$AA$434,MATCH($A334,'[1]PNC 2020'!$A$7:$A$434,0)+4,MATCH(AC$60,'[1]PNC 2020'!$A$3:$AA$3,0))=0,"",INDEX('[1]PNC 2020'!$A$3:$AA$434,MATCH($A334,'[1]PNC 2020'!$A$7:$A$434,0)+4,MATCH(AC$60,'[1]PNC 2020'!$A$3:$AA$3,0))),"")</f>
        <v/>
      </c>
      <c r="AD334" s="35" t="str">
        <f>IFERROR(IF(INDEX('[1]PNC 2020'!$A$3:$AA$434,MATCH($A334,'[1]PNC 2020'!$A$7:$A$434,0)+4,MATCH(AD$60,'[1]PNC 2020'!$A$3:$AA$3,0))=0,"",INDEX('[1]PNC 2020'!$A$3:$AA$434,MATCH($A334,'[1]PNC 2020'!$A$7:$A$434,0)+4,MATCH(AD$60,'[1]PNC 2020'!$A$3:$AA$3,0))),"")</f>
        <v/>
      </c>
      <c r="AE334" s="35">
        <f t="shared" ref="AE334:AE365" si="124">SUBTOTAL(109,AC334:AD334)</f>
        <v>0</v>
      </c>
      <c r="AF334" s="35" t="str">
        <f>IFERROR(IF(INDEX('[1]PNC 2020'!$A$3:$AA$434,MATCH($A334,'[1]PNC 2020'!$A$7:$A$434,0)+4,MATCH(AF$60,'[1]PNC 2020'!$A$3:$AA$3,0))=0,"",INDEX('[1]PNC 2020'!$A$3:$AA$434,MATCH($A334,'[1]PNC 2020'!$A$7:$A$434,0)+4,MATCH(AF$60,'[1]PNC 2020'!$A$3:$AA$3,0))),"")</f>
        <v/>
      </c>
      <c r="AG334" s="35" t="str">
        <f>IFERROR(IF(INDEX('[1]PNC 2020'!$A$3:$AA$434,MATCH($A334,'[1]PNC 2020'!$A$7:$A$434,0)+4,MATCH(AG$60,'[1]PNC 2020'!$A$3:$AA$3,0))=0,"",INDEX('[1]PNC 2020'!$A$3:$AA$434,MATCH($A334,'[1]PNC 2020'!$A$7:$A$434,0)+4,MATCH(AG$60,'[1]PNC 2020'!$A$3:$AA$3,0))),"")</f>
        <v/>
      </c>
      <c r="AH334" s="35">
        <f t="shared" ref="AH334:AH365" si="125">SUBTOTAL(109,AF334:AG334)</f>
        <v>0</v>
      </c>
      <c r="AI334" s="35" t="str">
        <f>IFERROR(IF(INDEX('[1]PNC 2020'!$A$3:$AA$434,MATCH($A334,'[1]PNC 2020'!$A$7:$A$434,0)+4,MATCH(AI$60,'[1]PNC 2020'!$A$3:$AA$3,0))=0,"",INDEX('[1]PNC 2020'!$A$3:$AA$434,MATCH($A334,'[1]PNC 2020'!$A$7:$A$434,0)+4,MATCH(AI$60,'[1]PNC 2020'!$A$3:$AA$3,0))),"")</f>
        <v/>
      </c>
      <c r="AJ334" s="35" t="str">
        <f>IFERROR(IF(INDEX('[1]PNC 2020'!$A$3:$AA$434,MATCH($A334,'[1]PNC 2020'!$A$7:$A$434,0)+4,MATCH(AJ$60,'[1]PNC 2020'!$A$3:$AA$3,0))=0,"",INDEX('[1]PNC 2020'!$A$3:$AA$434,MATCH($A334,'[1]PNC 2020'!$A$7:$A$434,0)+4,MATCH(AJ$60,'[1]PNC 2020'!$A$3:$AA$3,0))),"")</f>
        <v/>
      </c>
      <c r="AK334" s="35">
        <f t="shared" ref="AK334:AK365" si="126">SUBTOTAL(109,AI334:AJ334)</f>
        <v>0</v>
      </c>
      <c r="AM334" s="97" t="s">
        <v>5</v>
      </c>
    </row>
    <row r="335" spans="1:39" x14ac:dyDescent="0.25">
      <c r="A335" s="97" t="str">
        <f t="shared" si="112"/>
        <v>JunioSeguros Reservas, S. A.</v>
      </c>
      <c r="B335" s="37" t="s">
        <v>93</v>
      </c>
      <c r="C335" s="44">
        <f t="shared" si="114"/>
        <v>0</v>
      </c>
      <c r="D335" s="44">
        <f t="shared" si="115"/>
        <v>0</v>
      </c>
      <c r="E335" s="35" t="str">
        <f>IFERROR(IF(INDEX('[1]PNC 2020'!$A$3:$AA$434,MATCH($A335,'[1]PNC 2020'!$A$7:$A$434,0)+4,MATCH(E$60,'[1]PNC 2020'!$A$3:$AA$3,0))=0,"",INDEX('[1]PNC 2020'!$A$3:$AA$434,MATCH($A335,'[1]PNC 2020'!$A$7:$A$434,0)+4,MATCH(E$60,'[1]PNC 2020'!$A$3:$AA$3,0))),"")</f>
        <v/>
      </c>
      <c r="F335" s="35" t="str">
        <f>IFERROR(IF(INDEX('[1]PNC 2020'!$A$3:$AA$434,MATCH($A335,'[1]PNC 2020'!$A$7:$A$434,0)+4,MATCH(F$60,'[1]PNC 2020'!$A$3:$AA$3,0))=0,"",INDEX('[1]PNC 2020'!$A$3:$AA$434,MATCH($A335,'[1]PNC 2020'!$A$7:$A$434,0)+4,MATCH(F$60,'[1]PNC 2020'!$A$3:$AA$3,0))),"")</f>
        <v/>
      </c>
      <c r="G335" s="35">
        <f t="shared" si="116"/>
        <v>0</v>
      </c>
      <c r="H335" s="35" t="str">
        <f>IFERROR(IF(INDEX('[1]PNC 2020'!$A$3:$AA$434,MATCH($A335,'[1]PNC 2020'!$A$7:$A$434,0)+4,MATCH(H$60,'[1]PNC 2020'!$A$3:$AA$3,0))=0,"",INDEX('[1]PNC 2020'!$A$3:$AA$434,MATCH($A335,'[1]PNC 2020'!$A$7:$A$434,0)+4,MATCH(H$60,'[1]PNC 2020'!$A$3:$AA$3,0))),"")</f>
        <v/>
      </c>
      <c r="I335" s="35" t="str">
        <f>IFERROR(IF(INDEX('[1]PNC 2020'!$A$3:$AA$434,MATCH($A335,'[1]PNC 2020'!$A$7:$A$434,0)+4,MATCH(I$60,'[1]PNC 2020'!$A$3:$AA$3,0))=0,"",INDEX('[1]PNC 2020'!$A$3:$AA$434,MATCH($A335,'[1]PNC 2020'!$A$7:$A$434,0)+4,MATCH(I$60,'[1]PNC 2020'!$A$3:$AA$3,0))),"")</f>
        <v/>
      </c>
      <c r="J335" s="35">
        <f t="shared" si="117"/>
        <v>0</v>
      </c>
      <c r="K335" s="35" t="str">
        <f>IFERROR(IF(INDEX('[1]PNC 2020'!$A$3:$AA$434,MATCH($A335,'[1]PNC 2020'!$A$7:$A$434,0)+4,MATCH(K$60,'[1]PNC 2020'!$A$3:$AA$3,0))=0,"",INDEX('[1]PNC 2020'!$A$3:$AA$434,MATCH($A335,'[1]PNC 2020'!$A$7:$A$434,0)+4,MATCH(K$60,'[1]PNC 2020'!$A$3:$AA$3,0))),"")</f>
        <v/>
      </c>
      <c r="L335" s="35" t="str">
        <f>IFERROR(IF(INDEX('[1]PNC 2020'!$A$3:$AA$434,MATCH($A335,'[1]PNC 2020'!$A$7:$A$434,0)+4,MATCH(L$60,'[1]PNC 2020'!$A$3:$AA$3,0))=0,"",INDEX('[1]PNC 2020'!$A$3:$AA$434,MATCH($A335,'[1]PNC 2020'!$A$7:$A$434,0)+4,MATCH(L$60,'[1]PNC 2020'!$A$3:$AA$3,0))),"")</f>
        <v/>
      </c>
      <c r="M335" s="35">
        <f t="shared" si="118"/>
        <v>0</v>
      </c>
      <c r="N335" s="35" t="str">
        <f>IFERROR(IF(INDEX('[1]PNC 2020'!$A$3:$AA$434,MATCH($A335,'[1]PNC 2020'!$A$7:$A$434,0)+4,MATCH(N$60,'[1]PNC 2020'!$A$3:$AA$3,0))=0,"",INDEX('[1]PNC 2020'!$A$3:$AA$434,MATCH($A335,'[1]PNC 2020'!$A$7:$A$434,0)+4,MATCH(N$60,'[1]PNC 2020'!$A$3:$AA$3,0))),"")</f>
        <v/>
      </c>
      <c r="O335" s="35" t="str">
        <f>IFERROR(IF(INDEX('[1]PNC 2020'!$A$3:$AA$434,MATCH($A335,'[1]PNC 2020'!$A$7:$A$434,0)+4,MATCH(O$60,'[1]PNC 2020'!$A$3:$AA$3,0))=0,"",INDEX('[1]PNC 2020'!$A$3:$AA$434,MATCH($A335,'[1]PNC 2020'!$A$7:$A$434,0)+4,MATCH(O$60,'[1]PNC 2020'!$A$3:$AA$3,0))),"")</f>
        <v/>
      </c>
      <c r="P335" s="35">
        <f t="shared" si="119"/>
        <v>0</v>
      </c>
      <c r="Q335" s="35" t="str">
        <f>IFERROR(IF(INDEX('[1]PNC 2020'!$A$3:$AA$434,MATCH($A335,'[1]PNC 2020'!$A$7:$A$434,0)+4,MATCH(Q$60,'[1]PNC 2020'!$A$3:$AA$3,0))=0,"",INDEX('[1]PNC 2020'!$A$3:$AA$434,MATCH($A335,'[1]PNC 2020'!$A$7:$A$434,0)+4,MATCH(Q$60,'[1]PNC 2020'!$A$3:$AA$3,0))),"")</f>
        <v/>
      </c>
      <c r="R335" s="35" t="str">
        <f>IFERROR(IF(INDEX('[1]PNC 2020'!$A$3:$AA$434,MATCH($A335,'[1]PNC 2020'!$A$7:$A$434,0)+4,MATCH(R$60,'[1]PNC 2020'!$A$3:$AA$3,0))=0,"",INDEX('[1]PNC 2020'!$A$3:$AA$434,MATCH($A335,'[1]PNC 2020'!$A$7:$A$434,0)+4,MATCH(R$60,'[1]PNC 2020'!$A$3:$AA$3,0))),"")</f>
        <v/>
      </c>
      <c r="S335" s="35">
        <f t="shared" si="120"/>
        <v>0</v>
      </c>
      <c r="T335" s="35" t="str">
        <f>IFERROR(IF(INDEX('[1]PNC 2020'!$A$3:$AA$434,MATCH($A335,'[1]PNC 2020'!$A$7:$A$434,0)+4,MATCH(T$60,'[1]PNC 2020'!$A$3:$AA$3,0))=0,"",INDEX('[1]PNC 2020'!$A$3:$AA$434,MATCH($A335,'[1]PNC 2020'!$A$7:$A$434,0)+4,MATCH(T$60,'[1]PNC 2020'!$A$3:$AA$3,0))),"")</f>
        <v/>
      </c>
      <c r="U335" s="35" t="str">
        <f>IFERROR(IF(INDEX('[1]PNC 2020'!$A$3:$AA$434,MATCH($A335,'[1]PNC 2020'!$A$7:$A$434,0)+4,MATCH(U$60,'[1]PNC 2020'!$A$3:$AA$3,0))=0,"",INDEX('[1]PNC 2020'!$A$3:$AA$434,MATCH($A335,'[1]PNC 2020'!$A$7:$A$434,0)+4,MATCH(U$60,'[1]PNC 2020'!$A$3:$AA$3,0))),"")</f>
        <v/>
      </c>
      <c r="V335" s="35">
        <f t="shared" si="121"/>
        <v>0</v>
      </c>
      <c r="W335" s="35" t="str">
        <f>IFERROR(IF(INDEX('[1]PNC 2020'!$A$3:$AA$434,MATCH($A335,'[1]PNC 2020'!$A$7:$A$434,0)+4,MATCH(W$60,'[1]PNC 2020'!$A$3:$AA$3,0))=0,"",INDEX('[1]PNC 2020'!$A$3:$AA$434,MATCH($A335,'[1]PNC 2020'!$A$7:$A$434,0)+4,MATCH(W$60,'[1]PNC 2020'!$A$3:$AA$3,0))),"")</f>
        <v/>
      </c>
      <c r="X335" s="35" t="str">
        <f>IFERROR(IF(INDEX('[1]PNC 2020'!$A$3:$AA$434,MATCH($A335,'[1]PNC 2020'!$A$7:$A$434,0)+4,MATCH(X$60,'[1]PNC 2020'!$A$3:$AA$3,0))=0,"",INDEX('[1]PNC 2020'!$A$3:$AA$434,MATCH($A335,'[1]PNC 2020'!$A$7:$A$434,0)+4,MATCH(X$60,'[1]PNC 2020'!$A$3:$AA$3,0))),"")</f>
        <v/>
      </c>
      <c r="Y335" s="35">
        <f t="shared" si="122"/>
        <v>0</v>
      </c>
      <c r="Z335" s="35" t="str">
        <f>IFERROR(IF(INDEX('[1]PNC 2020'!$A$3:$AA$434,MATCH($A335,'[1]PNC 2020'!$A$7:$A$434,0)+4,MATCH(Z$60,'[1]PNC 2020'!$A$3:$AA$3,0))=0,"",INDEX('[1]PNC 2020'!$A$3:$AA$434,MATCH($A335,'[1]PNC 2020'!$A$7:$A$434,0)+4,MATCH(Z$60,'[1]PNC 2020'!$A$3:$AA$3,0))),"")</f>
        <v/>
      </c>
      <c r="AA335" s="35" t="str">
        <f>IFERROR(IF(INDEX('[1]PNC 2020'!$A$3:$AA$434,MATCH($A335,'[1]PNC 2020'!$A$7:$A$434,0)+4,MATCH(AA$60,'[1]PNC 2020'!$A$3:$AA$3,0))=0,"",INDEX('[1]PNC 2020'!$A$3:$AA$434,MATCH($A335,'[1]PNC 2020'!$A$7:$A$434,0)+4,MATCH(AA$60,'[1]PNC 2020'!$A$3:$AA$3,0))),"")</f>
        <v/>
      </c>
      <c r="AB335" s="35">
        <f t="shared" si="123"/>
        <v>0</v>
      </c>
      <c r="AC335" s="35" t="str">
        <f>IFERROR(IF(INDEX('[1]PNC 2020'!$A$3:$AA$434,MATCH($A335,'[1]PNC 2020'!$A$7:$A$434,0)+4,MATCH(AC$60,'[1]PNC 2020'!$A$3:$AA$3,0))=0,"",INDEX('[1]PNC 2020'!$A$3:$AA$434,MATCH($A335,'[1]PNC 2020'!$A$7:$A$434,0)+4,MATCH(AC$60,'[1]PNC 2020'!$A$3:$AA$3,0))),"")</f>
        <v/>
      </c>
      <c r="AD335" s="35" t="str">
        <f>IFERROR(IF(INDEX('[1]PNC 2020'!$A$3:$AA$434,MATCH($A335,'[1]PNC 2020'!$A$7:$A$434,0)+4,MATCH(AD$60,'[1]PNC 2020'!$A$3:$AA$3,0))=0,"",INDEX('[1]PNC 2020'!$A$3:$AA$434,MATCH($A335,'[1]PNC 2020'!$A$7:$A$434,0)+4,MATCH(AD$60,'[1]PNC 2020'!$A$3:$AA$3,0))),"")</f>
        <v/>
      </c>
      <c r="AE335" s="35">
        <f t="shared" si="124"/>
        <v>0</v>
      </c>
      <c r="AF335" s="35" t="str">
        <f>IFERROR(IF(INDEX('[1]PNC 2020'!$A$3:$AA$434,MATCH($A335,'[1]PNC 2020'!$A$7:$A$434,0)+4,MATCH(AF$60,'[1]PNC 2020'!$A$3:$AA$3,0))=0,"",INDEX('[1]PNC 2020'!$A$3:$AA$434,MATCH($A335,'[1]PNC 2020'!$A$7:$A$434,0)+4,MATCH(AF$60,'[1]PNC 2020'!$A$3:$AA$3,0))),"")</f>
        <v/>
      </c>
      <c r="AG335" s="35" t="str">
        <f>IFERROR(IF(INDEX('[1]PNC 2020'!$A$3:$AA$434,MATCH($A335,'[1]PNC 2020'!$A$7:$A$434,0)+4,MATCH(AG$60,'[1]PNC 2020'!$A$3:$AA$3,0))=0,"",INDEX('[1]PNC 2020'!$A$3:$AA$434,MATCH($A335,'[1]PNC 2020'!$A$7:$A$434,0)+4,MATCH(AG$60,'[1]PNC 2020'!$A$3:$AA$3,0))),"")</f>
        <v/>
      </c>
      <c r="AH335" s="35">
        <f t="shared" si="125"/>
        <v>0</v>
      </c>
      <c r="AI335" s="35" t="str">
        <f>IFERROR(IF(INDEX('[1]PNC 2020'!$A$3:$AA$434,MATCH($A335,'[1]PNC 2020'!$A$7:$A$434,0)+4,MATCH(AI$60,'[1]PNC 2020'!$A$3:$AA$3,0))=0,"",INDEX('[1]PNC 2020'!$A$3:$AA$434,MATCH($A335,'[1]PNC 2020'!$A$7:$A$434,0)+4,MATCH(AI$60,'[1]PNC 2020'!$A$3:$AA$3,0))),"")</f>
        <v/>
      </c>
      <c r="AJ335" s="35" t="str">
        <f>IFERROR(IF(INDEX('[1]PNC 2020'!$A$3:$AA$434,MATCH($A335,'[1]PNC 2020'!$A$7:$A$434,0)+4,MATCH(AJ$60,'[1]PNC 2020'!$A$3:$AA$3,0))=0,"",INDEX('[1]PNC 2020'!$A$3:$AA$434,MATCH($A335,'[1]PNC 2020'!$A$7:$A$434,0)+4,MATCH(AJ$60,'[1]PNC 2020'!$A$3:$AA$3,0))),"")</f>
        <v/>
      </c>
      <c r="AK335" s="35">
        <f t="shared" si="126"/>
        <v>0</v>
      </c>
      <c r="AM335" s="97" t="s">
        <v>5</v>
      </c>
    </row>
    <row r="336" spans="1:39" x14ac:dyDescent="0.25">
      <c r="A336" s="97" t="str">
        <f t="shared" si="112"/>
        <v>JunioMapfre BHD Compañía de Seguros</v>
      </c>
      <c r="B336" s="37" t="s">
        <v>110</v>
      </c>
      <c r="C336" s="44">
        <f t="shared" si="114"/>
        <v>0</v>
      </c>
      <c r="D336" s="44">
        <f t="shared" si="115"/>
        <v>0</v>
      </c>
      <c r="E336" s="35" t="str">
        <f>IFERROR(IF(INDEX('[1]PNC 2020'!$A$3:$AA$434,MATCH($A336,'[1]PNC 2020'!$A$7:$A$434,0)+4,MATCH(E$60,'[1]PNC 2020'!$A$3:$AA$3,0))=0,"",INDEX('[1]PNC 2020'!$A$3:$AA$434,MATCH($A336,'[1]PNC 2020'!$A$7:$A$434,0)+4,MATCH(E$60,'[1]PNC 2020'!$A$3:$AA$3,0))),"")</f>
        <v/>
      </c>
      <c r="F336" s="35" t="str">
        <f>IFERROR(IF(INDEX('[1]PNC 2020'!$A$3:$AA$434,MATCH($A336,'[1]PNC 2020'!$A$7:$A$434,0)+4,MATCH(F$60,'[1]PNC 2020'!$A$3:$AA$3,0))=0,"",INDEX('[1]PNC 2020'!$A$3:$AA$434,MATCH($A336,'[1]PNC 2020'!$A$7:$A$434,0)+4,MATCH(F$60,'[1]PNC 2020'!$A$3:$AA$3,0))),"")</f>
        <v/>
      </c>
      <c r="G336" s="35">
        <f t="shared" si="116"/>
        <v>0</v>
      </c>
      <c r="H336" s="35" t="str">
        <f>IFERROR(IF(INDEX('[1]PNC 2020'!$A$3:$AA$434,MATCH($A336,'[1]PNC 2020'!$A$7:$A$434,0)+4,MATCH(H$60,'[1]PNC 2020'!$A$3:$AA$3,0))=0,"",INDEX('[1]PNC 2020'!$A$3:$AA$434,MATCH($A336,'[1]PNC 2020'!$A$7:$A$434,0)+4,MATCH(H$60,'[1]PNC 2020'!$A$3:$AA$3,0))),"")</f>
        <v/>
      </c>
      <c r="I336" s="35" t="str">
        <f>IFERROR(IF(INDEX('[1]PNC 2020'!$A$3:$AA$434,MATCH($A336,'[1]PNC 2020'!$A$7:$A$434,0)+4,MATCH(I$60,'[1]PNC 2020'!$A$3:$AA$3,0))=0,"",INDEX('[1]PNC 2020'!$A$3:$AA$434,MATCH($A336,'[1]PNC 2020'!$A$7:$A$434,0)+4,MATCH(I$60,'[1]PNC 2020'!$A$3:$AA$3,0))),"")</f>
        <v/>
      </c>
      <c r="J336" s="35">
        <f t="shared" si="117"/>
        <v>0</v>
      </c>
      <c r="K336" s="35" t="str">
        <f>IFERROR(IF(INDEX('[1]PNC 2020'!$A$3:$AA$434,MATCH($A336,'[1]PNC 2020'!$A$7:$A$434,0)+4,MATCH(K$60,'[1]PNC 2020'!$A$3:$AA$3,0))=0,"",INDEX('[1]PNC 2020'!$A$3:$AA$434,MATCH($A336,'[1]PNC 2020'!$A$7:$A$434,0)+4,MATCH(K$60,'[1]PNC 2020'!$A$3:$AA$3,0))),"")</f>
        <v/>
      </c>
      <c r="L336" s="35" t="str">
        <f>IFERROR(IF(INDEX('[1]PNC 2020'!$A$3:$AA$434,MATCH($A336,'[1]PNC 2020'!$A$7:$A$434,0)+4,MATCH(L$60,'[1]PNC 2020'!$A$3:$AA$3,0))=0,"",INDEX('[1]PNC 2020'!$A$3:$AA$434,MATCH($A336,'[1]PNC 2020'!$A$7:$A$434,0)+4,MATCH(L$60,'[1]PNC 2020'!$A$3:$AA$3,0))),"")</f>
        <v/>
      </c>
      <c r="M336" s="35">
        <f t="shared" si="118"/>
        <v>0</v>
      </c>
      <c r="N336" s="35" t="str">
        <f>IFERROR(IF(INDEX('[1]PNC 2020'!$A$3:$AA$434,MATCH($A336,'[1]PNC 2020'!$A$7:$A$434,0)+4,MATCH(N$60,'[1]PNC 2020'!$A$3:$AA$3,0))=0,"",INDEX('[1]PNC 2020'!$A$3:$AA$434,MATCH($A336,'[1]PNC 2020'!$A$7:$A$434,0)+4,MATCH(N$60,'[1]PNC 2020'!$A$3:$AA$3,0))),"")</f>
        <v/>
      </c>
      <c r="O336" s="35" t="str">
        <f>IFERROR(IF(INDEX('[1]PNC 2020'!$A$3:$AA$434,MATCH($A336,'[1]PNC 2020'!$A$7:$A$434,0)+4,MATCH(O$60,'[1]PNC 2020'!$A$3:$AA$3,0))=0,"",INDEX('[1]PNC 2020'!$A$3:$AA$434,MATCH($A336,'[1]PNC 2020'!$A$7:$A$434,0)+4,MATCH(O$60,'[1]PNC 2020'!$A$3:$AA$3,0))),"")</f>
        <v/>
      </c>
      <c r="P336" s="35">
        <f t="shared" si="119"/>
        <v>0</v>
      </c>
      <c r="Q336" s="35" t="str">
        <f>IFERROR(IF(INDEX('[1]PNC 2020'!$A$3:$AA$434,MATCH($A336,'[1]PNC 2020'!$A$7:$A$434,0)+4,MATCH(Q$60,'[1]PNC 2020'!$A$3:$AA$3,0))=0,"",INDEX('[1]PNC 2020'!$A$3:$AA$434,MATCH($A336,'[1]PNC 2020'!$A$7:$A$434,0)+4,MATCH(Q$60,'[1]PNC 2020'!$A$3:$AA$3,0))),"")</f>
        <v/>
      </c>
      <c r="R336" s="35" t="str">
        <f>IFERROR(IF(INDEX('[1]PNC 2020'!$A$3:$AA$434,MATCH($A336,'[1]PNC 2020'!$A$7:$A$434,0)+4,MATCH(R$60,'[1]PNC 2020'!$A$3:$AA$3,0))=0,"",INDEX('[1]PNC 2020'!$A$3:$AA$434,MATCH($A336,'[1]PNC 2020'!$A$7:$A$434,0)+4,MATCH(R$60,'[1]PNC 2020'!$A$3:$AA$3,0))),"")</f>
        <v/>
      </c>
      <c r="S336" s="35">
        <f t="shared" si="120"/>
        <v>0</v>
      </c>
      <c r="T336" s="35" t="str">
        <f>IFERROR(IF(INDEX('[1]PNC 2020'!$A$3:$AA$434,MATCH($A336,'[1]PNC 2020'!$A$7:$A$434,0)+4,MATCH(T$60,'[1]PNC 2020'!$A$3:$AA$3,0))=0,"",INDEX('[1]PNC 2020'!$A$3:$AA$434,MATCH($A336,'[1]PNC 2020'!$A$7:$A$434,0)+4,MATCH(T$60,'[1]PNC 2020'!$A$3:$AA$3,0))),"")</f>
        <v/>
      </c>
      <c r="U336" s="35" t="str">
        <f>IFERROR(IF(INDEX('[1]PNC 2020'!$A$3:$AA$434,MATCH($A336,'[1]PNC 2020'!$A$7:$A$434,0)+4,MATCH(U$60,'[1]PNC 2020'!$A$3:$AA$3,0))=0,"",INDEX('[1]PNC 2020'!$A$3:$AA$434,MATCH($A336,'[1]PNC 2020'!$A$7:$A$434,0)+4,MATCH(U$60,'[1]PNC 2020'!$A$3:$AA$3,0))),"")</f>
        <v/>
      </c>
      <c r="V336" s="35">
        <f t="shared" si="121"/>
        <v>0</v>
      </c>
      <c r="W336" s="35" t="str">
        <f>IFERROR(IF(INDEX('[1]PNC 2020'!$A$3:$AA$434,MATCH($A336,'[1]PNC 2020'!$A$7:$A$434,0)+4,MATCH(W$60,'[1]PNC 2020'!$A$3:$AA$3,0))=0,"",INDEX('[1]PNC 2020'!$A$3:$AA$434,MATCH($A336,'[1]PNC 2020'!$A$7:$A$434,0)+4,MATCH(W$60,'[1]PNC 2020'!$A$3:$AA$3,0))),"")</f>
        <v/>
      </c>
      <c r="X336" s="35" t="str">
        <f>IFERROR(IF(INDEX('[1]PNC 2020'!$A$3:$AA$434,MATCH($A336,'[1]PNC 2020'!$A$7:$A$434,0)+4,MATCH(X$60,'[1]PNC 2020'!$A$3:$AA$3,0))=0,"",INDEX('[1]PNC 2020'!$A$3:$AA$434,MATCH($A336,'[1]PNC 2020'!$A$7:$A$434,0)+4,MATCH(X$60,'[1]PNC 2020'!$A$3:$AA$3,0))),"")</f>
        <v/>
      </c>
      <c r="Y336" s="35">
        <f t="shared" si="122"/>
        <v>0</v>
      </c>
      <c r="Z336" s="35" t="str">
        <f>IFERROR(IF(INDEX('[1]PNC 2020'!$A$3:$AA$434,MATCH($A336,'[1]PNC 2020'!$A$7:$A$434,0)+4,MATCH(Z$60,'[1]PNC 2020'!$A$3:$AA$3,0))=0,"",INDEX('[1]PNC 2020'!$A$3:$AA$434,MATCH($A336,'[1]PNC 2020'!$A$7:$A$434,0)+4,MATCH(Z$60,'[1]PNC 2020'!$A$3:$AA$3,0))),"")</f>
        <v/>
      </c>
      <c r="AA336" s="35" t="str">
        <f>IFERROR(IF(INDEX('[1]PNC 2020'!$A$3:$AA$434,MATCH($A336,'[1]PNC 2020'!$A$7:$A$434,0)+4,MATCH(AA$60,'[1]PNC 2020'!$A$3:$AA$3,0))=0,"",INDEX('[1]PNC 2020'!$A$3:$AA$434,MATCH($A336,'[1]PNC 2020'!$A$7:$A$434,0)+4,MATCH(AA$60,'[1]PNC 2020'!$A$3:$AA$3,0))),"")</f>
        <v/>
      </c>
      <c r="AB336" s="35">
        <f t="shared" si="123"/>
        <v>0</v>
      </c>
      <c r="AC336" s="35" t="str">
        <f>IFERROR(IF(INDEX('[1]PNC 2020'!$A$3:$AA$434,MATCH($A336,'[1]PNC 2020'!$A$7:$A$434,0)+4,MATCH(AC$60,'[1]PNC 2020'!$A$3:$AA$3,0))=0,"",INDEX('[1]PNC 2020'!$A$3:$AA$434,MATCH($A336,'[1]PNC 2020'!$A$7:$A$434,0)+4,MATCH(AC$60,'[1]PNC 2020'!$A$3:$AA$3,0))),"")</f>
        <v/>
      </c>
      <c r="AD336" s="35" t="str">
        <f>IFERROR(IF(INDEX('[1]PNC 2020'!$A$3:$AA$434,MATCH($A336,'[1]PNC 2020'!$A$7:$A$434,0)+4,MATCH(AD$60,'[1]PNC 2020'!$A$3:$AA$3,0))=0,"",INDEX('[1]PNC 2020'!$A$3:$AA$434,MATCH($A336,'[1]PNC 2020'!$A$7:$A$434,0)+4,MATCH(AD$60,'[1]PNC 2020'!$A$3:$AA$3,0))),"")</f>
        <v/>
      </c>
      <c r="AE336" s="35">
        <f t="shared" si="124"/>
        <v>0</v>
      </c>
      <c r="AF336" s="35" t="str">
        <f>IFERROR(IF(INDEX('[1]PNC 2020'!$A$3:$AA$434,MATCH($A336,'[1]PNC 2020'!$A$7:$A$434,0)+4,MATCH(AF$60,'[1]PNC 2020'!$A$3:$AA$3,0))=0,"",INDEX('[1]PNC 2020'!$A$3:$AA$434,MATCH($A336,'[1]PNC 2020'!$A$7:$A$434,0)+4,MATCH(AF$60,'[1]PNC 2020'!$A$3:$AA$3,0))),"")</f>
        <v/>
      </c>
      <c r="AG336" s="35" t="str">
        <f>IFERROR(IF(INDEX('[1]PNC 2020'!$A$3:$AA$434,MATCH($A336,'[1]PNC 2020'!$A$7:$A$434,0)+4,MATCH(AG$60,'[1]PNC 2020'!$A$3:$AA$3,0))=0,"",INDEX('[1]PNC 2020'!$A$3:$AA$434,MATCH($A336,'[1]PNC 2020'!$A$7:$A$434,0)+4,MATCH(AG$60,'[1]PNC 2020'!$A$3:$AA$3,0))),"")</f>
        <v/>
      </c>
      <c r="AH336" s="35">
        <f t="shared" si="125"/>
        <v>0</v>
      </c>
      <c r="AI336" s="35" t="str">
        <f>IFERROR(IF(INDEX('[1]PNC 2020'!$A$3:$AA$434,MATCH($A336,'[1]PNC 2020'!$A$7:$A$434,0)+4,MATCH(AI$60,'[1]PNC 2020'!$A$3:$AA$3,0))=0,"",INDEX('[1]PNC 2020'!$A$3:$AA$434,MATCH($A336,'[1]PNC 2020'!$A$7:$A$434,0)+4,MATCH(AI$60,'[1]PNC 2020'!$A$3:$AA$3,0))),"")</f>
        <v/>
      </c>
      <c r="AJ336" s="35" t="str">
        <f>IFERROR(IF(INDEX('[1]PNC 2020'!$A$3:$AA$434,MATCH($A336,'[1]PNC 2020'!$A$7:$A$434,0)+4,MATCH(AJ$60,'[1]PNC 2020'!$A$3:$AA$3,0))=0,"",INDEX('[1]PNC 2020'!$A$3:$AA$434,MATCH($A336,'[1]PNC 2020'!$A$7:$A$434,0)+4,MATCH(AJ$60,'[1]PNC 2020'!$A$3:$AA$3,0))),"")</f>
        <v/>
      </c>
      <c r="AK336" s="35">
        <f t="shared" si="126"/>
        <v>0</v>
      </c>
      <c r="AM336" s="97" t="s">
        <v>5</v>
      </c>
    </row>
    <row r="337" spans="1:39" x14ac:dyDescent="0.25">
      <c r="A337" s="97" t="str">
        <f t="shared" si="112"/>
        <v>JunioLa Colonial, S. A., Compañia De Seguros</v>
      </c>
      <c r="B337" s="37" t="s">
        <v>111</v>
      </c>
      <c r="C337" s="44">
        <f t="shared" si="114"/>
        <v>0</v>
      </c>
      <c r="D337" s="44">
        <f t="shared" si="115"/>
        <v>0</v>
      </c>
      <c r="E337" s="35" t="str">
        <f>IFERROR(IF(INDEX('[1]PNC 2020'!$A$3:$AA$434,MATCH($A337,'[1]PNC 2020'!$A$7:$A$434,0)+4,MATCH(E$60,'[1]PNC 2020'!$A$3:$AA$3,0))=0,"",INDEX('[1]PNC 2020'!$A$3:$AA$434,MATCH($A337,'[1]PNC 2020'!$A$7:$A$434,0)+4,MATCH(E$60,'[1]PNC 2020'!$A$3:$AA$3,0))),"")</f>
        <v/>
      </c>
      <c r="F337" s="35" t="str">
        <f>IFERROR(IF(INDEX('[1]PNC 2020'!$A$3:$AA$434,MATCH($A337,'[1]PNC 2020'!$A$7:$A$434,0)+4,MATCH(F$60,'[1]PNC 2020'!$A$3:$AA$3,0))=0,"",INDEX('[1]PNC 2020'!$A$3:$AA$434,MATCH($A337,'[1]PNC 2020'!$A$7:$A$434,0)+4,MATCH(F$60,'[1]PNC 2020'!$A$3:$AA$3,0))),"")</f>
        <v/>
      </c>
      <c r="G337" s="35">
        <f t="shared" si="116"/>
        <v>0</v>
      </c>
      <c r="H337" s="35" t="str">
        <f>IFERROR(IF(INDEX('[1]PNC 2020'!$A$3:$AA$434,MATCH($A337,'[1]PNC 2020'!$A$7:$A$434,0)+4,MATCH(H$60,'[1]PNC 2020'!$A$3:$AA$3,0))=0,"",INDEX('[1]PNC 2020'!$A$3:$AA$434,MATCH($A337,'[1]PNC 2020'!$A$7:$A$434,0)+4,MATCH(H$60,'[1]PNC 2020'!$A$3:$AA$3,0))),"")</f>
        <v/>
      </c>
      <c r="I337" s="35" t="str">
        <f>IFERROR(IF(INDEX('[1]PNC 2020'!$A$3:$AA$434,MATCH($A337,'[1]PNC 2020'!$A$7:$A$434,0)+4,MATCH(I$60,'[1]PNC 2020'!$A$3:$AA$3,0))=0,"",INDEX('[1]PNC 2020'!$A$3:$AA$434,MATCH($A337,'[1]PNC 2020'!$A$7:$A$434,0)+4,MATCH(I$60,'[1]PNC 2020'!$A$3:$AA$3,0))),"")</f>
        <v/>
      </c>
      <c r="J337" s="35">
        <f t="shared" si="117"/>
        <v>0</v>
      </c>
      <c r="K337" s="35" t="str">
        <f>IFERROR(IF(INDEX('[1]PNC 2020'!$A$3:$AA$434,MATCH($A337,'[1]PNC 2020'!$A$7:$A$434,0)+4,MATCH(K$60,'[1]PNC 2020'!$A$3:$AA$3,0))=0,"",INDEX('[1]PNC 2020'!$A$3:$AA$434,MATCH($A337,'[1]PNC 2020'!$A$7:$A$434,0)+4,MATCH(K$60,'[1]PNC 2020'!$A$3:$AA$3,0))),"")</f>
        <v/>
      </c>
      <c r="L337" s="35" t="str">
        <f>IFERROR(IF(INDEX('[1]PNC 2020'!$A$3:$AA$434,MATCH($A337,'[1]PNC 2020'!$A$7:$A$434,0)+4,MATCH(L$60,'[1]PNC 2020'!$A$3:$AA$3,0))=0,"",INDEX('[1]PNC 2020'!$A$3:$AA$434,MATCH($A337,'[1]PNC 2020'!$A$7:$A$434,0)+4,MATCH(L$60,'[1]PNC 2020'!$A$3:$AA$3,0))),"")</f>
        <v/>
      </c>
      <c r="M337" s="35">
        <f t="shared" si="118"/>
        <v>0</v>
      </c>
      <c r="N337" s="35" t="str">
        <f>IFERROR(IF(INDEX('[1]PNC 2020'!$A$3:$AA$434,MATCH($A337,'[1]PNC 2020'!$A$7:$A$434,0)+4,MATCH(N$60,'[1]PNC 2020'!$A$3:$AA$3,0))=0,"",INDEX('[1]PNC 2020'!$A$3:$AA$434,MATCH($A337,'[1]PNC 2020'!$A$7:$A$434,0)+4,MATCH(N$60,'[1]PNC 2020'!$A$3:$AA$3,0))),"")</f>
        <v/>
      </c>
      <c r="O337" s="35" t="str">
        <f>IFERROR(IF(INDEX('[1]PNC 2020'!$A$3:$AA$434,MATCH($A337,'[1]PNC 2020'!$A$7:$A$434,0)+4,MATCH(O$60,'[1]PNC 2020'!$A$3:$AA$3,0))=0,"",INDEX('[1]PNC 2020'!$A$3:$AA$434,MATCH($A337,'[1]PNC 2020'!$A$7:$A$434,0)+4,MATCH(O$60,'[1]PNC 2020'!$A$3:$AA$3,0))),"")</f>
        <v/>
      </c>
      <c r="P337" s="35">
        <f t="shared" si="119"/>
        <v>0</v>
      </c>
      <c r="Q337" s="35" t="str">
        <f>IFERROR(IF(INDEX('[1]PNC 2020'!$A$3:$AA$434,MATCH($A337,'[1]PNC 2020'!$A$7:$A$434,0)+4,MATCH(Q$60,'[1]PNC 2020'!$A$3:$AA$3,0))=0,"",INDEX('[1]PNC 2020'!$A$3:$AA$434,MATCH($A337,'[1]PNC 2020'!$A$7:$A$434,0)+4,MATCH(Q$60,'[1]PNC 2020'!$A$3:$AA$3,0))),"")</f>
        <v/>
      </c>
      <c r="R337" s="35" t="str">
        <f>IFERROR(IF(INDEX('[1]PNC 2020'!$A$3:$AA$434,MATCH($A337,'[1]PNC 2020'!$A$7:$A$434,0)+4,MATCH(R$60,'[1]PNC 2020'!$A$3:$AA$3,0))=0,"",INDEX('[1]PNC 2020'!$A$3:$AA$434,MATCH($A337,'[1]PNC 2020'!$A$7:$A$434,0)+4,MATCH(R$60,'[1]PNC 2020'!$A$3:$AA$3,0))),"")</f>
        <v/>
      </c>
      <c r="S337" s="35">
        <f t="shared" si="120"/>
        <v>0</v>
      </c>
      <c r="T337" s="35" t="str">
        <f>IFERROR(IF(INDEX('[1]PNC 2020'!$A$3:$AA$434,MATCH($A337,'[1]PNC 2020'!$A$7:$A$434,0)+4,MATCH(T$60,'[1]PNC 2020'!$A$3:$AA$3,0))=0,"",INDEX('[1]PNC 2020'!$A$3:$AA$434,MATCH($A337,'[1]PNC 2020'!$A$7:$A$434,0)+4,MATCH(T$60,'[1]PNC 2020'!$A$3:$AA$3,0))),"")</f>
        <v/>
      </c>
      <c r="U337" s="35" t="str">
        <f>IFERROR(IF(INDEX('[1]PNC 2020'!$A$3:$AA$434,MATCH($A337,'[1]PNC 2020'!$A$7:$A$434,0)+4,MATCH(U$60,'[1]PNC 2020'!$A$3:$AA$3,0))=0,"",INDEX('[1]PNC 2020'!$A$3:$AA$434,MATCH($A337,'[1]PNC 2020'!$A$7:$A$434,0)+4,MATCH(U$60,'[1]PNC 2020'!$A$3:$AA$3,0))),"")</f>
        <v/>
      </c>
      <c r="V337" s="35">
        <f t="shared" si="121"/>
        <v>0</v>
      </c>
      <c r="W337" s="35" t="str">
        <f>IFERROR(IF(INDEX('[1]PNC 2020'!$A$3:$AA$434,MATCH($A337,'[1]PNC 2020'!$A$7:$A$434,0)+4,MATCH(W$60,'[1]PNC 2020'!$A$3:$AA$3,0))=0,"",INDEX('[1]PNC 2020'!$A$3:$AA$434,MATCH($A337,'[1]PNC 2020'!$A$7:$A$434,0)+4,MATCH(W$60,'[1]PNC 2020'!$A$3:$AA$3,0))),"")</f>
        <v/>
      </c>
      <c r="X337" s="35" t="str">
        <f>IFERROR(IF(INDEX('[1]PNC 2020'!$A$3:$AA$434,MATCH($A337,'[1]PNC 2020'!$A$7:$A$434,0)+4,MATCH(X$60,'[1]PNC 2020'!$A$3:$AA$3,0))=0,"",INDEX('[1]PNC 2020'!$A$3:$AA$434,MATCH($A337,'[1]PNC 2020'!$A$7:$A$434,0)+4,MATCH(X$60,'[1]PNC 2020'!$A$3:$AA$3,0))),"")</f>
        <v/>
      </c>
      <c r="Y337" s="35">
        <f t="shared" si="122"/>
        <v>0</v>
      </c>
      <c r="Z337" s="35" t="str">
        <f>IFERROR(IF(INDEX('[1]PNC 2020'!$A$3:$AA$434,MATCH($A337,'[1]PNC 2020'!$A$7:$A$434,0)+4,MATCH(Z$60,'[1]PNC 2020'!$A$3:$AA$3,0))=0,"",INDEX('[1]PNC 2020'!$A$3:$AA$434,MATCH($A337,'[1]PNC 2020'!$A$7:$A$434,0)+4,MATCH(Z$60,'[1]PNC 2020'!$A$3:$AA$3,0))),"")</f>
        <v/>
      </c>
      <c r="AA337" s="35" t="str">
        <f>IFERROR(IF(INDEX('[1]PNC 2020'!$A$3:$AA$434,MATCH($A337,'[1]PNC 2020'!$A$7:$A$434,0)+4,MATCH(AA$60,'[1]PNC 2020'!$A$3:$AA$3,0))=0,"",INDEX('[1]PNC 2020'!$A$3:$AA$434,MATCH($A337,'[1]PNC 2020'!$A$7:$A$434,0)+4,MATCH(AA$60,'[1]PNC 2020'!$A$3:$AA$3,0))),"")</f>
        <v/>
      </c>
      <c r="AB337" s="35">
        <f t="shared" si="123"/>
        <v>0</v>
      </c>
      <c r="AC337" s="35" t="str">
        <f>IFERROR(IF(INDEX('[1]PNC 2020'!$A$3:$AA$434,MATCH($A337,'[1]PNC 2020'!$A$7:$A$434,0)+4,MATCH(AC$60,'[1]PNC 2020'!$A$3:$AA$3,0))=0,"",INDEX('[1]PNC 2020'!$A$3:$AA$434,MATCH($A337,'[1]PNC 2020'!$A$7:$A$434,0)+4,MATCH(AC$60,'[1]PNC 2020'!$A$3:$AA$3,0))),"")</f>
        <v/>
      </c>
      <c r="AD337" s="35" t="str">
        <f>IFERROR(IF(INDEX('[1]PNC 2020'!$A$3:$AA$434,MATCH($A337,'[1]PNC 2020'!$A$7:$A$434,0)+4,MATCH(AD$60,'[1]PNC 2020'!$A$3:$AA$3,0))=0,"",INDEX('[1]PNC 2020'!$A$3:$AA$434,MATCH($A337,'[1]PNC 2020'!$A$7:$A$434,0)+4,MATCH(AD$60,'[1]PNC 2020'!$A$3:$AA$3,0))),"")</f>
        <v/>
      </c>
      <c r="AE337" s="35">
        <f t="shared" si="124"/>
        <v>0</v>
      </c>
      <c r="AF337" s="35" t="str">
        <f>IFERROR(IF(INDEX('[1]PNC 2020'!$A$3:$AA$434,MATCH($A337,'[1]PNC 2020'!$A$7:$A$434,0)+4,MATCH(AF$60,'[1]PNC 2020'!$A$3:$AA$3,0))=0,"",INDEX('[1]PNC 2020'!$A$3:$AA$434,MATCH($A337,'[1]PNC 2020'!$A$7:$A$434,0)+4,MATCH(AF$60,'[1]PNC 2020'!$A$3:$AA$3,0))),"")</f>
        <v/>
      </c>
      <c r="AG337" s="35" t="str">
        <f>IFERROR(IF(INDEX('[1]PNC 2020'!$A$3:$AA$434,MATCH($A337,'[1]PNC 2020'!$A$7:$A$434,0)+4,MATCH(AG$60,'[1]PNC 2020'!$A$3:$AA$3,0))=0,"",INDEX('[1]PNC 2020'!$A$3:$AA$434,MATCH($A337,'[1]PNC 2020'!$A$7:$A$434,0)+4,MATCH(AG$60,'[1]PNC 2020'!$A$3:$AA$3,0))),"")</f>
        <v/>
      </c>
      <c r="AH337" s="35">
        <f t="shared" si="125"/>
        <v>0</v>
      </c>
      <c r="AI337" s="35" t="str">
        <f>IFERROR(IF(INDEX('[1]PNC 2020'!$A$3:$AA$434,MATCH($A337,'[1]PNC 2020'!$A$7:$A$434,0)+4,MATCH(AI$60,'[1]PNC 2020'!$A$3:$AA$3,0))=0,"",INDEX('[1]PNC 2020'!$A$3:$AA$434,MATCH($A337,'[1]PNC 2020'!$A$7:$A$434,0)+4,MATCH(AI$60,'[1]PNC 2020'!$A$3:$AA$3,0))),"")</f>
        <v/>
      </c>
      <c r="AJ337" s="35" t="str">
        <f>IFERROR(IF(INDEX('[1]PNC 2020'!$A$3:$AA$434,MATCH($A337,'[1]PNC 2020'!$A$7:$A$434,0)+4,MATCH(AJ$60,'[1]PNC 2020'!$A$3:$AA$3,0))=0,"",INDEX('[1]PNC 2020'!$A$3:$AA$434,MATCH($A337,'[1]PNC 2020'!$A$7:$A$434,0)+4,MATCH(AJ$60,'[1]PNC 2020'!$A$3:$AA$3,0))),"")</f>
        <v/>
      </c>
      <c r="AK337" s="35">
        <f t="shared" si="126"/>
        <v>0</v>
      </c>
      <c r="AL337" s="2"/>
      <c r="AM337" s="97" t="s">
        <v>5</v>
      </c>
    </row>
    <row r="338" spans="1:39" x14ac:dyDescent="0.25">
      <c r="A338" s="97" t="str">
        <f t="shared" si="112"/>
        <v>JunioSeguros Sura, S.A.</v>
      </c>
      <c r="B338" s="37" t="s">
        <v>112</v>
      </c>
      <c r="C338" s="44">
        <f t="shared" si="114"/>
        <v>0</v>
      </c>
      <c r="D338" s="44">
        <f t="shared" si="115"/>
        <v>0</v>
      </c>
      <c r="E338" s="35" t="str">
        <f>IFERROR(IF(INDEX('[1]PNC 2020'!$A$3:$AA$434,MATCH($A338,'[1]PNC 2020'!$A$7:$A$434,0)+4,MATCH(E$60,'[1]PNC 2020'!$A$3:$AA$3,0))=0,"",INDEX('[1]PNC 2020'!$A$3:$AA$434,MATCH($A338,'[1]PNC 2020'!$A$7:$A$434,0)+4,MATCH(E$60,'[1]PNC 2020'!$A$3:$AA$3,0))),"")</f>
        <v/>
      </c>
      <c r="F338" s="35" t="str">
        <f>IFERROR(IF(INDEX('[1]PNC 2020'!$A$3:$AA$434,MATCH($A338,'[1]PNC 2020'!$A$7:$A$434,0)+4,MATCH(F$60,'[1]PNC 2020'!$A$3:$AA$3,0))=0,"",INDEX('[1]PNC 2020'!$A$3:$AA$434,MATCH($A338,'[1]PNC 2020'!$A$7:$A$434,0)+4,MATCH(F$60,'[1]PNC 2020'!$A$3:$AA$3,0))),"")</f>
        <v/>
      </c>
      <c r="G338" s="35">
        <f t="shared" si="116"/>
        <v>0</v>
      </c>
      <c r="H338" s="35" t="str">
        <f>IFERROR(IF(INDEX('[1]PNC 2020'!$A$3:$AA$434,MATCH($A338,'[1]PNC 2020'!$A$7:$A$434,0)+4,MATCH(H$60,'[1]PNC 2020'!$A$3:$AA$3,0))=0,"",INDEX('[1]PNC 2020'!$A$3:$AA$434,MATCH($A338,'[1]PNC 2020'!$A$7:$A$434,0)+4,MATCH(H$60,'[1]PNC 2020'!$A$3:$AA$3,0))),"")</f>
        <v/>
      </c>
      <c r="I338" s="35" t="str">
        <f>IFERROR(IF(INDEX('[1]PNC 2020'!$A$3:$AA$434,MATCH($A338,'[1]PNC 2020'!$A$7:$A$434,0)+4,MATCH(I$60,'[1]PNC 2020'!$A$3:$AA$3,0))=0,"",INDEX('[1]PNC 2020'!$A$3:$AA$434,MATCH($A338,'[1]PNC 2020'!$A$7:$A$434,0)+4,MATCH(I$60,'[1]PNC 2020'!$A$3:$AA$3,0))),"")</f>
        <v/>
      </c>
      <c r="J338" s="35">
        <f t="shared" si="117"/>
        <v>0</v>
      </c>
      <c r="K338" s="35" t="str">
        <f>IFERROR(IF(INDEX('[1]PNC 2020'!$A$3:$AA$434,MATCH($A338,'[1]PNC 2020'!$A$7:$A$434,0)+4,MATCH(K$60,'[1]PNC 2020'!$A$3:$AA$3,0))=0,"",INDEX('[1]PNC 2020'!$A$3:$AA$434,MATCH($A338,'[1]PNC 2020'!$A$7:$A$434,0)+4,MATCH(K$60,'[1]PNC 2020'!$A$3:$AA$3,0))),"")</f>
        <v/>
      </c>
      <c r="L338" s="35" t="str">
        <f>IFERROR(IF(INDEX('[1]PNC 2020'!$A$3:$AA$434,MATCH($A338,'[1]PNC 2020'!$A$7:$A$434,0)+4,MATCH(L$60,'[1]PNC 2020'!$A$3:$AA$3,0))=0,"",INDEX('[1]PNC 2020'!$A$3:$AA$434,MATCH($A338,'[1]PNC 2020'!$A$7:$A$434,0)+4,MATCH(L$60,'[1]PNC 2020'!$A$3:$AA$3,0))),"")</f>
        <v/>
      </c>
      <c r="M338" s="35">
        <f t="shared" si="118"/>
        <v>0</v>
      </c>
      <c r="N338" s="35" t="str">
        <f>IFERROR(IF(INDEX('[1]PNC 2020'!$A$3:$AA$434,MATCH($A338,'[1]PNC 2020'!$A$7:$A$434,0)+4,MATCH(N$60,'[1]PNC 2020'!$A$3:$AA$3,0))=0,"",INDEX('[1]PNC 2020'!$A$3:$AA$434,MATCH($A338,'[1]PNC 2020'!$A$7:$A$434,0)+4,MATCH(N$60,'[1]PNC 2020'!$A$3:$AA$3,0))),"")</f>
        <v/>
      </c>
      <c r="O338" s="35" t="str">
        <f>IFERROR(IF(INDEX('[1]PNC 2020'!$A$3:$AA$434,MATCH($A338,'[1]PNC 2020'!$A$7:$A$434,0)+4,MATCH(O$60,'[1]PNC 2020'!$A$3:$AA$3,0))=0,"",INDEX('[1]PNC 2020'!$A$3:$AA$434,MATCH($A338,'[1]PNC 2020'!$A$7:$A$434,0)+4,MATCH(O$60,'[1]PNC 2020'!$A$3:$AA$3,0))),"")</f>
        <v/>
      </c>
      <c r="P338" s="35">
        <f t="shared" si="119"/>
        <v>0</v>
      </c>
      <c r="Q338" s="35" t="str">
        <f>IFERROR(IF(INDEX('[1]PNC 2020'!$A$3:$AA$434,MATCH($A338,'[1]PNC 2020'!$A$7:$A$434,0)+4,MATCH(Q$60,'[1]PNC 2020'!$A$3:$AA$3,0))=0,"",INDEX('[1]PNC 2020'!$A$3:$AA$434,MATCH($A338,'[1]PNC 2020'!$A$7:$A$434,0)+4,MATCH(Q$60,'[1]PNC 2020'!$A$3:$AA$3,0))),"")</f>
        <v/>
      </c>
      <c r="R338" s="35" t="str">
        <f>IFERROR(IF(INDEX('[1]PNC 2020'!$A$3:$AA$434,MATCH($A338,'[1]PNC 2020'!$A$7:$A$434,0)+4,MATCH(R$60,'[1]PNC 2020'!$A$3:$AA$3,0))=0,"",INDEX('[1]PNC 2020'!$A$3:$AA$434,MATCH($A338,'[1]PNC 2020'!$A$7:$A$434,0)+4,MATCH(R$60,'[1]PNC 2020'!$A$3:$AA$3,0))),"")</f>
        <v/>
      </c>
      <c r="S338" s="35">
        <f t="shared" si="120"/>
        <v>0</v>
      </c>
      <c r="T338" s="35" t="str">
        <f>IFERROR(IF(INDEX('[1]PNC 2020'!$A$3:$AA$434,MATCH($A338,'[1]PNC 2020'!$A$7:$A$434,0)+4,MATCH(T$60,'[1]PNC 2020'!$A$3:$AA$3,0))=0,"",INDEX('[1]PNC 2020'!$A$3:$AA$434,MATCH($A338,'[1]PNC 2020'!$A$7:$A$434,0)+4,MATCH(T$60,'[1]PNC 2020'!$A$3:$AA$3,0))),"")</f>
        <v/>
      </c>
      <c r="U338" s="35" t="str">
        <f>IFERROR(IF(INDEX('[1]PNC 2020'!$A$3:$AA$434,MATCH($A338,'[1]PNC 2020'!$A$7:$A$434,0)+4,MATCH(U$60,'[1]PNC 2020'!$A$3:$AA$3,0))=0,"",INDEX('[1]PNC 2020'!$A$3:$AA$434,MATCH($A338,'[1]PNC 2020'!$A$7:$A$434,0)+4,MATCH(U$60,'[1]PNC 2020'!$A$3:$AA$3,0))),"")</f>
        <v/>
      </c>
      <c r="V338" s="35">
        <f t="shared" si="121"/>
        <v>0</v>
      </c>
      <c r="W338" s="35" t="str">
        <f>IFERROR(IF(INDEX('[1]PNC 2020'!$A$3:$AA$434,MATCH($A338,'[1]PNC 2020'!$A$7:$A$434,0)+4,MATCH(W$60,'[1]PNC 2020'!$A$3:$AA$3,0))=0,"",INDEX('[1]PNC 2020'!$A$3:$AA$434,MATCH($A338,'[1]PNC 2020'!$A$7:$A$434,0)+4,MATCH(W$60,'[1]PNC 2020'!$A$3:$AA$3,0))),"")</f>
        <v/>
      </c>
      <c r="X338" s="35" t="str">
        <f>IFERROR(IF(INDEX('[1]PNC 2020'!$A$3:$AA$434,MATCH($A338,'[1]PNC 2020'!$A$7:$A$434,0)+4,MATCH(X$60,'[1]PNC 2020'!$A$3:$AA$3,0))=0,"",INDEX('[1]PNC 2020'!$A$3:$AA$434,MATCH($A338,'[1]PNC 2020'!$A$7:$A$434,0)+4,MATCH(X$60,'[1]PNC 2020'!$A$3:$AA$3,0))),"")</f>
        <v/>
      </c>
      <c r="Y338" s="35">
        <f t="shared" si="122"/>
        <v>0</v>
      </c>
      <c r="Z338" s="35" t="str">
        <f>IFERROR(IF(INDEX('[1]PNC 2020'!$A$3:$AA$434,MATCH($A338,'[1]PNC 2020'!$A$7:$A$434,0)+4,MATCH(Z$60,'[1]PNC 2020'!$A$3:$AA$3,0))=0,"",INDEX('[1]PNC 2020'!$A$3:$AA$434,MATCH($A338,'[1]PNC 2020'!$A$7:$A$434,0)+4,MATCH(Z$60,'[1]PNC 2020'!$A$3:$AA$3,0))),"")</f>
        <v/>
      </c>
      <c r="AA338" s="35" t="str">
        <f>IFERROR(IF(INDEX('[1]PNC 2020'!$A$3:$AA$434,MATCH($A338,'[1]PNC 2020'!$A$7:$A$434,0)+4,MATCH(AA$60,'[1]PNC 2020'!$A$3:$AA$3,0))=0,"",INDEX('[1]PNC 2020'!$A$3:$AA$434,MATCH($A338,'[1]PNC 2020'!$A$7:$A$434,0)+4,MATCH(AA$60,'[1]PNC 2020'!$A$3:$AA$3,0))),"")</f>
        <v/>
      </c>
      <c r="AB338" s="35">
        <f t="shared" si="123"/>
        <v>0</v>
      </c>
      <c r="AC338" s="35" t="str">
        <f>IFERROR(IF(INDEX('[1]PNC 2020'!$A$3:$AA$434,MATCH($A338,'[1]PNC 2020'!$A$7:$A$434,0)+4,MATCH(AC$60,'[1]PNC 2020'!$A$3:$AA$3,0))=0,"",INDEX('[1]PNC 2020'!$A$3:$AA$434,MATCH($A338,'[1]PNC 2020'!$A$7:$A$434,0)+4,MATCH(AC$60,'[1]PNC 2020'!$A$3:$AA$3,0))),"")</f>
        <v/>
      </c>
      <c r="AD338" s="35" t="str">
        <f>IFERROR(IF(INDEX('[1]PNC 2020'!$A$3:$AA$434,MATCH($A338,'[1]PNC 2020'!$A$7:$A$434,0)+4,MATCH(AD$60,'[1]PNC 2020'!$A$3:$AA$3,0))=0,"",INDEX('[1]PNC 2020'!$A$3:$AA$434,MATCH($A338,'[1]PNC 2020'!$A$7:$A$434,0)+4,MATCH(AD$60,'[1]PNC 2020'!$A$3:$AA$3,0))),"")</f>
        <v/>
      </c>
      <c r="AE338" s="35">
        <f t="shared" si="124"/>
        <v>0</v>
      </c>
      <c r="AF338" s="35" t="str">
        <f>IFERROR(IF(INDEX('[1]PNC 2020'!$A$3:$AA$434,MATCH($A338,'[1]PNC 2020'!$A$7:$A$434,0)+4,MATCH(AF$60,'[1]PNC 2020'!$A$3:$AA$3,0))=0,"",INDEX('[1]PNC 2020'!$A$3:$AA$434,MATCH($A338,'[1]PNC 2020'!$A$7:$A$434,0)+4,MATCH(AF$60,'[1]PNC 2020'!$A$3:$AA$3,0))),"")</f>
        <v/>
      </c>
      <c r="AG338" s="35" t="str">
        <f>IFERROR(IF(INDEX('[1]PNC 2020'!$A$3:$AA$434,MATCH($A338,'[1]PNC 2020'!$A$7:$A$434,0)+4,MATCH(AG$60,'[1]PNC 2020'!$A$3:$AA$3,0))=0,"",INDEX('[1]PNC 2020'!$A$3:$AA$434,MATCH($A338,'[1]PNC 2020'!$A$7:$A$434,0)+4,MATCH(AG$60,'[1]PNC 2020'!$A$3:$AA$3,0))),"")</f>
        <v/>
      </c>
      <c r="AH338" s="35">
        <f t="shared" si="125"/>
        <v>0</v>
      </c>
      <c r="AI338" s="35" t="str">
        <f>IFERROR(IF(INDEX('[1]PNC 2020'!$A$3:$AA$434,MATCH($A338,'[1]PNC 2020'!$A$7:$A$434,0)+4,MATCH(AI$60,'[1]PNC 2020'!$A$3:$AA$3,0))=0,"",INDEX('[1]PNC 2020'!$A$3:$AA$434,MATCH($A338,'[1]PNC 2020'!$A$7:$A$434,0)+4,MATCH(AI$60,'[1]PNC 2020'!$A$3:$AA$3,0))),"")</f>
        <v/>
      </c>
      <c r="AJ338" s="35" t="str">
        <f>IFERROR(IF(INDEX('[1]PNC 2020'!$A$3:$AA$434,MATCH($A338,'[1]PNC 2020'!$A$7:$A$434,0)+4,MATCH(AJ$60,'[1]PNC 2020'!$A$3:$AA$3,0))=0,"",INDEX('[1]PNC 2020'!$A$3:$AA$434,MATCH($A338,'[1]PNC 2020'!$A$7:$A$434,0)+4,MATCH(AJ$60,'[1]PNC 2020'!$A$3:$AA$3,0))),"")</f>
        <v/>
      </c>
      <c r="AK338" s="35">
        <f t="shared" si="126"/>
        <v>0</v>
      </c>
      <c r="AM338" s="97" t="s">
        <v>5</v>
      </c>
    </row>
    <row r="339" spans="1:39" x14ac:dyDescent="0.25">
      <c r="A339" s="97" t="str">
        <f t="shared" si="112"/>
        <v>JunioSeguros Crecer, S. A.</v>
      </c>
      <c r="B339" s="37" t="s">
        <v>94</v>
      </c>
      <c r="C339" s="44">
        <f t="shared" si="114"/>
        <v>0</v>
      </c>
      <c r="D339" s="44">
        <f t="shared" si="115"/>
        <v>0</v>
      </c>
      <c r="E339" s="35" t="str">
        <f>IFERROR(IF(INDEX('[1]PNC 2020'!$A$3:$AA$434,MATCH($A339,'[1]PNC 2020'!$A$7:$A$434,0)+4,MATCH(E$60,'[1]PNC 2020'!$A$3:$AA$3,0))=0,"",INDEX('[1]PNC 2020'!$A$3:$AA$434,MATCH($A339,'[1]PNC 2020'!$A$7:$A$434,0)+4,MATCH(E$60,'[1]PNC 2020'!$A$3:$AA$3,0))),"")</f>
        <v/>
      </c>
      <c r="F339" s="35" t="str">
        <f>IFERROR(IF(INDEX('[1]PNC 2020'!$A$3:$AA$434,MATCH($A339,'[1]PNC 2020'!$A$7:$A$434,0)+4,MATCH(F$60,'[1]PNC 2020'!$A$3:$AA$3,0))=0,"",INDEX('[1]PNC 2020'!$A$3:$AA$434,MATCH($A339,'[1]PNC 2020'!$A$7:$A$434,0)+4,MATCH(F$60,'[1]PNC 2020'!$A$3:$AA$3,0))),"")</f>
        <v/>
      </c>
      <c r="G339" s="35">
        <f t="shared" si="116"/>
        <v>0</v>
      </c>
      <c r="H339" s="35" t="str">
        <f>IFERROR(IF(INDEX('[1]PNC 2020'!$A$3:$AA$434,MATCH($A339,'[1]PNC 2020'!$A$7:$A$434,0)+4,MATCH(H$60,'[1]PNC 2020'!$A$3:$AA$3,0))=0,"",INDEX('[1]PNC 2020'!$A$3:$AA$434,MATCH($A339,'[1]PNC 2020'!$A$7:$A$434,0)+4,MATCH(H$60,'[1]PNC 2020'!$A$3:$AA$3,0))),"")</f>
        <v/>
      </c>
      <c r="I339" s="35" t="str">
        <f>IFERROR(IF(INDEX('[1]PNC 2020'!$A$3:$AA$434,MATCH($A339,'[1]PNC 2020'!$A$7:$A$434,0)+4,MATCH(I$60,'[1]PNC 2020'!$A$3:$AA$3,0))=0,"",INDEX('[1]PNC 2020'!$A$3:$AA$434,MATCH($A339,'[1]PNC 2020'!$A$7:$A$434,0)+4,MATCH(I$60,'[1]PNC 2020'!$A$3:$AA$3,0))),"")</f>
        <v/>
      </c>
      <c r="J339" s="35">
        <f t="shared" si="117"/>
        <v>0</v>
      </c>
      <c r="K339" s="35" t="str">
        <f>IFERROR(IF(INDEX('[1]PNC 2020'!$A$3:$AA$434,MATCH($A339,'[1]PNC 2020'!$A$7:$A$434,0)+4,MATCH(K$60,'[1]PNC 2020'!$A$3:$AA$3,0))=0,"",INDEX('[1]PNC 2020'!$A$3:$AA$434,MATCH($A339,'[1]PNC 2020'!$A$7:$A$434,0)+4,MATCH(K$60,'[1]PNC 2020'!$A$3:$AA$3,0))),"")</f>
        <v/>
      </c>
      <c r="L339" s="35" t="str">
        <f>IFERROR(IF(INDEX('[1]PNC 2020'!$A$3:$AA$434,MATCH($A339,'[1]PNC 2020'!$A$7:$A$434,0)+4,MATCH(L$60,'[1]PNC 2020'!$A$3:$AA$3,0))=0,"",INDEX('[1]PNC 2020'!$A$3:$AA$434,MATCH($A339,'[1]PNC 2020'!$A$7:$A$434,0)+4,MATCH(L$60,'[1]PNC 2020'!$A$3:$AA$3,0))),"")</f>
        <v/>
      </c>
      <c r="M339" s="35">
        <f t="shared" si="118"/>
        <v>0</v>
      </c>
      <c r="N339" s="35" t="str">
        <f>IFERROR(IF(INDEX('[1]PNC 2020'!$A$3:$AA$434,MATCH($A339,'[1]PNC 2020'!$A$7:$A$434,0)+4,MATCH(N$60,'[1]PNC 2020'!$A$3:$AA$3,0))=0,"",INDEX('[1]PNC 2020'!$A$3:$AA$434,MATCH($A339,'[1]PNC 2020'!$A$7:$A$434,0)+4,MATCH(N$60,'[1]PNC 2020'!$A$3:$AA$3,0))),"")</f>
        <v/>
      </c>
      <c r="O339" s="35" t="str">
        <f>IFERROR(IF(INDEX('[1]PNC 2020'!$A$3:$AA$434,MATCH($A339,'[1]PNC 2020'!$A$7:$A$434,0)+4,MATCH(O$60,'[1]PNC 2020'!$A$3:$AA$3,0))=0,"",INDEX('[1]PNC 2020'!$A$3:$AA$434,MATCH($A339,'[1]PNC 2020'!$A$7:$A$434,0)+4,MATCH(O$60,'[1]PNC 2020'!$A$3:$AA$3,0))),"")</f>
        <v/>
      </c>
      <c r="P339" s="35">
        <f t="shared" si="119"/>
        <v>0</v>
      </c>
      <c r="Q339" s="35" t="str">
        <f>IFERROR(IF(INDEX('[1]PNC 2020'!$A$3:$AA$434,MATCH($A339,'[1]PNC 2020'!$A$7:$A$434,0)+4,MATCH(Q$60,'[1]PNC 2020'!$A$3:$AA$3,0))=0,"",INDEX('[1]PNC 2020'!$A$3:$AA$434,MATCH($A339,'[1]PNC 2020'!$A$7:$A$434,0)+4,MATCH(Q$60,'[1]PNC 2020'!$A$3:$AA$3,0))),"")</f>
        <v/>
      </c>
      <c r="R339" s="35" t="str">
        <f>IFERROR(IF(INDEX('[1]PNC 2020'!$A$3:$AA$434,MATCH($A339,'[1]PNC 2020'!$A$7:$A$434,0)+4,MATCH(R$60,'[1]PNC 2020'!$A$3:$AA$3,0))=0,"",INDEX('[1]PNC 2020'!$A$3:$AA$434,MATCH($A339,'[1]PNC 2020'!$A$7:$A$434,0)+4,MATCH(R$60,'[1]PNC 2020'!$A$3:$AA$3,0))),"")</f>
        <v/>
      </c>
      <c r="S339" s="35">
        <f t="shared" si="120"/>
        <v>0</v>
      </c>
      <c r="T339" s="35" t="str">
        <f>IFERROR(IF(INDEX('[1]PNC 2020'!$A$3:$AA$434,MATCH($A339,'[1]PNC 2020'!$A$7:$A$434,0)+4,MATCH(T$60,'[1]PNC 2020'!$A$3:$AA$3,0))=0,"",INDEX('[1]PNC 2020'!$A$3:$AA$434,MATCH($A339,'[1]PNC 2020'!$A$7:$A$434,0)+4,MATCH(T$60,'[1]PNC 2020'!$A$3:$AA$3,0))),"")</f>
        <v/>
      </c>
      <c r="U339" s="35" t="str">
        <f>IFERROR(IF(INDEX('[1]PNC 2020'!$A$3:$AA$434,MATCH($A339,'[1]PNC 2020'!$A$7:$A$434,0)+4,MATCH(U$60,'[1]PNC 2020'!$A$3:$AA$3,0))=0,"",INDEX('[1]PNC 2020'!$A$3:$AA$434,MATCH($A339,'[1]PNC 2020'!$A$7:$A$434,0)+4,MATCH(U$60,'[1]PNC 2020'!$A$3:$AA$3,0))),"")</f>
        <v/>
      </c>
      <c r="V339" s="35">
        <f t="shared" si="121"/>
        <v>0</v>
      </c>
      <c r="W339" s="35" t="str">
        <f>IFERROR(IF(INDEX('[1]PNC 2020'!$A$3:$AA$434,MATCH($A339,'[1]PNC 2020'!$A$7:$A$434,0)+4,MATCH(W$60,'[1]PNC 2020'!$A$3:$AA$3,0))=0,"",INDEX('[1]PNC 2020'!$A$3:$AA$434,MATCH($A339,'[1]PNC 2020'!$A$7:$A$434,0)+4,MATCH(W$60,'[1]PNC 2020'!$A$3:$AA$3,0))),"")</f>
        <v/>
      </c>
      <c r="X339" s="35" t="str">
        <f>IFERROR(IF(INDEX('[1]PNC 2020'!$A$3:$AA$434,MATCH($A339,'[1]PNC 2020'!$A$7:$A$434,0)+4,MATCH(X$60,'[1]PNC 2020'!$A$3:$AA$3,0))=0,"",INDEX('[1]PNC 2020'!$A$3:$AA$434,MATCH($A339,'[1]PNC 2020'!$A$7:$A$434,0)+4,MATCH(X$60,'[1]PNC 2020'!$A$3:$AA$3,0))),"")</f>
        <v/>
      </c>
      <c r="Y339" s="35">
        <f t="shared" si="122"/>
        <v>0</v>
      </c>
      <c r="Z339" s="35" t="str">
        <f>IFERROR(IF(INDEX('[1]PNC 2020'!$A$3:$AA$434,MATCH($A339,'[1]PNC 2020'!$A$7:$A$434,0)+4,MATCH(Z$60,'[1]PNC 2020'!$A$3:$AA$3,0))=0,"",INDEX('[1]PNC 2020'!$A$3:$AA$434,MATCH($A339,'[1]PNC 2020'!$A$7:$A$434,0)+4,MATCH(Z$60,'[1]PNC 2020'!$A$3:$AA$3,0))),"")</f>
        <v/>
      </c>
      <c r="AA339" s="35" t="str">
        <f>IFERROR(IF(INDEX('[1]PNC 2020'!$A$3:$AA$434,MATCH($A339,'[1]PNC 2020'!$A$7:$A$434,0)+4,MATCH(AA$60,'[1]PNC 2020'!$A$3:$AA$3,0))=0,"",INDEX('[1]PNC 2020'!$A$3:$AA$434,MATCH($A339,'[1]PNC 2020'!$A$7:$A$434,0)+4,MATCH(AA$60,'[1]PNC 2020'!$A$3:$AA$3,0))),"")</f>
        <v/>
      </c>
      <c r="AB339" s="35">
        <f t="shared" si="123"/>
        <v>0</v>
      </c>
      <c r="AC339" s="35" t="str">
        <f>IFERROR(IF(INDEX('[1]PNC 2020'!$A$3:$AA$434,MATCH($A339,'[1]PNC 2020'!$A$7:$A$434,0)+4,MATCH(AC$60,'[1]PNC 2020'!$A$3:$AA$3,0))=0,"",INDEX('[1]PNC 2020'!$A$3:$AA$434,MATCH($A339,'[1]PNC 2020'!$A$7:$A$434,0)+4,MATCH(AC$60,'[1]PNC 2020'!$A$3:$AA$3,0))),"")</f>
        <v/>
      </c>
      <c r="AD339" s="35" t="str">
        <f>IFERROR(IF(INDEX('[1]PNC 2020'!$A$3:$AA$434,MATCH($A339,'[1]PNC 2020'!$A$7:$A$434,0)+4,MATCH(AD$60,'[1]PNC 2020'!$A$3:$AA$3,0))=0,"",INDEX('[1]PNC 2020'!$A$3:$AA$434,MATCH($A339,'[1]PNC 2020'!$A$7:$A$434,0)+4,MATCH(AD$60,'[1]PNC 2020'!$A$3:$AA$3,0))),"")</f>
        <v/>
      </c>
      <c r="AE339" s="35">
        <f t="shared" si="124"/>
        <v>0</v>
      </c>
      <c r="AF339" s="35" t="str">
        <f>IFERROR(IF(INDEX('[1]PNC 2020'!$A$3:$AA$434,MATCH($A339,'[1]PNC 2020'!$A$7:$A$434,0)+4,MATCH(AF$60,'[1]PNC 2020'!$A$3:$AA$3,0))=0,"",INDEX('[1]PNC 2020'!$A$3:$AA$434,MATCH($A339,'[1]PNC 2020'!$A$7:$A$434,0)+4,MATCH(AF$60,'[1]PNC 2020'!$A$3:$AA$3,0))),"")</f>
        <v/>
      </c>
      <c r="AG339" s="35" t="str">
        <f>IFERROR(IF(INDEX('[1]PNC 2020'!$A$3:$AA$434,MATCH($A339,'[1]PNC 2020'!$A$7:$A$434,0)+4,MATCH(AG$60,'[1]PNC 2020'!$A$3:$AA$3,0))=0,"",INDEX('[1]PNC 2020'!$A$3:$AA$434,MATCH($A339,'[1]PNC 2020'!$A$7:$A$434,0)+4,MATCH(AG$60,'[1]PNC 2020'!$A$3:$AA$3,0))),"")</f>
        <v/>
      </c>
      <c r="AH339" s="35">
        <f t="shared" si="125"/>
        <v>0</v>
      </c>
      <c r="AI339" s="35" t="str">
        <f>IFERROR(IF(INDEX('[1]PNC 2020'!$A$3:$AA$434,MATCH($A339,'[1]PNC 2020'!$A$7:$A$434,0)+4,MATCH(AI$60,'[1]PNC 2020'!$A$3:$AA$3,0))=0,"",INDEX('[1]PNC 2020'!$A$3:$AA$434,MATCH($A339,'[1]PNC 2020'!$A$7:$A$434,0)+4,MATCH(AI$60,'[1]PNC 2020'!$A$3:$AA$3,0))),"")</f>
        <v/>
      </c>
      <c r="AJ339" s="35" t="str">
        <f>IFERROR(IF(INDEX('[1]PNC 2020'!$A$3:$AA$434,MATCH($A339,'[1]PNC 2020'!$A$7:$A$434,0)+4,MATCH(AJ$60,'[1]PNC 2020'!$A$3:$AA$3,0))=0,"",INDEX('[1]PNC 2020'!$A$3:$AA$434,MATCH($A339,'[1]PNC 2020'!$A$7:$A$434,0)+4,MATCH(AJ$60,'[1]PNC 2020'!$A$3:$AA$3,0))),"")</f>
        <v/>
      </c>
      <c r="AK339" s="35">
        <f t="shared" si="126"/>
        <v>0</v>
      </c>
      <c r="AM339" s="97" t="s">
        <v>5</v>
      </c>
    </row>
    <row r="340" spans="1:39" x14ac:dyDescent="0.25">
      <c r="A340" s="97" t="str">
        <f t="shared" si="112"/>
        <v>JunioWorldwide Seguros, S. A.</v>
      </c>
      <c r="B340" s="37" t="s">
        <v>113</v>
      </c>
      <c r="C340" s="44">
        <f t="shared" si="114"/>
        <v>0</v>
      </c>
      <c r="D340" s="44">
        <f t="shared" si="115"/>
        <v>0</v>
      </c>
      <c r="E340" s="35" t="str">
        <f>IFERROR(IF(INDEX('[1]PNC 2020'!$A$3:$AA$434,MATCH($A340,'[1]PNC 2020'!$A$7:$A$434,0)+4,MATCH(E$60,'[1]PNC 2020'!$A$3:$AA$3,0))=0,"",INDEX('[1]PNC 2020'!$A$3:$AA$434,MATCH($A340,'[1]PNC 2020'!$A$7:$A$434,0)+4,MATCH(E$60,'[1]PNC 2020'!$A$3:$AA$3,0))),"")</f>
        <v/>
      </c>
      <c r="F340" s="35" t="str">
        <f>IFERROR(IF(INDEX('[1]PNC 2020'!$A$3:$AA$434,MATCH($A340,'[1]PNC 2020'!$A$7:$A$434,0)+4,MATCH(F$60,'[1]PNC 2020'!$A$3:$AA$3,0))=0,"",INDEX('[1]PNC 2020'!$A$3:$AA$434,MATCH($A340,'[1]PNC 2020'!$A$7:$A$434,0)+4,MATCH(F$60,'[1]PNC 2020'!$A$3:$AA$3,0))),"")</f>
        <v/>
      </c>
      <c r="G340" s="35">
        <f t="shared" si="116"/>
        <v>0</v>
      </c>
      <c r="H340" s="35" t="str">
        <f>IFERROR(IF(INDEX('[1]PNC 2020'!$A$3:$AA$434,MATCH($A340,'[1]PNC 2020'!$A$7:$A$434,0)+4,MATCH(H$60,'[1]PNC 2020'!$A$3:$AA$3,0))=0,"",INDEX('[1]PNC 2020'!$A$3:$AA$434,MATCH($A340,'[1]PNC 2020'!$A$7:$A$434,0)+4,MATCH(H$60,'[1]PNC 2020'!$A$3:$AA$3,0))),"")</f>
        <v/>
      </c>
      <c r="I340" s="35" t="str">
        <f>IFERROR(IF(INDEX('[1]PNC 2020'!$A$3:$AA$434,MATCH($A340,'[1]PNC 2020'!$A$7:$A$434,0)+4,MATCH(I$60,'[1]PNC 2020'!$A$3:$AA$3,0))=0,"",INDEX('[1]PNC 2020'!$A$3:$AA$434,MATCH($A340,'[1]PNC 2020'!$A$7:$A$434,0)+4,MATCH(I$60,'[1]PNC 2020'!$A$3:$AA$3,0))),"")</f>
        <v/>
      </c>
      <c r="J340" s="35">
        <f t="shared" si="117"/>
        <v>0</v>
      </c>
      <c r="K340" s="35" t="str">
        <f>IFERROR(IF(INDEX('[1]PNC 2020'!$A$3:$AA$434,MATCH($A340,'[1]PNC 2020'!$A$7:$A$434,0)+4,MATCH(K$60,'[1]PNC 2020'!$A$3:$AA$3,0))=0,"",INDEX('[1]PNC 2020'!$A$3:$AA$434,MATCH($A340,'[1]PNC 2020'!$A$7:$A$434,0)+4,MATCH(K$60,'[1]PNC 2020'!$A$3:$AA$3,0))),"")</f>
        <v/>
      </c>
      <c r="L340" s="35" t="str">
        <f>IFERROR(IF(INDEX('[1]PNC 2020'!$A$3:$AA$434,MATCH($A340,'[1]PNC 2020'!$A$7:$A$434,0)+4,MATCH(L$60,'[1]PNC 2020'!$A$3:$AA$3,0))=0,"",INDEX('[1]PNC 2020'!$A$3:$AA$434,MATCH($A340,'[1]PNC 2020'!$A$7:$A$434,0)+4,MATCH(L$60,'[1]PNC 2020'!$A$3:$AA$3,0))),"")</f>
        <v/>
      </c>
      <c r="M340" s="35">
        <f t="shared" si="118"/>
        <v>0</v>
      </c>
      <c r="N340" s="35" t="str">
        <f>IFERROR(IF(INDEX('[1]PNC 2020'!$A$3:$AA$434,MATCH($A340,'[1]PNC 2020'!$A$7:$A$434,0)+4,MATCH(N$60,'[1]PNC 2020'!$A$3:$AA$3,0))=0,"",INDEX('[1]PNC 2020'!$A$3:$AA$434,MATCH($A340,'[1]PNC 2020'!$A$7:$A$434,0)+4,MATCH(N$60,'[1]PNC 2020'!$A$3:$AA$3,0))),"")</f>
        <v/>
      </c>
      <c r="O340" s="35" t="str">
        <f>IFERROR(IF(INDEX('[1]PNC 2020'!$A$3:$AA$434,MATCH($A340,'[1]PNC 2020'!$A$7:$A$434,0)+4,MATCH(O$60,'[1]PNC 2020'!$A$3:$AA$3,0))=0,"",INDEX('[1]PNC 2020'!$A$3:$AA$434,MATCH($A340,'[1]PNC 2020'!$A$7:$A$434,0)+4,MATCH(O$60,'[1]PNC 2020'!$A$3:$AA$3,0))),"")</f>
        <v/>
      </c>
      <c r="P340" s="35">
        <f t="shared" si="119"/>
        <v>0</v>
      </c>
      <c r="Q340" s="35" t="str">
        <f>IFERROR(IF(INDEX('[1]PNC 2020'!$A$3:$AA$434,MATCH($A340,'[1]PNC 2020'!$A$7:$A$434,0)+4,MATCH(Q$60,'[1]PNC 2020'!$A$3:$AA$3,0))=0,"",INDEX('[1]PNC 2020'!$A$3:$AA$434,MATCH($A340,'[1]PNC 2020'!$A$7:$A$434,0)+4,MATCH(Q$60,'[1]PNC 2020'!$A$3:$AA$3,0))),"")</f>
        <v/>
      </c>
      <c r="R340" s="35" t="str">
        <f>IFERROR(IF(INDEX('[1]PNC 2020'!$A$3:$AA$434,MATCH($A340,'[1]PNC 2020'!$A$7:$A$434,0)+4,MATCH(R$60,'[1]PNC 2020'!$A$3:$AA$3,0))=0,"",INDEX('[1]PNC 2020'!$A$3:$AA$434,MATCH($A340,'[1]PNC 2020'!$A$7:$A$434,0)+4,MATCH(R$60,'[1]PNC 2020'!$A$3:$AA$3,0))),"")</f>
        <v/>
      </c>
      <c r="S340" s="35">
        <f t="shared" si="120"/>
        <v>0</v>
      </c>
      <c r="T340" s="35" t="str">
        <f>IFERROR(IF(INDEX('[1]PNC 2020'!$A$3:$AA$434,MATCH($A340,'[1]PNC 2020'!$A$7:$A$434,0)+4,MATCH(T$60,'[1]PNC 2020'!$A$3:$AA$3,0))=0,"",INDEX('[1]PNC 2020'!$A$3:$AA$434,MATCH($A340,'[1]PNC 2020'!$A$7:$A$434,0)+4,MATCH(T$60,'[1]PNC 2020'!$A$3:$AA$3,0))),"")</f>
        <v/>
      </c>
      <c r="U340" s="35" t="str">
        <f>IFERROR(IF(INDEX('[1]PNC 2020'!$A$3:$AA$434,MATCH($A340,'[1]PNC 2020'!$A$7:$A$434,0)+4,MATCH(U$60,'[1]PNC 2020'!$A$3:$AA$3,0))=0,"",INDEX('[1]PNC 2020'!$A$3:$AA$434,MATCH($A340,'[1]PNC 2020'!$A$7:$A$434,0)+4,MATCH(U$60,'[1]PNC 2020'!$A$3:$AA$3,0))),"")</f>
        <v/>
      </c>
      <c r="V340" s="35">
        <f t="shared" si="121"/>
        <v>0</v>
      </c>
      <c r="W340" s="35" t="str">
        <f>IFERROR(IF(INDEX('[1]PNC 2020'!$A$3:$AA$434,MATCH($A340,'[1]PNC 2020'!$A$7:$A$434,0)+4,MATCH(W$60,'[1]PNC 2020'!$A$3:$AA$3,0))=0,"",INDEX('[1]PNC 2020'!$A$3:$AA$434,MATCH($A340,'[1]PNC 2020'!$A$7:$A$434,0)+4,MATCH(W$60,'[1]PNC 2020'!$A$3:$AA$3,0))),"")</f>
        <v/>
      </c>
      <c r="X340" s="35" t="str">
        <f>IFERROR(IF(INDEX('[1]PNC 2020'!$A$3:$AA$434,MATCH($A340,'[1]PNC 2020'!$A$7:$A$434,0)+4,MATCH(X$60,'[1]PNC 2020'!$A$3:$AA$3,0))=0,"",INDEX('[1]PNC 2020'!$A$3:$AA$434,MATCH($A340,'[1]PNC 2020'!$A$7:$A$434,0)+4,MATCH(X$60,'[1]PNC 2020'!$A$3:$AA$3,0))),"")</f>
        <v/>
      </c>
      <c r="Y340" s="35">
        <f t="shared" si="122"/>
        <v>0</v>
      </c>
      <c r="Z340" s="35" t="str">
        <f>IFERROR(IF(INDEX('[1]PNC 2020'!$A$3:$AA$434,MATCH($A340,'[1]PNC 2020'!$A$7:$A$434,0)+4,MATCH(Z$60,'[1]PNC 2020'!$A$3:$AA$3,0))=0,"",INDEX('[1]PNC 2020'!$A$3:$AA$434,MATCH($A340,'[1]PNC 2020'!$A$7:$A$434,0)+4,MATCH(Z$60,'[1]PNC 2020'!$A$3:$AA$3,0))),"")</f>
        <v/>
      </c>
      <c r="AA340" s="35" t="str">
        <f>IFERROR(IF(INDEX('[1]PNC 2020'!$A$3:$AA$434,MATCH($A340,'[1]PNC 2020'!$A$7:$A$434,0)+4,MATCH(AA$60,'[1]PNC 2020'!$A$3:$AA$3,0))=0,"",INDEX('[1]PNC 2020'!$A$3:$AA$434,MATCH($A340,'[1]PNC 2020'!$A$7:$A$434,0)+4,MATCH(AA$60,'[1]PNC 2020'!$A$3:$AA$3,0))),"")</f>
        <v/>
      </c>
      <c r="AB340" s="35">
        <f t="shared" si="123"/>
        <v>0</v>
      </c>
      <c r="AC340" s="35" t="str">
        <f>IFERROR(IF(INDEX('[1]PNC 2020'!$A$3:$AA$434,MATCH($A340,'[1]PNC 2020'!$A$7:$A$434,0)+4,MATCH(AC$60,'[1]PNC 2020'!$A$3:$AA$3,0))=0,"",INDEX('[1]PNC 2020'!$A$3:$AA$434,MATCH($A340,'[1]PNC 2020'!$A$7:$A$434,0)+4,MATCH(AC$60,'[1]PNC 2020'!$A$3:$AA$3,0))),"")</f>
        <v/>
      </c>
      <c r="AD340" s="35" t="str">
        <f>IFERROR(IF(INDEX('[1]PNC 2020'!$A$3:$AA$434,MATCH($A340,'[1]PNC 2020'!$A$7:$A$434,0)+4,MATCH(AD$60,'[1]PNC 2020'!$A$3:$AA$3,0))=0,"",INDEX('[1]PNC 2020'!$A$3:$AA$434,MATCH($A340,'[1]PNC 2020'!$A$7:$A$434,0)+4,MATCH(AD$60,'[1]PNC 2020'!$A$3:$AA$3,0))),"")</f>
        <v/>
      </c>
      <c r="AE340" s="35">
        <f t="shared" si="124"/>
        <v>0</v>
      </c>
      <c r="AF340" s="35" t="str">
        <f>IFERROR(IF(INDEX('[1]PNC 2020'!$A$3:$AA$434,MATCH($A340,'[1]PNC 2020'!$A$7:$A$434,0)+4,MATCH(AF$60,'[1]PNC 2020'!$A$3:$AA$3,0))=0,"",INDEX('[1]PNC 2020'!$A$3:$AA$434,MATCH($A340,'[1]PNC 2020'!$A$7:$A$434,0)+4,MATCH(AF$60,'[1]PNC 2020'!$A$3:$AA$3,0))),"")</f>
        <v/>
      </c>
      <c r="AG340" s="35" t="str">
        <f>IFERROR(IF(INDEX('[1]PNC 2020'!$A$3:$AA$434,MATCH($A340,'[1]PNC 2020'!$A$7:$A$434,0)+4,MATCH(AG$60,'[1]PNC 2020'!$A$3:$AA$3,0))=0,"",INDEX('[1]PNC 2020'!$A$3:$AA$434,MATCH($A340,'[1]PNC 2020'!$A$7:$A$434,0)+4,MATCH(AG$60,'[1]PNC 2020'!$A$3:$AA$3,0))),"")</f>
        <v/>
      </c>
      <c r="AH340" s="35">
        <f t="shared" si="125"/>
        <v>0</v>
      </c>
      <c r="AI340" s="35" t="str">
        <f>IFERROR(IF(INDEX('[1]PNC 2020'!$A$3:$AA$434,MATCH($A340,'[1]PNC 2020'!$A$7:$A$434,0)+4,MATCH(AI$60,'[1]PNC 2020'!$A$3:$AA$3,0))=0,"",INDEX('[1]PNC 2020'!$A$3:$AA$434,MATCH($A340,'[1]PNC 2020'!$A$7:$A$434,0)+4,MATCH(AI$60,'[1]PNC 2020'!$A$3:$AA$3,0))),"")</f>
        <v/>
      </c>
      <c r="AJ340" s="35" t="str">
        <f>IFERROR(IF(INDEX('[1]PNC 2020'!$A$3:$AA$434,MATCH($A340,'[1]PNC 2020'!$A$7:$A$434,0)+4,MATCH(AJ$60,'[1]PNC 2020'!$A$3:$AA$3,0))=0,"",INDEX('[1]PNC 2020'!$A$3:$AA$434,MATCH($A340,'[1]PNC 2020'!$A$7:$A$434,0)+4,MATCH(AJ$60,'[1]PNC 2020'!$A$3:$AA$3,0))),"")</f>
        <v/>
      </c>
      <c r="AK340" s="35">
        <f t="shared" si="126"/>
        <v>0</v>
      </c>
      <c r="AM340" s="97" t="s">
        <v>5</v>
      </c>
    </row>
    <row r="341" spans="1:39" x14ac:dyDescent="0.25">
      <c r="A341" s="97" t="str">
        <f t="shared" si="112"/>
        <v>JunioGeneral de Seguros, S. A.</v>
      </c>
      <c r="B341" s="37" t="s">
        <v>77</v>
      </c>
      <c r="C341" s="44">
        <f t="shared" si="114"/>
        <v>0</v>
      </c>
      <c r="D341" s="44">
        <f t="shared" si="115"/>
        <v>0</v>
      </c>
      <c r="E341" s="35" t="str">
        <f>IFERROR(IF(INDEX('[1]PNC 2020'!$A$3:$AA$434,MATCH($A341,'[1]PNC 2020'!$A$7:$A$434,0)+4,MATCH(E$60,'[1]PNC 2020'!$A$3:$AA$3,0))=0,"",INDEX('[1]PNC 2020'!$A$3:$AA$434,MATCH($A341,'[1]PNC 2020'!$A$7:$A$434,0)+4,MATCH(E$60,'[1]PNC 2020'!$A$3:$AA$3,0))),"")</f>
        <v/>
      </c>
      <c r="F341" s="35" t="str">
        <f>IFERROR(IF(INDEX('[1]PNC 2020'!$A$3:$AA$434,MATCH($A341,'[1]PNC 2020'!$A$7:$A$434,0)+4,MATCH(F$60,'[1]PNC 2020'!$A$3:$AA$3,0))=0,"",INDEX('[1]PNC 2020'!$A$3:$AA$434,MATCH($A341,'[1]PNC 2020'!$A$7:$A$434,0)+4,MATCH(F$60,'[1]PNC 2020'!$A$3:$AA$3,0))),"")</f>
        <v/>
      </c>
      <c r="G341" s="35">
        <f t="shared" si="116"/>
        <v>0</v>
      </c>
      <c r="H341" s="35" t="str">
        <f>IFERROR(IF(INDEX('[1]PNC 2020'!$A$3:$AA$434,MATCH($A341,'[1]PNC 2020'!$A$7:$A$434,0)+4,MATCH(H$60,'[1]PNC 2020'!$A$3:$AA$3,0))=0,"",INDEX('[1]PNC 2020'!$A$3:$AA$434,MATCH($A341,'[1]PNC 2020'!$A$7:$A$434,0)+4,MATCH(H$60,'[1]PNC 2020'!$A$3:$AA$3,0))),"")</f>
        <v/>
      </c>
      <c r="I341" s="35" t="str">
        <f>IFERROR(IF(INDEX('[1]PNC 2020'!$A$3:$AA$434,MATCH($A341,'[1]PNC 2020'!$A$7:$A$434,0)+4,MATCH(I$60,'[1]PNC 2020'!$A$3:$AA$3,0))=0,"",INDEX('[1]PNC 2020'!$A$3:$AA$434,MATCH($A341,'[1]PNC 2020'!$A$7:$A$434,0)+4,MATCH(I$60,'[1]PNC 2020'!$A$3:$AA$3,0))),"")</f>
        <v/>
      </c>
      <c r="J341" s="35">
        <f t="shared" si="117"/>
        <v>0</v>
      </c>
      <c r="K341" s="35" t="str">
        <f>IFERROR(IF(INDEX('[1]PNC 2020'!$A$3:$AA$434,MATCH($A341,'[1]PNC 2020'!$A$7:$A$434,0)+4,MATCH(K$60,'[1]PNC 2020'!$A$3:$AA$3,0))=0,"",INDEX('[1]PNC 2020'!$A$3:$AA$434,MATCH($A341,'[1]PNC 2020'!$A$7:$A$434,0)+4,MATCH(K$60,'[1]PNC 2020'!$A$3:$AA$3,0))),"")</f>
        <v/>
      </c>
      <c r="L341" s="35" t="str">
        <f>IFERROR(IF(INDEX('[1]PNC 2020'!$A$3:$AA$434,MATCH($A341,'[1]PNC 2020'!$A$7:$A$434,0)+4,MATCH(L$60,'[1]PNC 2020'!$A$3:$AA$3,0))=0,"",INDEX('[1]PNC 2020'!$A$3:$AA$434,MATCH($A341,'[1]PNC 2020'!$A$7:$A$434,0)+4,MATCH(L$60,'[1]PNC 2020'!$A$3:$AA$3,0))),"")</f>
        <v/>
      </c>
      <c r="M341" s="35">
        <f t="shared" si="118"/>
        <v>0</v>
      </c>
      <c r="N341" s="35" t="str">
        <f>IFERROR(IF(INDEX('[1]PNC 2020'!$A$3:$AA$434,MATCH($A341,'[1]PNC 2020'!$A$7:$A$434,0)+4,MATCH(N$60,'[1]PNC 2020'!$A$3:$AA$3,0))=0,"",INDEX('[1]PNC 2020'!$A$3:$AA$434,MATCH($A341,'[1]PNC 2020'!$A$7:$A$434,0)+4,MATCH(N$60,'[1]PNC 2020'!$A$3:$AA$3,0))),"")</f>
        <v/>
      </c>
      <c r="O341" s="35" t="str">
        <f>IFERROR(IF(INDEX('[1]PNC 2020'!$A$3:$AA$434,MATCH($A341,'[1]PNC 2020'!$A$7:$A$434,0)+4,MATCH(O$60,'[1]PNC 2020'!$A$3:$AA$3,0))=0,"",INDEX('[1]PNC 2020'!$A$3:$AA$434,MATCH($A341,'[1]PNC 2020'!$A$7:$A$434,0)+4,MATCH(O$60,'[1]PNC 2020'!$A$3:$AA$3,0))),"")</f>
        <v/>
      </c>
      <c r="P341" s="35">
        <f t="shared" si="119"/>
        <v>0</v>
      </c>
      <c r="Q341" s="35" t="str">
        <f>IFERROR(IF(INDEX('[1]PNC 2020'!$A$3:$AA$434,MATCH($A341,'[1]PNC 2020'!$A$7:$A$434,0)+4,MATCH(Q$60,'[1]PNC 2020'!$A$3:$AA$3,0))=0,"",INDEX('[1]PNC 2020'!$A$3:$AA$434,MATCH($A341,'[1]PNC 2020'!$A$7:$A$434,0)+4,MATCH(Q$60,'[1]PNC 2020'!$A$3:$AA$3,0))),"")</f>
        <v/>
      </c>
      <c r="R341" s="35" t="str">
        <f>IFERROR(IF(INDEX('[1]PNC 2020'!$A$3:$AA$434,MATCH($A341,'[1]PNC 2020'!$A$7:$A$434,0)+4,MATCH(R$60,'[1]PNC 2020'!$A$3:$AA$3,0))=0,"",INDEX('[1]PNC 2020'!$A$3:$AA$434,MATCH($A341,'[1]PNC 2020'!$A$7:$A$434,0)+4,MATCH(R$60,'[1]PNC 2020'!$A$3:$AA$3,0))),"")</f>
        <v/>
      </c>
      <c r="S341" s="35">
        <f t="shared" si="120"/>
        <v>0</v>
      </c>
      <c r="T341" s="35" t="str">
        <f>IFERROR(IF(INDEX('[1]PNC 2020'!$A$3:$AA$434,MATCH($A341,'[1]PNC 2020'!$A$7:$A$434,0)+4,MATCH(T$60,'[1]PNC 2020'!$A$3:$AA$3,0))=0,"",INDEX('[1]PNC 2020'!$A$3:$AA$434,MATCH($A341,'[1]PNC 2020'!$A$7:$A$434,0)+4,MATCH(T$60,'[1]PNC 2020'!$A$3:$AA$3,0))),"")</f>
        <v/>
      </c>
      <c r="U341" s="35" t="str">
        <f>IFERROR(IF(INDEX('[1]PNC 2020'!$A$3:$AA$434,MATCH($A341,'[1]PNC 2020'!$A$7:$A$434,0)+4,MATCH(U$60,'[1]PNC 2020'!$A$3:$AA$3,0))=0,"",INDEX('[1]PNC 2020'!$A$3:$AA$434,MATCH($A341,'[1]PNC 2020'!$A$7:$A$434,0)+4,MATCH(U$60,'[1]PNC 2020'!$A$3:$AA$3,0))),"")</f>
        <v/>
      </c>
      <c r="V341" s="35">
        <f t="shared" si="121"/>
        <v>0</v>
      </c>
      <c r="W341" s="35" t="str">
        <f>IFERROR(IF(INDEX('[1]PNC 2020'!$A$3:$AA$434,MATCH($A341,'[1]PNC 2020'!$A$7:$A$434,0)+4,MATCH(W$60,'[1]PNC 2020'!$A$3:$AA$3,0))=0,"",INDEX('[1]PNC 2020'!$A$3:$AA$434,MATCH($A341,'[1]PNC 2020'!$A$7:$A$434,0)+4,MATCH(W$60,'[1]PNC 2020'!$A$3:$AA$3,0))),"")</f>
        <v/>
      </c>
      <c r="X341" s="35" t="str">
        <f>IFERROR(IF(INDEX('[1]PNC 2020'!$A$3:$AA$434,MATCH($A341,'[1]PNC 2020'!$A$7:$A$434,0)+4,MATCH(X$60,'[1]PNC 2020'!$A$3:$AA$3,0))=0,"",INDEX('[1]PNC 2020'!$A$3:$AA$434,MATCH($A341,'[1]PNC 2020'!$A$7:$A$434,0)+4,MATCH(X$60,'[1]PNC 2020'!$A$3:$AA$3,0))),"")</f>
        <v/>
      </c>
      <c r="Y341" s="35">
        <f t="shared" si="122"/>
        <v>0</v>
      </c>
      <c r="Z341" s="35" t="str">
        <f>IFERROR(IF(INDEX('[1]PNC 2020'!$A$3:$AA$434,MATCH($A341,'[1]PNC 2020'!$A$7:$A$434,0)+4,MATCH(Z$60,'[1]PNC 2020'!$A$3:$AA$3,0))=0,"",INDEX('[1]PNC 2020'!$A$3:$AA$434,MATCH($A341,'[1]PNC 2020'!$A$7:$A$434,0)+4,MATCH(Z$60,'[1]PNC 2020'!$A$3:$AA$3,0))),"")</f>
        <v/>
      </c>
      <c r="AA341" s="35" t="str">
        <f>IFERROR(IF(INDEX('[1]PNC 2020'!$A$3:$AA$434,MATCH($A341,'[1]PNC 2020'!$A$7:$A$434,0)+4,MATCH(AA$60,'[1]PNC 2020'!$A$3:$AA$3,0))=0,"",INDEX('[1]PNC 2020'!$A$3:$AA$434,MATCH($A341,'[1]PNC 2020'!$A$7:$A$434,0)+4,MATCH(AA$60,'[1]PNC 2020'!$A$3:$AA$3,0))),"")</f>
        <v/>
      </c>
      <c r="AB341" s="35">
        <f t="shared" si="123"/>
        <v>0</v>
      </c>
      <c r="AC341" s="35" t="str">
        <f>IFERROR(IF(INDEX('[1]PNC 2020'!$A$3:$AA$434,MATCH($A341,'[1]PNC 2020'!$A$7:$A$434,0)+4,MATCH(AC$60,'[1]PNC 2020'!$A$3:$AA$3,0))=0,"",INDEX('[1]PNC 2020'!$A$3:$AA$434,MATCH($A341,'[1]PNC 2020'!$A$7:$A$434,0)+4,MATCH(AC$60,'[1]PNC 2020'!$A$3:$AA$3,0))),"")</f>
        <v/>
      </c>
      <c r="AD341" s="35" t="str">
        <f>IFERROR(IF(INDEX('[1]PNC 2020'!$A$3:$AA$434,MATCH($A341,'[1]PNC 2020'!$A$7:$A$434,0)+4,MATCH(AD$60,'[1]PNC 2020'!$A$3:$AA$3,0))=0,"",INDEX('[1]PNC 2020'!$A$3:$AA$434,MATCH($A341,'[1]PNC 2020'!$A$7:$A$434,0)+4,MATCH(AD$60,'[1]PNC 2020'!$A$3:$AA$3,0))),"")</f>
        <v/>
      </c>
      <c r="AE341" s="35">
        <f t="shared" si="124"/>
        <v>0</v>
      </c>
      <c r="AF341" s="35" t="str">
        <f>IFERROR(IF(INDEX('[1]PNC 2020'!$A$3:$AA$434,MATCH($A341,'[1]PNC 2020'!$A$7:$A$434,0)+4,MATCH(AF$60,'[1]PNC 2020'!$A$3:$AA$3,0))=0,"",INDEX('[1]PNC 2020'!$A$3:$AA$434,MATCH($A341,'[1]PNC 2020'!$A$7:$A$434,0)+4,MATCH(AF$60,'[1]PNC 2020'!$A$3:$AA$3,0))),"")</f>
        <v/>
      </c>
      <c r="AG341" s="35" t="str">
        <f>IFERROR(IF(INDEX('[1]PNC 2020'!$A$3:$AA$434,MATCH($A341,'[1]PNC 2020'!$A$7:$A$434,0)+4,MATCH(AG$60,'[1]PNC 2020'!$A$3:$AA$3,0))=0,"",INDEX('[1]PNC 2020'!$A$3:$AA$434,MATCH($A341,'[1]PNC 2020'!$A$7:$A$434,0)+4,MATCH(AG$60,'[1]PNC 2020'!$A$3:$AA$3,0))),"")</f>
        <v/>
      </c>
      <c r="AH341" s="35">
        <f t="shared" si="125"/>
        <v>0</v>
      </c>
      <c r="AI341" s="35" t="str">
        <f>IFERROR(IF(INDEX('[1]PNC 2020'!$A$3:$AA$434,MATCH($A341,'[1]PNC 2020'!$A$7:$A$434,0)+4,MATCH(AI$60,'[1]PNC 2020'!$A$3:$AA$3,0))=0,"",INDEX('[1]PNC 2020'!$A$3:$AA$434,MATCH($A341,'[1]PNC 2020'!$A$7:$A$434,0)+4,MATCH(AI$60,'[1]PNC 2020'!$A$3:$AA$3,0))),"")</f>
        <v/>
      </c>
      <c r="AJ341" s="35" t="str">
        <f>IFERROR(IF(INDEX('[1]PNC 2020'!$A$3:$AA$434,MATCH($A341,'[1]PNC 2020'!$A$7:$A$434,0)+4,MATCH(AJ$60,'[1]PNC 2020'!$A$3:$AA$3,0))=0,"",INDEX('[1]PNC 2020'!$A$3:$AA$434,MATCH($A341,'[1]PNC 2020'!$A$7:$A$434,0)+4,MATCH(AJ$60,'[1]PNC 2020'!$A$3:$AA$3,0))),"")</f>
        <v/>
      </c>
      <c r="AK341" s="35">
        <f t="shared" si="126"/>
        <v>0</v>
      </c>
      <c r="AM341" s="97" t="s">
        <v>5</v>
      </c>
    </row>
    <row r="342" spans="1:39" x14ac:dyDescent="0.25">
      <c r="A342" s="97" t="str">
        <f t="shared" si="112"/>
        <v>JunioSeguros Pepín, S. A.</v>
      </c>
      <c r="B342" s="37" t="s">
        <v>114</v>
      </c>
      <c r="C342" s="44">
        <f t="shared" si="114"/>
        <v>0</v>
      </c>
      <c r="D342" s="44">
        <f t="shared" si="115"/>
        <v>0</v>
      </c>
      <c r="E342" s="35" t="str">
        <f>IFERROR(IF(INDEX('[1]PNC 2020'!$A$3:$AA$434,MATCH($A342,'[1]PNC 2020'!$A$7:$A$434,0)+4,MATCH(E$60,'[1]PNC 2020'!$A$3:$AA$3,0))=0,"",INDEX('[1]PNC 2020'!$A$3:$AA$434,MATCH($A342,'[1]PNC 2020'!$A$7:$A$434,0)+4,MATCH(E$60,'[1]PNC 2020'!$A$3:$AA$3,0))),"")</f>
        <v/>
      </c>
      <c r="F342" s="35" t="str">
        <f>IFERROR(IF(INDEX('[1]PNC 2020'!$A$3:$AA$434,MATCH($A342,'[1]PNC 2020'!$A$7:$A$434,0)+4,MATCH(F$60,'[1]PNC 2020'!$A$3:$AA$3,0))=0,"",INDEX('[1]PNC 2020'!$A$3:$AA$434,MATCH($A342,'[1]PNC 2020'!$A$7:$A$434,0)+4,MATCH(F$60,'[1]PNC 2020'!$A$3:$AA$3,0))),"")</f>
        <v/>
      </c>
      <c r="G342" s="35">
        <f t="shared" si="116"/>
        <v>0</v>
      </c>
      <c r="H342" s="35" t="str">
        <f>IFERROR(IF(INDEX('[1]PNC 2020'!$A$3:$AA$434,MATCH($A342,'[1]PNC 2020'!$A$7:$A$434,0)+4,MATCH(H$60,'[1]PNC 2020'!$A$3:$AA$3,0))=0,"",INDEX('[1]PNC 2020'!$A$3:$AA$434,MATCH($A342,'[1]PNC 2020'!$A$7:$A$434,0)+4,MATCH(H$60,'[1]PNC 2020'!$A$3:$AA$3,0))),"")</f>
        <v/>
      </c>
      <c r="I342" s="35" t="str">
        <f>IFERROR(IF(INDEX('[1]PNC 2020'!$A$3:$AA$434,MATCH($A342,'[1]PNC 2020'!$A$7:$A$434,0)+4,MATCH(I$60,'[1]PNC 2020'!$A$3:$AA$3,0))=0,"",INDEX('[1]PNC 2020'!$A$3:$AA$434,MATCH($A342,'[1]PNC 2020'!$A$7:$A$434,0)+4,MATCH(I$60,'[1]PNC 2020'!$A$3:$AA$3,0))),"")</f>
        <v/>
      </c>
      <c r="J342" s="35">
        <f t="shared" si="117"/>
        <v>0</v>
      </c>
      <c r="K342" s="35" t="str">
        <f>IFERROR(IF(INDEX('[1]PNC 2020'!$A$3:$AA$434,MATCH($A342,'[1]PNC 2020'!$A$7:$A$434,0)+4,MATCH(K$60,'[1]PNC 2020'!$A$3:$AA$3,0))=0,"",INDEX('[1]PNC 2020'!$A$3:$AA$434,MATCH($A342,'[1]PNC 2020'!$A$7:$A$434,0)+4,MATCH(K$60,'[1]PNC 2020'!$A$3:$AA$3,0))),"")</f>
        <v/>
      </c>
      <c r="L342" s="35" t="str">
        <f>IFERROR(IF(INDEX('[1]PNC 2020'!$A$3:$AA$434,MATCH($A342,'[1]PNC 2020'!$A$7:$A$434,0)+4,MATCH(L$60,'[1]PNC 2020'!$A$3:$AA$3,0))=0,"",INDEX('[1]PNC 2020'!$A$3:$AA$434,MATCH($A342,'[1]PNC 2020'!$A$7:$A$434,0)+4,MATCH(L$60,'[1]PNC 2020'!$A$3:$AA$3,0))),"")</f>
        <v/>
      </c>
      <c r="M342" s="35">
        <f t="shared" si="118"/>
        <v>0</v>
      </c>
      <c r="N342" s="35" t="str">
        <f>IFERROR(IF(INDEX('[1]PNC 2020'!$A$3:$AA$434,MATCH($A342,'[1]PNC 2020'!$A$7:$A$434,0)+4,MATCH(N$60,'[1]PNC 2020'!$A$3:$AA$3,0))=0,"",INDEX('[1]PNC 2020'!$A$3:$AA$434,MATCH($A342,'[1]PNC 2020'!$A$7:$A$434,0)+4,MATCH(N$60,'[1]PNC 2020'!$A$3:$AA$3,0))),"")</f>
        <v/>
      </c>
      <c r="O342" s="35" t="str">
        <f>IFERROR(IF(INDEX('[1]PNC 2020'!$A$3:$AA$434,MATCH($A342,'[1]PNC 2020'!$A$7:$A$434,0)+4,MATCH(O$60,'[1]PNC 2020'!$A$3:$AA$3,0))=0,"",INDEX('[1]PNC 2020'!$A$3:$AA$434,MATCH($A342,'[1]PNC 2020'!$A$7:$A$434,0)+4,MATCH(O$60,'[1]PNC 2020'!$A$3:$AA$3,0))),"")</f>
        <v/>
      </c>
      <c r="P342" s="35">
        <f t="shared" si="119"/>
        <v>0</v>
      </c>
      <c r="Q342" s="35" t="str">
        <f>IFERROR(IF(INDEX('[1]PNC 2020'!$A$3:$AA$434,MATCH($A342,'[1]PNC 2020'!$A$7:$A$434,0)+4,MATCH(Q$60,'[1]PNC 2020'!$A$3:$AA$3,0))=0,"",INDEX('[1]PNC 2020'!$A$3:$AA$434,MATCH($A342,'[1]PNC 2020'!$A$7:$A$434,0)+4,MATCH(Q$60,'[1]PNC 2020'!$A$3:$AA$3,0))),"")</f>
        <v/>
      </c>
      <c r="R342" s="35" t="str">
        <f>IFERROR(IF(INDEX('[1]PNC 2020'!$A$3:$AA$434,MATCH($A342,'[1]PNC 2020'!$A$7:$A$434,0)+4,MATCH(R$60,'[1]PNC 2020'!$A$3:$AA$3,0))=0,"",INDEX('[1]PNC 2020'!$A$3:$AA$434,MATCH($A342,'[1]PNC 2020'!$A$7:$A$434,0)+4,MATCH(R$60,'[1]PNC 2020'!$A$3:$AA$3,0))),"")</f>
        <v/>
      </c>
      <c r="S342" s="35">
        <f t="shared" si="120"/>
        <v>0</v>
      </c>
      <c r="T342" s="35" t="str">
        <f>IFERROR(IF(INDEX('[1]PNC 2020'!$A$3:$AA$434,MATCH($A342,'[1]PNC 2020'!$A$7:$A$434,0)+4,MATCH(T$60,'[1]PNC 2020'!$A$3:$AA$3,0))=0,"",INDEX('[1]PNC 2020'!$A$3:$AA$434,MATCH($A342,'[1]PNC 2020'!$A$7:$A$434,0)+4,MATCH(T$60,'[1]PNC 2020'!$A$3:$AA$3,0))),"")</f>
        <v/>
      </c>
      <c r="U342" s="35" t="str">
        <f>IFERROR(IF(INDEX('[1]PNC 2020'!$A$3:$AA$434,MATCH($A342,'[1]PNC 2020'!$A$7:$A$434,0)+4,MATCH(U$60,'[1]PNC 2020'!$A$3:$AA$3,0))=0,"",INDEX('[1]PNC 2020'!$A$3:$AA$434,MATCH($A342,'[1]PNC 2020'!$A$7:$A$434,0)+4,MATCH(U$60,'[1]PNC 2020'!$A$3:$AA$3,0))),"")</f>
        <v/>
      </c>
      <c r="V342" s="35">
        <f t="shared" si="121"/>
        <v>0</v>
      </c>
      <c r="W342" s="35" t="str">
        <f>IFERROR(IF(INDEX('[1]PNC 2020'!$A$3:$AA$434,MATCH($A342,'[1]PNC 2020'!$A$7:$A$434,0)+4,MATCH(W$60,'[1]PNC 2020'!$A$3:$AA$3,0))=0,"",INDEX('[1]PNC 2020'!$A$3:$AA$434,MATCH($A342,'[1]PNC 2020'!$A$7:$A$434,0)+4,MATCH(W$60,'[1]PNC 2020'!$A$3:$AA$3,0))),"")</f>
        <v/>
      </c>
      <c r="X342" s="35" t="str">
        <f>IFERROR(IF(INDEX('[1]PNC 2020'!$A$3:$AA$434,MATCH($A342,'[1]PNC 2020'!$A$7:$A$434,0)+4,MATCH(X$60,'[1]PNC 2020'!$A$3:$AA$3,0))=0,"",INDEX('[1]PNC 2020'!$A$3:$AA$434,MATCH($A342,'[1]PNC 2020'!$A$7:$A$434,0)+4,MATCH(X$60,'[1]PNC 2020'!$A$3:$AA$3,0))),"")</f>
        <v/>
      </c>
      <c r="Y342" s="35">
        <f t="shared" si="122"/>
        <v>0</v>
      </c>
      <c r="Z342" s="35" t="str">
        <f>IFERROR(IF(INDEX('[1]PNC 2020'!$A$3:$AA$434,MATCH($A342,'[1]PNC 2020'!$A$7:$A$434,0)+4,MATCH(Z$60,'[1]PNC 2020'!$A$3:$AA$3,0))=0,"",INDEX('[1]PNC 2020'!$A$3:$AA$434,MATCH($A342,'[1]PNC 2020'!$A$7:$A$434,0)+4,MATCH(Z$60,'[1]PNC 2020'!$A$3:$AA$3,0))),"")</f>
        <v/>
      </c>
      <c r="AA342" s="35" t="str">
        <f>IFERROR(IF(INDEX('[1]PNC 2020'!$A$3:$AA$434,MATCH($A342,'[1]PNC 2020'!$A$7:$A$434,0)+4,MATCH(AA$60,'[1]PNC 2020'!$A$3:$AA$3,0))=0,"",INDEX('[1]PNC 2020'!$A$3:$AA$434,MATCH($A342,'[1]PNC 2020'!$A$7:$A$434,0)+4,MATCH(AA$60,'[1]PNC 2020'!$A$3:$AA$3,0))),"")</f>
        <v/>
      </c>
      <c r="AB342" s="35">
        <f t="shared" si="123"/>
        <v>0</v>
      </c>
      <c r="AC342" s="35" t="str">
        <f>IFERROR(IF(INDEX('[1]PNC 2020'!$A$3:$AA$434,MATCH($A342,'[1]PNC 2020'!$A$7:$A$434,0)+4,MATCH(AC$60,'[1]PNC 2020'!$A$3:$AA$3,0))=0,"",INDEX('[1]PNC 2020'!$A$3:$AA$434,MATCH($A342,'[1]PNC 2020'!$A$7:$A$434,0)+4,MATCH(AC$60,'[1]PNC 2020'!$A$3:$AA$3,0))),"")</f>
        <v/>
      </c>
      <c r="AD342" s="35" t="str">
        <f>IFERROR(IF(INDEX('[1]PNC 2020'!$A$3:$AA$434,MATCH($A342,'[1]PNC 2020'!$A$7:$A$434,0)+4,MATCH(AD$60,'[1]PNC 2020'!$A$3:$AA$3,0))=0,"",INDEX('[1]PNC 2020'!$A$3:$AA$434,MATCH($A342,'[1]PNC 2020'!$A$7:$A$434,0)+4,MATCH(AD$60,'[1]PNC 2020'!$A$3:$AA$3,0))),"")</f>
        <v/>
      </c>
      <c r="AE342" s="35">
        <f t="shared" si="124"/>
        <v>0</v>
      </c>
      <c r="AF342" s="35" t="str">
        <f>IFERROR(IF(INDEX('[1]PNC 2020'!$A$3:$AA$434,MATCH($A342,'[1]PNC 2020'!$A$7:$A$434,0)+4,MATCH(AF$60,'[1]PNC 2020'!$A$3:$AA$3,0))=0,"",INDEX('[1]PNC 2020'!$A$3:$AA$434,MATCH($A342,'[1]PNC 2020'!$A$7:$A$434,0)+4,MATCH(AF$60,'[1]PNC 2020'!$A$3:$AA$3,0))),"")</f>
        <v/>
      </c>
      <c r="AG342" s="35" t="str">
        <f>IFERROR(IF(INDEX('[1]PNC 2020'!$A$3:$AA$434,MATCH($A342,'[1]PNC 2020'!$A$7:$A$434,0)+4,MATCH(AG$60,'[1]PNC 2020'!$A$3:$AA$3,0))=0,"",INDEX('[1]PNC 2020'!$A$3:$AA$434,MATCH($A342,'[1]PNC 2020'!$A$7:$A$434,0)+4,MATCH(AG$60,'[1]PNC 2020'!$A$3:$AA$3,0))),"")</f>
        <v/>
      </c>
      <c r="AH342" s="35">
        <f t="shared" si="125"/>
        <v>0</v>
      </c>
      <c r="AI342" s="35" t="str">
        <f>IFERROR(IF(INDEX('[1]PNC 2020'!$A$3:$AA$434,MATCH($A342,'[1]PNC 2020'!$A$7:$A$434,0)+4,MATCH(AI$60,'[1]PNC 2020'!$A$3:$AA$3,0))=0,"",INDEX('[1]PNC 2020'!$A$3:$AA$434,MATCH($A342,'[1]PNC 2020'!$A$7:$A$434,0)+4,MATCH(AI$60,'[1]PNC 2020'!$A$3:$AA$3,0))),"")</f>
        <v/>
      </c>
      <c r="AJ342" s="35" t="str">
        <f>IFERROR(IF(INDEX('[1]PNC 2020'!$A$3:$AA$434,MATCH($A342,'[1]PNC 2020'!$A$7:$A$434,0)+4,MATCH(AJ$60,'[1]PNC 2020'!$A$3:$AA$3,0))=0,"",INDEX('[1]PNC 2020'!$A$3:$AA$434,MATCH($A342,'[1]PNC 2020'!$A$7:$A$434,0)+4,MATCH(AJ$60,'[1]PNC 2020'!$A$3:$AA$3,0))),"")</f>
        <v/>
      </c>
      <c r="AK342" s="35">
        <f t="shared" si="126"/>
        <v>0</v>
      </c>
      <c r="AM342" s="97" t="s">
        <v>5</v>
      </c>
    </row>
    <row r="343" spans="1:39" x14ac:dyDescent="0.25">
      <c r="A343" s="97" t="str">
        <f t="shared" si="112"/>
        <v>JunioLa Monumental de Seguros, S. A.</v>
      </c>
      <c r="B343" s="37" t="s">
        <v>85</v>
      </c>
      <c r="C343" s="44">
        <f t="shared" si="114"/>
        <v>0</v>
      </c>
      <c r="D343" s="44">
        <f t="shared" si="115"/>
        <v>0</v>
      </c>
      <c r="E343" s="35" t="str">
        <f>IFERROR(IF(INDEX('[1]PNC 2020'!$A$3:$AA$434,MATCH($A343,'[1]PNC 2020'!$A$7:$A$434,0)+4,MATCH(E$60,'[1]PNC 2020'!$A$3:$AA$3,0))=0,"",INDEX('[1]PNC 2020'!$A$3:$AA$434,MATCH($A343,'[1]PNC 2020'!$A$7:$A$434,0)+4,MATCH(E$60,'[1]PNC 2020'!$A$3:$AA$3,0))),"")</f>
        <v/>
      </c>
      <c r="F343" s="35" t="str">
        <f>IFERROR(IF(INDEX('[1]PNC 2020'!$A$3:$AA$434,MATCH($A343,'[1]PNC 2020'!$A$7:$A$434,0)+4,MATCH(F$60,'[1]PNC 2020'!$A$3:$AA$3,0))=0,"",INDEX('[1]PNC 2020'!$A$3:$AA$434,MATCH($A343,'[1]PNC 2020'!$A$7:$A$434,0)+4,MATCH(F$60,'[1]PNC 2020'!$A$3:$AA$3,0))),"")</f>
        <v/>
      </c>
      <c r="G343" s="35">
        <f t="shared" si="116"/>
        <v>0</v>
      </c>
      <c r="H343" s="35" t="str">
        <f>IFERROR(IF(INDEX('[1]PNC 2020'!$A$3:$AA$434,MATCH($A343,'[1]PNC 2020'!$A$7:$A$434,0)+4,MATCH(H$60,'[1]PNC 2020'!$A$3:$AA$3,0))=0,"",INDEX('[1]PNC 2020'!$A$3:$AA$434,MATCH($A343,'[1]PNC 2020'!$A$7:$A$434,0)+4,MATCH(H$60,'[1]PNC 2020'!$A$3:$AA$3,0))),"")</f>
        <v/>
      </c>
      <c r="I343" s="35" t="str">
        <f>IFERROR(IF(INDEX('[1]PNC 2020'!$A$3:$AA$434,MATCH($A343,'[1]PNC 2020'!$A$7:$A$434,0)+4,MATCH(I$60,'[1]PNC 2020'!$A$3:$AA$3,0))=0,"",INDEX('[1]PNC 2020'!$A$3:$AA$434,MATCH($A343,'[1]PNC 2020'!$A$7:$A$434,0)+4,MATCH(I$60,'[1]PNC 2020'!$A$3:$AA$3,0))),"")</f>
        <v/>
      </c>
      <c r="J343" s="35">
        <f t="shared" si="117"/>
        <v>0</v>
      </c>
      <c r="K343" s="35" t="str">
        <f>IFERROR(IF(INDEX('[1]PNC 2020'!$A$3:$AA$434,MATCH($A343,'[1]PNC 2020'!$A$7:$A$434,0)+4,MATCH(K$60,'[1]PNC 2020'!$A$3:$AA$3,0))=0,"",INDEX('[1]PNC 2020'!$A$3:$AA$434,MATCH($A343,'[1]PNC 2020'!$A$7:$A$434,0)+4,MATCH(K$60,'[1]PNC 2020'!$A$3:$AA$3,0))),"")</f>
        <v/>
      </c>
      <c r="L343" s="35" t="str">
        <f>IFERROR(IF(INDEX('[1]PNC 2020'!$A$3:$AA$434,MATCH($A343,'[1]PNC 2020'!$A$7:$A$434,0)+4,MATCH(L$60,'[1]PNC 2020'!$A$3:$AA$3,0))=0,"",INDEX('[1]PNC 2020'!$A$3:$AA$434,MATCH($A343,'[1]PNC 2020'!$A$7:$A$434,0)+4,MATCH(L$60,'[1]PNC 2020'!$A$3:$AA$3,0))),"")</f>
        <v/>
      </c>
      <c r="M343" s="35">
        <f t="shared" si="118"/>
        <v>0</v>
      </c>
      <c r="N343" s="35" t="str">
        <f>IFERROR(IF(INDEX('[1]PNC 2020'!$A$3:$AA$434,MATCH($A343,'[1]PNC 2020'!$A$7:$A$434,0)+4,MATCH(N$60,'[1]PNC 2020'!$A$3:$AA$3,0))=0,"",INDEX('[1]PNC 2020'!$A$3:$AA$434,MATCH($A343,'[1]PNC 2020'!$A$7:$A$434,0)+4,MATCH(N$60,'[1]PNC 2020'!$A$3:$AA$3,0))),"")</f>
        <v/>
      </c>
      <c r="O343" s="35" t="str">
        <f>IFERROR(IF(INDEX('[1]PNC 2020'!$A$3:$AA$434,MATCH($A343,'[1]PNC 2020'!$A$7:$A$434,0)+4,MATCH(O$60,'[1]PNC 2020'!$A$3:$AA$3,0))=0,"",INDEX('[1]PNC 2020'!$A$3:$AA$434,MATCH($A343,'[1]PNC 2020'!$A$7:$A$434,0)+4,MATCH(O$60,'[1]PNC 2020'!$A$3:$AA$3,0))),"")</f>
        <v/>
      </c>
      <c r="P343" s="35">
        <f t="shared" si="119"/>
        <v>0</v>
      </c>
      <c r="Q343" s="35" t="str">
        <f>IFERROR(IF(INDEX('[1]PNC 2020'!$A$3:$AA$434,MATCH($A343,'[1]PNC 2020'!$A$7:$A$434,0)+4,MATCH(Q$60,'[1]PNC 2020'!$A$3:$AA$3,0))=0,"",INDEX('[1]PNC 2020'!$A$3:$AA$434,MATCH($A343,'[1]PNC 2020'!$A$7:$A$434,0)+4,MATCH(Q$60,'[1]PNC 2020'!$A$3:$AA$3,0))),"")</f>
        <v/>
      </c>
      <c r="R343" s="35" t="str">
        <f>IFERROR(IF(INDEX('[1]PNC 2020'!$A$3:$AA$434,MATCH($A343,'[1]PNC 2020'!$A$7:$A$434,0)+4,MATCH(R$60,'[1]PNC 2020'!$A$3:$AA$3,0))=0,"",INDEX('[1]PNC 2020'!$A$3:$AA$434,MATCH($A343,'[1]PNC 2020'!$A$7:$A$434,0)+4,MATCH(R$60,'[1]PNC 2020'!$A$3:$AA$3,0))),"")</f>
        <v/>
      </c>
      <c r="S343" s="35">
        <f t="shared" si="120"/>
        <v>0</v>
      </c>
      <c r="T343" s="35" t="str">
        <f>IFERROR(IF(INDEX('[1]PNC 2020'!$A$3:$AA$434,MATCH($A343,'[1]PNC 2020'!$A$7:$A$434,0)+4,MATCH(T$60,'[1]PNC 2020'!$A$3:$AA$3,0))=0,"",INDEX('[1]PNC 2020'!$A$3:$AA$434,MATCH($A343,'[1]PNC 2020'!$A$7:$A$434,0)+4,MATCH(T$60,'[1]PNC 2020'!$A$3:$AA$3,0))),"")</f>
        <v/>
      </c>
      <c r="U343" s="35" t="str">
        <f>IFERROR(IF(INDEX('[1]PNC 2020'!$A$3:$AA$434,MATCH($A343,'[1]PNC 2020'!$A$7:$A$434,0)+4,MATCH(U$60,'[1]PNC 2020'!$A$3:$AA$3,0))=0,"",INDEX('[1]PNC 2020'!$A$3:$AA$434,MATCH($A343,'[1]PNC 2020'!$A$7:$A$434,0)+4,MATCH(U$60,'[1]PNC 2020'!$A$3:$AA$3,0))),"")</f>
        <v/>
      </c>
      <c r="V343" s="35">
        <f t="shared" si="121"/>
        <v>0</v>
      </c>
      <c r="W343" s="35" t="str">
        <f>IFERROR(IF(INDEX('[1]PNC 2020'!$A$3:$AA$434,MATCH($A343,'[1]PNC 2020'!$A$7:$A$434,0)+4,MATCH(W$60,'[1]PNC 2020'!$A$3:$AA$3,0))=0,"",INDEX('[1]PNC 2020'!$A$3:$AA$434,MATCH($A343,'[1]PNC 2020'!$A$7:$A$434,0)+4,MATCH(W$60,'[1]PNC 2020'!$A$3:$AA$3,0))),"")</f>
        <v/>
      </c>
      <c r="X343" s="35" t="str">
        <f>IFERROR(IF(INDEX('[1]PNC 2020'!$A$3:$AA$434,MATCH($A343,'[1]PNC 2020'!$A$7:$A$434,0)+4,MATCH(X$60,'[1]PNC 2020'!$A$3:$AA$3,0))=0,"",INDEX('[1]PNC 2020'!$A$3:$AA$434,MATCH($A343,'[1]PNC 2020'!$A$7:$A$434,0)+4,MATCH(X$60,'[1]PNC 2020'!$A$3:$AA$3,0))),"")</f>
        <v/>
      </c>
      <c r="Y343" s="35">
        <f t="shared" si="122"/>
        <v>0</v>
      </c>
      <c r="Z343" s="35" t="str">
        <f>IFERROR(IF(INDEX('[1]PNC 2020'!$A$3:$AA$434,MATCH($A343,'[1]PNC 2020'!$A$7:$A$434,0)+4,MATCH(Z$60,'[1]PNC 2020'!$A$3:$AA$3,0))=0,"",INDEX('[1]PNC 2020'!$A$3:$AA$434,MATCH($A343,'[1]PNC 2020'!$A$7:$A$434,0)+4,MATCH(Z$60,'[1]PNC 2020'!$A$3:$AA$3,0))),"")</f>
        <v/>
      </c>
      <c r="AA343" s="35" t="str">
        <f>IFERROR(IF(INDEX('[1]PNC 2020'!$A$3:$AA$434,MATCH($A343,'[1]PNC 2020'!$A$7:$A$434,0)+4,MATCH(AA$60,'[1]PNC 2020'!$A$3:$AA$3,0))=0,"",INDEX('[1]PNC 2020'!$A$3:$AA$434,MATCH($A343,'[1]PNC 2020'!$A$7:$A$434,0)+4,MATCH(AA$60,'[1]PNC 2020'!$A$3:$AA$3,0))),"")</f>
        <v/>
      </c>
      <c r="AB343" s="35">
        <f t="shared" si="123"/>
        <v>0</v>
      </c>
      <c r="AC343" s="35" t="str">
        <f>IFERROR(IF(INDEX('[1]PNC 2020'!$A$3:$AA$434,MATCH($A343,'[1]PNC 2020'!$A$7:$A$434,0)+4,MATCH(AC$60,'[1]PNC 2020'!$A$3:$AA$3,0))=0,"",INDEX('[1]PNC 2020'!$A$3:$AA$434,MATCH($A343,'[1]PNC 2020'!$A$7:$A$434,0)+4,MATCH(AC$60,'[1]PNC 2020'!$A$3:$AA$3,0))),"")</f>
        <v/>
      </c>
      <c r="AD343" s="35" t="str">
        <f>IFERROR(IF(INDEX('[1]PNC 2020'!$A$3:$AA$434,MATCH($A343,'[1]PNC 2020'!$A$7:$A$434,0)+4,MATCH(AD$60,'[1]PNC 2020'!$A$3:$AA$3,0))=0,"",INDEX('[1]PNC 2020'!$A$3:$AA$434,MATCH($A343,'[1]PNC 2020'!$A$7:$A$434,0)+4,MATCH(AD$60,'[1]PNC 2020'!$A$3:$AA$3,0))),"")</f>
        <v/>
      </c>
      <c r="AE343" s="35">
        <f t="shared" si="124"/>
        <v>0</v>
      </c>
      <c r="AF343" s="35" t="str">
        <f>IFERROR(IF(INDEX('[1]PNC 2020'!$A$3:$AA$434,MATCH($A343,'[1]PNC 2020'!$A$7:$A$434,0)+4,MATCH(AF$60,'[1]PNC 2020'!$A$3:$AA$3,0))=0,"",INDEX('[1]PNC 2020'!$A$3:$AA$434,MATCH($A343,'[1]PNC 2020'!$A$7:$A$434,0)+4,MATCH(AF$60,'[1]PNC 2020'!$A$3:$AA$3,0))),"")</f>
        <v/>
      </c>
      <c r="AG343" s="35" t="str">
        <f>IFERROR(IF(INDEX('[1]PNC 2020'!$A$3:$AA$434,MATCH($A343,'[1]PNC 2020'!$A$7:$A$434,0)+4,MATCH(AG$60,'[1]PNC 2020'!$A$3:$AA$3,0))=0,"",INDEX('[1]PNC 2020'!$A$3:$AA$434,MATCH($A343,'[1]PNC 2020'!$A$7:$A$434,0)+4,MATCH(AG$60,'[1]PNC 2020'!$A$3:$AA$3,0))),"")</f>
        <v/>
      </c>
      <c r="AH343" s="35">
        <f t="shared" si="125"/>
        <v>0</v>
      </c>
      <c r="AI343" s="35" t="str">
        <f>IFERROR(IF(INDEX('[1]PNC 2020'!$A$3:$AA$434,MATCH($A343,'[1]PNC 2020'!$A$7:$A$434,0)+4,MATCH(AI$60,'[1]PNC 2020'!$A$3:$AA$3,0))=0,"",INDEX('[1]PNC 2020'!$A$3:$AA$434,MATCH($A343,'[1]PNC 2020'!$A$7:$A$434,0)+4,MATCH(AI$60,'[1]PNC 2020'!$A$3:$AA$3,0))),"")</f>
        <v/>
      </c>
      <c r="AJ343" s="35" t="str">
        <f>IFERROR(IF(INDEX('[1]PNC 2020'!$A$3:$AA$434,MATCH($A343,'[1]PNC 2020'!$A$7:$A$434,0)+4,MATCH(AJ$60,'[1]PNC 2020'!$A$3:$AA$3,0))=0,"",INDEX('[1]PNC 2020'!$A$3:$AA$434,MATCH($A343,'[1]PNC 2020'!$A$7:$A$434,0)+4,MATCH(AJ$60,'[1]PNC 2020'!$A$3:$AA$3,0))),"")</f>
        <v/>
      </c>
      <c r="AK343" s="35">
        <f t="shared" si="126"/>
        <v>0</v>
      </c>
      <c r="AM343" s="97" t="s">
        <v>5</v>
      </c>
    </row>
    <row r="344" spans="1:39" x14ac:dyDescent="0.25">
      <c r="A344" s="97" t="str">
        <f t="shared" si="112"/>
        <v>JunioCompañía Dominicana de Seguros, C. por A.</v>
      </c>
      <c r="B344" s="37" t="s">
        <v>115</v>
      </c>
      <c r="C344" s="44">
        <f t="shared" si="114"/>
        <v>0</v>
      </c>
      <c r="D344" s="44">
        <f t="shared" si="115"/>
        <v>0</v>
      </c>
      <c r="E344" s="35" t="str">
        <f>IFERROR(IF(INDEX('[1]PNC 2020'!$A$3:$AA$434,MATCH($A344,'[1]PNC 2020'!$A$7:$A$434,0)+4,MATCH(E$60,'[1]PNC 2020'!$A$3:$AA$3,0))=0,"",INDEX('[1]PNC 2020'!$A$3:$AA$434,MATCH($A344,'[1]PNC 2020'!$A$7:$A$434,0)+4,MATCH(E$60,'[1]PNC 2020'!$A$3:$AA$3,0))),"")</f>
        <v/>
      </c>
      <c r="F344" s="35" t="str">
        <f>IFERROR(IF(INDEX('[1]PNC 2020'!$A$3:$AA$434,MATCH($A344,'[1]PNC 2020'!$A$7:$A$434,0)+4,MATCH(F$60,'[1]PNC 2020'!$A$3:$AA$3,0))=0,"",INDEX('[1]PNC 2020'!$A$3:$AA$434,MATCH($A344,'[1]PNC 2020'!$A$7:$A$434,0)+4,MATCH(F$60,'[1]PNC 2020'!$A$3:$AA$3,0))),"")</f>
        <v/>
      </c>
      <c r="G344" s="35">
        <f t="shared" si="116"/>
        <v>0</v>
      </c>
      <c r="H344" s="35" t="str">
        <f>IFERROR(IF(INDEX('[1]PNC 2020'!$A$3:$AA$434,MATCH($A344,'[1]PNC 2020'!$A$7:$A$434,0)+4,MATCH(H$60,'[1]PNC 2020'!$A$3:$AA$3,0))=0,"",INDEX('[1]PNC 2020'!$A$3:$AA$434,MATCH($A344,'[1]PNC 2020'!$A$7:$A$434,0)+4,MATCH(H$60,'[1]PNC 2020'!$A$3:$AA$3,0))),"")</f>
        <v/>
      </c>
      <c r="I344" s="35" t="str">
        <f>IFERROR(IF(INDEX('[1]PNC 2020'!$A$3:$AA$434,MATCH($A344,'[1]PNC 2020'!$A$7:$A$434,0)+4,MATCH(I$60,'[1]PNC 2020'!$A$3:$AA$3,0))=0,"",INDEX('[1]PNC 2020'!$A$3:$AA$434,MATCH($A344,'[1]PNC 2020'!$A$7:$A$434,0)+4,MATCH(I$60,'[1]PNC 2020'!$A$3:$AA$3,0))),"")</f>
        <v/>
      </c>
      <c r="J344" s="35">
        <f t="shared" si="117"/>
        <v>0</v>
      </c>
      <c r="K344" s="35" t="str">
        <f>IFERROR(IF(INDEX('[1]PNC 2020'!$A$3:$AA$434,MATCH($A344,'[1]PNC 2020'!$A$7:$A$434,0)+4,MATCH(K$60,'[1]PNC 2020'!$A$3:$AA$3,0))=0,"",INDEX('[1]PNC 2020'!$A$3:$AA$434,MATCH($A344,'[1]PNC 2020'!$A$7:$A$434,0)+4,MATCH(K$60,'[1]PNC 2020'!$A$3:$AA$3,0))),"")</f>
        <v/>
      </c>
      <c r="L344" s="35" t="str">
        <f>IFERROR(IF(INDEX('[1]PNC 2020'!$A$3:$AA$434,MATCH($A344,'[1]PNC 2020'!$A$7:$A$434,0)+4,MATCH(L$60,'[1]PNC 2020'!$A$3:$AA$3,0))=0,"",INDEX('[1]PNC 2020'!$A$3:$AA$434,MATCH($A344,'[1]PNC 2020'!$A$7:$A$434,0)+4,MATCH(L$60,'[1]PNC 2020'!$A$3:$AA$3,0))),"")</f>
        <v/>
      </c>
      <c r="M344" s="35">
        <f t="shared" si="118"/>
        <v>0</v>
      </c>
      <c r="N344" s="35" t="str">
        <f>IFERROR(IF(INDEX('[1]PNC 2020'!$A$3:$AA$434,MATCH($A344,'[1]PNC 2020'!$A$7:$A$434,0)+4,MATCH(N$60,'[1]PNC 2020'!$A$3:$AA$3,0))=0,"",INDEX('[1]PNC 2020'!$A$3:$AA$434,MATCH($A344,'[1]PNC 2020'!$A$7:$A$434,0)+4,MATCH(N$60,'[1]PNC 2020'!$A$3:$AA$3,0))),"")</f>
        <v/>
      </c>
      <c r="O344" s="35" t="str">
        <f>IFERROR(IF(INDEX('[1]PNC 2020'!$A$3:$AA$434,MATCH($A344,'[1]PNC 2020'!$A$7:$A$434,0)+4,MATCH(O$60,'[1]PNC 2020'!$A$3:$AA$3,0))=0,"",INDEX('[1]PNC 2020'!$A$3:$AA$434,MATCH($A344,'[1]PNC 2020'!$A$7:$A$434,0)+4,MATCH(O$60,'[1]PNC 2020'!$A$3:$AA$3,0))),"")</f>
        <v/>
      </c>
      <c r="P344" s="35">
        <f t="shared" si="119"/>
        <v>0</v>
      </c>
      <c r="Q344" s="35" t="str">
        <f>IFERROR(IF(INDEX('[1]PNC 2020'!$A$3:$AA$434,MATCH($A344,'[1]PNC 2020'!$A$7:$A$434,0)+4,MATCH(Q$60,'[1]PNC 2020'!$A$3:$AA$3,0))=0,"",INDEX('[1]PNC 2020'!$A$3:$AA$434,MATCH($A344,'[1]PNC 2020'!$A$7:$A$434,0)+4,MATCH(Q$60,'[1]PNC 2020'!$A$3:$AA$3,0))),"")</f>
        <v/>
      </c>
      <c r="R344" s="35" t="str">
        <f>IFERROR(IF(INDEX('[1]PNC 2020'!$A$3:$AA$434,MATCH($A344,'[1]PNC 2020'!$A$7:$A$434,0)+4,MATCH(R$60,'[1]PNC 2020'!$A$3:$AA$3,0))=0,"",INDEX('[1]PNC 2020'!$A$3:$AA$434,MATCH($A344,'[1]PNC 2020'!$A$7:$A$434,0)+4,MATCH(R$60,'[1]PNC 2020'!$A$3:$AA$3,0))),"")</f>
        <v/>
      </c>
      <c r="S344" s="35">
        <f t="shared" si="120"/>
        <v>0</v>
      </c>
      <c r="T344" s="35" t="str">
        <f>IFERROR(IF(INDEX('[1]PNC 2020'!$A$3:$AA$434,MATCH($A344,'[1]PNC 2020'!$A$7:$A$434,0)+4,MATCH(T$60,'[1]PNC 2020'!$A$3:$AA$3,0))=0,"",INDEX('[1]PNC 2020'!$A$3:$AA$434,MATCH($A344,'[1]PNC 2020'!$A$7:$A$434,0)+4,MATCH(T$60,'[1]PNC 2020'!$A$3:$AA$3,0))),"")</f>
        <v/>
      </c>
      <c r="U344" s="35" t="str">
        <f>IFERROR(IF(INDEX('[1]PNC 2020'!$A$3:$AA$434,MATCH($A344,'[1]PNC 2020'!$A$7:$A$434,0)+4,MATCH(U$60,'[1]PNC 2020'!$A$3:$AA$3,0))=0,"",INDEX('[1]PNC 2020'!$A$3:$AA$434,MATCH($A344,'[1]PNC 2020'!$A$7:$A$434,0)+4,MATCH(U$60,'[1]PNC 2020'!$A$3:$AA$3,0))),"")</f>
        <v/>
      </c>
      <c r="V344" s="35">
        <f t="shared" si="121"/>
        <v>0</v>
      </c>
      <c r="W344" s="35" t="str">
        <f>IFERROR(IF(INDEX('[1]PNC 2020'!$A$3:$AA$434,MATCH($A344,'[1]PNC 2020'!$A$7:$A$434,0)+4,MATCH(W$60,'[1]PNC 2020'!$A$3:$AA$3,0))=0,"",INDEX('[1]PNC 2020'!$A$3:$AA$434,MATCH($A344,'[1]PNC 2020'!$A$7:$A$434,0)+4,MATCH(W$60,'[1]PNC 2020'!$A$3:$AA$3,0))),"")</f>
        <v/>
      </c>
      <c r="X344" s="35" t="str">
        <f>IFERROR(IF(INDEX('[1]PNC 2020'!$A$3:$AA$434,MATCH($A344,'[1]PNC 2020'!$A$7:$A$434,0)+4,MATCH(X$60,'[1]PNC 2020'!$A$3:$AA$3,0))=0,"",INDEX('[1]PNC 2020'!$A$3:$AA$434,MATCH($A344,'[1]PNC 2020'!$A$7:$A$434,0)+4,MATCH(X$60,'[1]PNC 2020'!$A$3:$AA$3,0))),"")</f>
        <v/>
      </c>
      <c r="Y344" s="35">
        <f t="shared" si="122"/>
        <v>0</v>
      </c>
      <c r="Z344" s="35" t="str">
        <f>IFERROR(IF(INDEX('[1]PNC 2020'!$A$3:$AA$434,MATCH($A344,'[1]PNC 2020'!$A$7:$A$434,0)+4,MATCH(Z$60,'[1]PNC 2020'!$A$3:$AA$3,0))=0,"",INDEX('[1]PNC 2020'!$A$3:$AA$434,MATCH($A344,'[1]PNC 2020'!$A$7:$A$434,0)+4,MATCH(Z$60,'[1]PNC 2020'!$A$3:$AA$3,0))),"")</f>
        <v/>
      </c>
      <c r="AA344" s="35" t="str">
        <f>IFERROR(IF(INDEX('[1]PNC 2020'!$A$3:$AA$434,MATCH($A344,'[1]PNC 2020'!$A$7:$A$434,0)+4,MATCH(AA$60,'[1]PNC 2020'!$A$3:$AA$3,0))=0,"",INDEX('[1]PNC 2020'!$A$3:$AA$434,MATCH($A344,'[1]PNC 2020'!$A$7:$A$434,0)+4,MATCH(AA$60,'[1]PNC 2020'!$A$3:$AA$3,0))),"")</f>
        <v/>
      </c>
      <c r="AB344" s="35">
        <f t="shared" si="123"/>
        <v>0</v>
      </c>
      <c r="AC344" s="35" t="str">
        <f>IFERROR(IF(INDEX('[1]PNC 2020'!$A$3:$AA$434,MATCH($A344,'[1]PNC 2020'!$A$7:$A$434,0)+4,MATCH(AC$60,'[1]PNC 2020'!$A$3:$AA$3,0))=0,"",INDEX('[1]PNC 2020'!$A$3:$AA$434,MATCH($A344,'[1]PNC 2020'!$A$7:$A$434,0)+4,MATCH(AC$60,'[1]PNC 2020'!$A$3:$AA$3,0))),"")</f>
        <v/>
      </c>
      <c r="AD344" s="35" t="str">
        <f>IFERROR(IF(INDEX('[1]PNC 2020'!$A$3:$AA$434,MATCH($A344,'[1]PNC 2020'!$A$7:$A$434,0)+4,MATCH(AD$60,'[1]PNC 2020'!$A$3:$AA$3,0))=0,"",INDEX('[1]PNC 2020'!$A$3:$AA$434,MATCH($A344,'[1]PNC 2020'!$A$7:$A$434,0)+4,MATCH(AD$60,'[1]PNC 2020'!$A$3:$AA$3,0))),"")</f>
        <v/>
      </c>
      <c r="AE344" s="35">
        <f t="shared" si="124"/>
        <v>0</v>
      </c>
      <c r="AF344" s="35" t="str">
        <f>IFERROR(IF(INDEX('[1]PNC 2020'!$A$3:$AA$434,MATCH($A344,'[1]PNC 2020'!$A$7:$A$434,0)+4,MATCH(AF$60,'[1]PNC 2020'!$A$3:$AA$3,0))=0,"",INDEX('[1]PNC 2020'!$A$3:$AA$434,MATCH($A344,'[1]PNC 2020'!$A$7:$A$434,0)+4,MATCH(AF$60,'[1]PNC 2020'!$A$3:$AA$3,0))),"")</f>
        <v/>
      </c>
      <c r="AG344" s="35" t="str">
        <f>IFERROR(IF(INDEX('[1]PNC 2020'!$A$3:$AA$434,MATCH($A344,'[1]PNC 2020'!$A$7:$A$434,0)+4,MATCH(AG$60,'[1]PNC 2020'!$A$3:$AA$3,0))=0,"",INDEX('[1]PNC 2020'!$A$3:$AA$434,MATCH($A344,'[1]PNC 2020'!$A$7:$A$434,0)+4,MATCH(AG$60,'[1]PNC 2020'!$A$3:$AA$3,0))),"")</f>
        <v/>
      </c>
      <c r="AH344" s="35">
        <f t="shared" si="125"/>
        <v>0</v>
      </c>
      <c r="AI344" s="35" t="str">
        <f>IFERROR(IF(INDEX('[1]PNC 2020'!$A$3:$AA$434,MATCH($A344,'[1]PNC 2020'!$A$7:$A$434,0)+4,MATCH(AI$60,'[1]PNC 2020'!$A$3:$AA$3,0))=0,"",INDEX('[1]PNC 2020'!$A$3:$AA$434,MATCH($A344,'[1]PNC 2020'!$A$7:$A$434,0)+4,MATCH(AI$60,'[1]PNC 2020'!$A$3:$AA$3,0))),"")</f>
        <v/>
      </c>
      <c r="AJ344" s="35" t="str">
        <f>IFERROR(IF(INDEX('[1]PNC 2020'!$A$3:$AA$434,MATCH($A344,'[1]PNC 2020'!$A$7:$A$434,0)+4,MATCH(AJ$60,'[1]PNC 2020'!$A$3:$AA$3,0))=0,"",INDEX('[1]PNC 2020'!$A$3:$AA$434,MATCH($A344,'[1]PNC 2020'!$A$7:$A$434,0)+4,MATCH(AJ$60,'[1]PNC 2020'!$A$3:$AA$3,0))),"")</f>
        <v/>
      </c>
      <c r="AK344" s="35">
        <f t="shared" si="126"/>
        <v>0</v>
      </c>
      <c r="AM344" s="97" t="s">
        <v>5</v>
      </c>
    </row>
    <row r="345" spans="1:39" x14ac:dyDescent="0.25">
      <c r="A345" s="97" t="str">
        <f t="shared" si="112"/>
        <v>JunioPatria, S. A., Compañía de Seguros</v>
      </c>
      <c r="B345" s="37" t="s">
        <v>116</v>
      </c>
      <c r="C345" s="44">
        <f t="shared" si="114"/>
        <v>0</v>
      </c>
      <c r="D345" s="44">
        <f t="shared" si="115"/>
        <v>0</v>
      </c>
      <c r="E345" s="35" t="str">
        <f>IFERROR(IF(INDEX('[1]PNC 2020'!$A$3:$AA$434,MATCH($A345,'[1]PNC 2020'!$A$7:$A$434,0)+4,MATCH(E$60,'[1]PNC 2020'!$A$3:$AA$3,0))=0,"",INDEX('[1]PNC 2020'!$A$3:$AA$434,MATCH($A345,'[1]PNC 2020'!$A$7:$A$434,0)+4,MATCH(E$60,'[1]PNC 2020'!$A$3:$AA$3,0))),"")</f>
        <v/>
      </c>
      <c r="F345" s="35" t="str">
        <f>IFERROR(IF(INDEX('[1]PNC 2020'!$A$3:$AA$434,MATCH($A345,'[1]PNC 2020'!$A$7:$A$434,0)+4,MATCH(F$60,'[1]PNC 2020'!$A$3:$AA$3,0))=0,"",INDEX('[1]PNC 2020'!$A$3:$AA$434,MATCH($A345,'[1]PNC 2020'!$A$7:$A$434,0)+4,MATCH(F$60,'[1]PNC 2020'!$A$3:$AA$3,0))),"")</f>
        <v/>
      </c>
      <c r="G345" s="35">
        <f t="shared" si="116"/>
        <v>0</v>
      </c>
      <c r="H345" s="35" t="str">
        <f>IFERROR(IF(INDEX('[1]PNC 2020'!$A$3:$AA$434,MATCH($A345,'[1]PNC 2020'!$A$7:$A$434,0)+4,MATCH(H$60,'[1]PNC 2020'!$A$3:$AA$3,0))=0,"",INDEX('[1]PNC 2020'!$A$3:$AA$434,MATCH($A345,'[1]PNC 2020'!$A$7:$A$434,0)+4,MATCH(H$60,'[1]PNC 2020'!$A$3:$AA$3,0))),"")</f>
        <v/>
      </c>
      <c r="I345" s="35" t="str">
        <f>IFERROR(IF(INDEX('[1]PNC 2020'!$A$3:$AA$434,MATCH($A345,'[1]PNC 2020'!$A$7:$A$434,0)+4,MATCH(I$60,'[1]PNC 2020'!$A$3:$AA$3,0))=0,"",INDEX('[1]PNC 2020'!$A$3:$AA$434,MATCH($A345,'[1]PNC 2020'!$A$7:$A$434,0)+4,MATCH(I$60,'[1]PNC 2020'!$A$3:$AA$3,0))),"")</f>
        <v/>
      </c>
      <c r="J345" s="35">
        <f t="shared" si="117"/>
        <v>0</v>
      </c>
      <c r="K345" s="35" t="str">
        <f>IFERROR(IF(INDEX('[1]PNC 2020'!$A$3:$AA$434,MATCH($A345,'[1]PNC 2020'!$A$7:$A$434,0)+4,MATCH(K$60,'[1]PNC 2020'!$A$3:$AA$3,0))=0,"",INDEX('[1]PNC 2020'!$A$3:$AA$434,MATCH($A345,'[1]PNC 2020'!$A$7:$A$434,0)+4,MATCH(K$60,'[1]PNC 2020'!$A$3:$AA$3,0))),"")</f>
        <v/>
      </c>
      <c r="L345" s="35" t="str">
        <f>IFERROR(IF(INDEX('[1]PNC 2020'!$A$3:$AA$434,MATCH($A345,'[1]PNC 2020'!$A$7:$A$434,0)+4,MATCH(L$60,'[1]PNC 2020'!$A$3:$AA$3,0))=0,"",INDEX('[1]PNC 2020'!$A$3:$AA$434,MATCH($A345,'[1]PNC 2020'!$A$7:$A$434,0)+4,MATCH(L$60,'[1]PNC 2020'!$A$3:$AA$3,0))),"")</f>
        <v/>
      </c>
      <c r="M345" s="35">
        <f t="shared" si="118"/>
        <v>0</v>
      </c>
      <c r="N345" s="35" t="str">
        <f>IFERROR(IF(INDEX('[1]PNC 2020'!$A$3:$AA$434,MATCH($A345,'[1]PNC 2020'!$A$7:$A$434,0)+4,MATCH(N$60,'[1]PNC 2020'!$A$3:$AA$3,0))=0,"",INDEX('[1]PNC 2020'!$A$3:$AA$434,MATCH($A345,'[1]PNC 2020'!$A$7:$A$434,0)+4,MATCH(N$60,'[1]PNC 2020'!$A$3:$AA$3,0))),"")</f>
        <v/>
      </c>
      <c r="O345" s="35" t="str">
        <f>IFERROR(IF(INDEX('[1]PNC 2020'!$A$3:$AA$434,MATCH($A345,'[1]PNC 2020'!$A$7:$A$434,0)+4,MATCH(O$60,'[1]PNC 2020'!$A$3:$AA$3,0))=0,"",INDEX('[1]PNC 2020'!$A$3:$AA$434,MATCH($A345,'[1]PNC 2020'!$A$7:$A$434,0)+4,MATCH(O$60,'[1]PNC 2020'!$A$3:$AA$3,0))),"")</f>
        <v/>
      </c>
      <c r="P345" s="35">
        <f t="shared" si="119"/>
        <v>0</v>
      </c>
      <c r="Q345" s="35" t="str">
        <f>IFERROR(IF(INDEX('[1]PNC 2020'!$A$3:$AA$434,MATCH($A345,'[1]PNC 2020'!$A$7:$A$434,0)+4,MATCH(Q$60,'[1]PNC 2020'!$A$3:$AA$3,0))=0,"",INDEX('[1]PNC 2020'!$A$3:$AA$434,MATCH($A345,'[1]PNC 2020'!$A$7:$A$434,0)+4,MATCH(Q$60,'[1]PNC 2020'!$A$3:$AA$3,0))),"")</f>
        <v/>
      </c>
      <c r="R345" s="35" t="str">
        <f>IFERROR(IF(INDEX('[1]PNC 2020'!$A$3:$AA$434,MATCH($A345,'[1]PNC 2020'!$A$7:$A$434,0)+4,MATCH(R$60,'[1]PNC 2020'!$A$3:$AA$3,0))=0,"",INDEX('[1]PNC 2020'!$A$3:$AA$434,MATCH($A345,'[1]PNC 2020'!$A$7:$A$434,0)+4,MATCH(R$60,'[1]PNC 2020'!$A$3:$AA$3,0))),"")</f>
        <v/>
      </c>
      <c r="S345" s="35">
        <f t="shared" si="120"/>
        <v>0</v>
      </c>
      <c r="T345" s="35" t="str">
        <f>IFERROR(IF(INDEX('[1]PNC 2020'!$A$3:$AA$434,MATCH($A345,'[1]PNC 2020'!$A$7:$A$434,0)+4,MATCH(T$60,'[1]PNC 2020'!$A$3:$AA$3,0))=0,"",INDEX('[1]PNC 2020'!$A$3:$AA$434,MATCH($A345,'[1]PNC 2020'!$A$7:$A$434,0)+4,MATCH(T$60,'[1]PNC 2020'!$A$3:$AA$3,0))),"")</f>
        <v/>
      </c>
      <c r="U345" s="35" t="str">
        <f>IFERROR(IF(INDEX('[1]PNC 2020'!$A$3:$AA$434,MATCH($A345,'[1]PNC 2020'!$A$7:$A$434,0)+4,MATCH(U$60,'[1]PNC 2020'!$A$3:$AA$3,0))=0,"",INDEX('[1]PNC 2020'!$A$3:$AA$434,MATCH($A345,'[1]PNC 2020'!$A$7:$A$434,0)+4,MATCH(U$60,'[1]PNC 2020'!$A$3:$AA$3,0))),"")</f>
        <v/>
      </c>
      <c r="V345" s="35">
        <f t="shared" si="121"/>
        <v>0</v>
      </c>
      <c r="W345" s="35" t="str">
        <f>IFERROR(IF(INDEX('[1]PNC 2020'!$A$3:$AA$434,MATCH($A345,'[1]PNC 2020'!$A$7:$A$434,0)+4,MATCH(W$60,'[1]PNC 2020'!$A$3:$AA$3,0))=0,"",INDEX('[1]PNC 2020'!$A$3:$AA$434,MATCH($A345,'[1]PNC 2020'!$A$7:$A$434,0)+4,MATCH(W$60,'[1]PNC 2020'!$A$3:$AA$3,0))),"")</f>
        <v/>
      </c>
      <c r="X345" s="35" t="str">
        <f>IFERROR(IF(INDEX('[1]PNC 2020'!$A$3:$AA$434,MATCH($A345,'[1]PNC 2020'!$A$7:$A$434,0)+4,MATCH(X$60,'[1]PNC 2020'!$A$3:$AA$3,0))=0,"",INDEX('[1]PNC 2020'!$A$3:$AA$434,MATCH($A345,'[1]PNC 2020'!$A$7:$A$434,0)+4,MATCH(X$60,'[1]PNC 2020'!$A$3:$AA$3,0))),"")</f>
        <v/>
      </c>
      <c r="Y345" s="35">
        <f t="shared" si="122"/>
        <v>0</v>
      </c>
      <c r="Z345" s="35" t="str">
        <f>IFERROR(IF(INDEX('[1]PNC 2020'!$A$3:$AA$434,MATCH($A345,'[1]PNC 2020'!$A$7:$A$434,0)+4,MATCH(Z$60,'[1]PNC 2020'!$A$3:$AA$3,0))=0,"",INDEX('[1]PNC 2020'!$A$3:$AA$434,MATCH($A345,'[1]PNC 2020'!$A$7:$A$434,0)+4,MATCH(Z$60,'[1]PNC 2020'!$A$3:$AA$3,0))),"")</f>
        <v/>
      </c>
      <c r="AA345" s="35" t="str">
        <f>IFERROR(IF(INDEX('[1]PNC 2020'!$A$3:$AA$434,MATCH($A345,'[1]PNC 2020'!$A$7:$A$434,0)+4,MATCH(AA$60,'[1]PNC 2020'!$A$3:$AA$3,0))=0,"",INDEX('[1]PNC 2020'!$A$3:$AA$434,MATCH($A345,'[1]PNC 2020'!$A$7:$A$434,0)+4,MATCH(AA$60,'[1]PNC 2020'!$A$3:$AA$3,0))),"")</f>
        <v/>
      </c>
      <c r="AB345" s="35">
        <f t="shared" si="123"/>
        <v>0</v>
      </c>
      <c r="AC345" s="35" t="str">
        <f>IFERROR(IF(INDEX('[1]PNC 2020'!$A$3:$AA$434,MATCH($A345,'[1]PNC 2020'!$A$7:$A$434,0)+4,MATCH(AC$60,'[1]PNC 2020'!$A$3:$AA$3,0))=0,"",INDEX('[1]PNC 2020'!$A$3:$AA$434,MATCH($A345,'[1]PNC 2020'!$A$7:$A$434,0)+4,MATCH(AC$60,'[1]PNC 2020'!$A$3:$AA$3,0))),"")</f>
        <v/>
      </c>
      <c r="AD345" s="35" t="str">
        <f>IFERROR(IF(INDEX('[1]PNC 2020'!$A$3:$AA$434,MATCH($A345,'[1]PNC 2020'!$A$7:$A$434,0)+4,MATCH(AD$60,'[1]PNC 2020'!$A$3:$AA$3,0))=0,"",INDEX('[1]PNC 2020'!$A$3:$AA$434,MATCH($A345,'[1]PNC 2020'!$A$7:$A$434,0)+4,MATCH(AD$60,'[1]PNC 2020'!$A$3:$AA$3,0))),"")</f>
        <v/>
      </c>
      <c r="AE345" s="35">
        <f t="shared" si="124"/>
        <v>0</v>
      </c>
      <c r="AF345" s="35" t="str">
        <f>IFERROR(IF(INDEX('[1]PNC 2020'!$A$3:$AA$434,MATCH($A345,'[1]PNC 2020'!$A$7:$A$434,0)+4,MATCH(AF$60,'[1]PNC 2020'!$A$3:$AA$3,0))=0,"",INDEX('[1]PNC 2020'!$A$3:$AA$434,MATCH($A345,'[1]PNC 2020'!$A$7:$A$434,0)+4,MATCH(AF$60,'[1]PNC 2020'!$A$3:$AA$3,0))),"")</f>
        <v/>
      </c>
      <c r="AG345" s="35" t="str">
        <f>IFERROR(IF(INDEX('[1]PNC 2020'!$A$3:$AA$434,MATCH($A345,'[1]PNC 2020'!$A$7:$A$434,0)+4,MATCH(AG$60,'[1]PNC 2020'!$A$3:$AA$3,0))=0,"",INDEX('[1]PNC 2020'!$A$3:$AA$434,MATCH($A345,'[1]PNC 2020'!$A$7:$A$434,0)+4,MATCH(AG$60,'[1]PNC 2020'!$A$3:$AA$3,0))),"")</f>
        <v/>
      </c>
      <c r="AH345" s="35">
        <f t="shared" si="125"/>
        <v>0</v>
      </c>
      <c r="AI345" s="35" t="str">
        <f>IFERROR(IF(INDEX('[1]PNC 2020'!$A$3:$AA$434,MATCH($A345,'[1]PNC 2020'!$A$7:$A$434,0)+4,MATCH(AI$60,'[1]PNC 2020'!$A$3:$AA$3,0))=0,"",INDEX('[1]PNC 2020'!$A$3:$AA$434,MATCH($A345,'[1]PNC 2020'!$A$7:$A$434,0)+4,MATCH(AI$60,'[1]PNC 2020'!$A$3:$AA$3,0))),"")</f>
        <v/>
      </c>
      <c r="AJ345" s="35" t="str">
        <f>IFERROR(IF(INDEX('[1]PNC 2020'!$A$3:$AA$434,MATCH($A345,'[1]PNC 2020'!$A$7:$A$434,0)+4,MATCH(AJ$60,'[1]PNC 2020'!$A$3:$AA$3,0))=0,"",INDEX('[1]PNC 2020'!$A$3:$AA$434,MATCH($A345,'[1]PNC 2020'!$A$7:$A$434,0)+4,MATCH(AJ$60,'[1]PNC 2020'!$A$3:$AA$3,0))),"")</f>
        <v/>
      </c>
      <c r="AK345" s="35">
        <f t="shared" si="126"/>
        <v>0</v>
      </c>
      <c r="AM345" s="97" t="s">
        <v>5</v>
      </c>
    </row>
    <row r="346" spans="1:39" x14ac:dyDescent="0.25">
      <c r="A346" s="97" t="str">
        <f t="shared" si="112"/>
        <v>JunioAseguradora Agropecuaria Dominicana, S. A.</v>
      </c>
      <c r="B346" s="37" t="s">
        <v>117</v>
      </c>
      <c r="C346" s="44">
        <f t="shared" si="114"/>
        <v>0</v>
      </c>
      <c r="D346" s="44">
        <f t="shared" si="115"/>
        <v>0</v>
      </c>
      <c r="E346" s="35" t="str">
        <f>IFERROR(IF(INDEX('[1]PNC 2020'!$A$3:$AA$434,MATCH($A346,'[1]PNC 2020'!$A$7:$A$434,0)+4,MATCH(E$60,'[1]PNC 2020'!$A$3:$AA$3,0))=0,"",INDEX('[1]PNC 2020'!$A$3:$AA$434,MATCH($A346,'[1]PNC 2020'!$A$7:$A$434,0)+4,MATCH(E$60,'[1]PNC 2020'!$A$3:$AA$3,0))),"")</f>
        <v/>
      </c>
      <c r="F346" s="35" t="str">
        <f>IFERROR(IF(INDEX('[1]PNC 2020'!$A$3:$AA$434,MATCH($A346,'[1]PNC 2020'!$A$7:$A$434,0)+4,MATCH(F$60,'[1]PNC 2020'!$A$3:$AA$3,0))=0,"",INDEX('[1]PNC 2020'!$A$3:$AA$434,MATCH($A346,'[1]PNC 2020'!$A$7:$A$434,0)+4,MATCH(F$60,'[1]PNC 2020'!$A$3:$AA$3,0))),"")</f>
        <v/>
      </c>
      <c r="G346" s="35">
        <f t="shared" si="116"/>
        <v>0</v>
      </c>
      <c r="H346" s="35" t="str">
        <f>IFERROR(IF(INDEX('[1]PNC 2020'!$A$3:$AA$434,MATCH($A346,'[1]PNC 2020'!$A$7:$A$434,0)+4,MATCH(H$60,'[1]PNC 2020'!$A$3:$AA$3,0))=0,"",INDEX('[1]PNC 2020'!$A$3:$AA$434,MATCH($A346,'[1]PNC 2020'!$A$7:$A$434,0)+4,MATCH(H$60,'[1]PNC 2020'!$A$3:$AA$3,0))),"")</f>
        <v/>
      </c>
      <c r="I346" s="35" t="str">
        <f>IFERROR(IF(INDEX('[1]PNC 2020'!$A$3:$AA$434,MATCH($A346,'[1]PNC 2020'!$A$7:$A$434,0)+4,MATCH(I$60,'[1]PNC 2020'!$A$3:$AA$3,0))=0,"",INDEX('[1]PNC 2020'!$A$3:$AA$434,MATCH($A346,'[1]PNC 2020'!$A$7:$A$434,0)+4,MATCH(I$60,'[1]PNC 2020'!$A$3:$AA$3,0))),"")</f>
        <v/>
      </c>
      <c r="J346" s="35">
        <f t="shared" si="117"/>
        <v>0</v>
      </c>
      <c r="K346" s="35" t="str">
        <f>IFERROR(IF(INDEX('[1]PNC 2020'!$A$3:$AA$434,MATCH($A346,'[1]PNC 2020'!$A$7:$A$434,0)+4,MATCH(K$60,'[1]PNC 2020'!$A$3:$AA$3,0))=0,"",INDEX('[1]PNC 2020'!$A$3:$AA$434,MATCH($A346,'[1]PNC 2020'!$A$7:$A$434,0)+4,MATCH(K$60,'[1]PNC 2020'!$A$3:$AA$3,0))),"")</f>
        <v/>
      </c>
      <c r="L346" s="35" t="str">
        <f>IFERROR(IF(INDEX('[1]PNC 2020'!$A$3:$AA$434,MATCH($A346,'[1]PNC 2020'!$A$7:$A$434,0)+4,MATCH(L$60,'[1]PNC 2020'!$A$3:$AA$3,0))=0,"",INDEX('[1]PNC 2020'!$A$3:$AA$434,MATCH($A346,'[1]PNC 2020'!$A$7:$A$434,0)+4,MATCH(L$60,'[1]PNC 2020'!$A$3:$AA$3,0))),"")</f>
        <v/>
      </c>
      <c r="M346" s="35">
        <f t="shared" si="118"/>
        <v>0</v>
      </c>
      <c r="N346" s="35" t="str">
        <f>IFERROR(IF(INDEX('[1]PNC 2020'!$A$3:$AA$434,MATCH($A346,'[1]PNC 2020'!$A$7:$A$434,0)+4,MATCH(N$60,'[1]PNC 2020'!$A$3:$AA$3,0))=0,"",INDEX('[1]PNC 2020'!$A$3:$AA$434,MATCH($A346,'[1]PNC 2020'!$A$7:$A$434,0)+4,MATCH(N$60,'[1]PNC 2020'!$A$3:$AA$3,0))),"")</f>
        <v/>
      </c>
      <c r="O346" s="35" t="str">
        <f>IFERROR(IF(INDEX('[1]PNC 2020'!$A$3:$AA$434,MATCH($A346,'[1]PNC 2020'!$A$7:$A$434,0)+4,MATCH(O$60,'[1]PNC 2020'!$A$3:$AA$3,0))=0,"",INDEX('[1]PNC 2020'!$A$3:$AA$434,MATCH($A346,'[1]PNC 2020'!$A$7:$A$434,0)+4,MATCH(O$60,'[1]PNC 2020'!$A$3:$AA$3,0))),"")</f>
        <v/>
      </c>
      <c r="P346" s="35">
        <f t="shared" si="119"/>
        <v>0</v>
      </c>
      <c r="Q346" s="35" t="str">
        <f>IFERROR(IF(INDEX('[1]PNC 2020'!$A$3:$AA$434,MATCH($A346,'[1]PNC 2020'!$A$7:$A$434,0)+4,MATCH(Q$60,'[1]PNC 2020'!$A$3:$AA$3,0))=0,"",INDEX('[1]PNC 2020'!$A$3:$AA$434,MATCH($A346,'[1]PNC 2020'!$A$7:$A$434,0)+4,MATCH(Q$60,'[1]PNC 2020'!$A$3:$AA$3,0))),"")</f>
        <v/>
      </c>
      <c r="R346" s="35" t="str">
        <f>IFERROR(IF(INDEX('[1]PNC 2020'!$A$3:$AA$434,MATCH($A346,'[1]PNC 2020'!$A$7:$A$434,0)+4,MATCH(R$60,'[1]PNC 2020'!$A$3:$AA$3,0))=0,"",INDEX('[1]PNC 2020'!$A$3:$AA$434,MATCH($A346,'[1]PNC 2020'!$A$7:$A$434,0)+4,MATCH(R$60,'[1]PNC 2020'!$A$3:$AA$3,0))),"")</f>
        <v/>
      </c>
      <c r="S346" s="35">
        <f t="shared" si="120"/>
        <v>0</v>
      </c>
      <c r="T346" s="35" t="str">
        <f>IFERROR(IF(INDEX('[1]PNC 2020'!$A$3:$AA$434,MATCH($A346,'[1]PNC 2020'!$A$7:$A$434,0)+4,MATCH(T$60,'[1]PNC 2020'!$A$3:$AA$3,0))=0,"",INDEX('[1]PNC 2020'!$A$3:$AA$434,MATCH($A346,'[1]PNC 2020'!$A$7:$A$434,0)+4,MATCH(T$60,'[1]PNC 2020'!$A$3:$AA$3,0))),"")</f>
        <v/>
      </c>
      <c r="U346" s="35" t="str">
        <f>IFERROR(IF(INDEX('[1]PNC 2020'!$A$3:$AA$434,MATCH($A346,'[1]PNC 2020'!$A$7:$A$434,0)+4,MATCH(U$60,'[1]PNC 2020'!$A$3:$AA$3,0))=0,"",INDEX('[1]PNC 2020'!$A$3:$AA$434,MATCH($A346,'[1]PNC 2020'!$A$7:$A$434,0)+4,MATCH(U$60,'[1]PNC 2020'!$A$3:$AA$3,0))),"")</f>
        <v/>
      </c>
      <c r="V346" s="35">
        <f t="shared" si="121"/>
        <v>0</v>
      </c>
      <c r="W346" s="35" t="str">
        <f>IFERROR(IF(INDEX('[1]PNC 2020'!$A$3:$AA$434,MATCH($A346,'[1]PNC 2020'!$A$7:$A$434,0)+4,MATCH(W$60,'[1]PNC 2020'!$A$3:$AA$3,0))=0,"",INDEX('[1]PNC 2020'!$A$3:$AA$434,MATCH($A346,'[1]PNC 2020'!$A$7:$A$434,0)+4,MATCH(W$60,'[1]PNC 2020'!$A$3:$AA$3,0))),"")</f>
        <v/>
      </c>
      <c r="X346" s="35" t="str">
        <f>IFERROR(IF(INDEX('[1]PNC 2020'!$A$3:$AA$434,MATCH($A346,'[1]PNC 2020'!$A$7:$A$434,0)+4,MATCH(X$60,'[1]PNC 2020'!$A$3:$AA$3,0))=0,"",INDEX('[1]PNC 2020'!$A$3:$AA$434,MATCH($A346,'[1]PNC 2020'!$A$7:$A$434,0)+4,MATCH(X$60,'[1]PNC 2020'!$A$3:$AA$3,0))),"")</f>
        <v/>
      </c>
      <c r="Y346" s="35">
        <f t="shared" si="122"/>
        <v>0</v>
      </c>
      <c r="Z346" s="35" t="str">
        <f>IFERROR(IF(INDEX('[1]PNC 2020'!$A$3:$AA$434,MATCH($A346,'[1]PNC 2020'!$A$7:$A$434,0)+4,MATCH(Z$60,'[1]PNC 2020'!$A$3:$AA$3,0))=0,"",INDEX('[1]PNC 2020'!$A$3:$AA$434,MATCH($A346,'[1]PNC 2020'!$A$7:$A$434,0)+4,MATCH(Z$60,'[1]PNC 2020'!$A$3:$AA$3,0))),"")</f>
        <v/>
      </c>
      <c r="AA346" s="35" t="str">
        <f>IFERROR(IF(INDEX('[1]PNC 2020'!$A$3:$AA$434,MATCH($A346,'[1]PNC 2020'!$A$7:$A$434,0)+4,MATCH(AA$60,'[1]PNC 2020'!$A$3:$AA$3,0))=0,"",INDEX('[1]PNC 2020'!$A$3:$AA$434,MATCH($A346,'[1]PNC 2020'!$A$7:$A$434,0)+4,MATCH(AA$60,'[1]PNC 2020'!$A$3:$AA$3,0))),"")</f>
        <v/>
      </c>
      <c r="AB346" s="35">
        <f t="shared" si="123"/>
        <v>0</v>
      </c>
      <c r="AC346" s="35" t="str">
        <f>IFERROR(IF(INDEX('[1]PNC 2020'!$A$3:$AA$434,MATCH($A346,'[1]PNC 2020'!$A$7:$A$434,0)+4,MATCH(AC$60,'[1]PNC 2020'!$A$3:$AA$3,0))=0,"",INDEX('[1]PNC 2020'!$A$3:$AA$434,MATCH($A346,'[1]PNC 2020'!$A$7:$A$434,0)+4,MATCH(AC$60,'[1]PNC 2020'!$A$3:$AA$3,0))),"")</f>
        <v/>
      </c>
      <c r="AD346" s="35" t="str">
        <f>IFERROR(IF(INDEX('[1]PNC 2020'!$A$3:$AA$434,MATCH($A346,'[1]PNC 2020'!$A$7:$A$434,0)+4,MATCH(AD$60,'[1]PNC 2020'!$A$3:$AA$3,0))=0,"",INDEX('[1]PNC 2020'!$A$3:$AA$434,MATCH($A346,'[1]PNC 2020'!$A$7:$A$434,0)+4,MATCH(AD$60,'[1]PNC 2020'!$A$3:$AA$3,0))),"")</f>
        <v/>
      </c>
      <c r="AE346" s="35">
        <f t="shared" si="124"/>
        <v>0</v>
      </c>
      <c r="AF346" s="35" t="str">
        <f>IFERROR(IF(INDEX('[1]PNC 2020'!$A$3:$AA$434,MATCH($A346,'[1]PNC 2020'!$A$7:$A$434,0)+4,MATCH(AF$60,'[1]PNC 2020'!$A$3:$AA$3,0))=0,"",INDEX('[1]PNC 2020'!$A$3:$AA$434,MATCH($A346,'[1]PNC 2020'!$A$7:$A$434,0)+4,MATCH(AF$60,'[1]PNC 2020'!$A$3:$AA$3,0))),"")</f>
        <v/>
      </c>
      <c r="AG346" s="35" t="str">
        <f>IFERROR(IF(INDEX('[1]PNC 2020'!$A$3:$AA$434,MATCH($A346,'[1]PNC 2020'!$A$7:$A$434,0)+4,MATCH(AG$60,'[1]PNC 2020'!$A$3:$AA$3,0))=0,"",INDEX('[1]PNC 2020'!$A$3:$AA$434,MATCH($A346,'[1]PNC 2020'!$A$7:$A$434,0)+4,MATCH(AG$60,'[1]PNC 2020'!$A$3:$AA$3,0))),"")</f>
        <v/>
      </c>
      <c r="AH346" s="35">
        <f t="shared" si="125"/>
        <v>0</v>
      </c>
      <c r="AI346" s="35" t="str">
        <f>IFERROR(IF(INDEX('[1]PNC 2020'!$A$3:$AA$434,MATCH($A346,'[1]PNC 2020'!$A$7:$A$434,0)+4,MATCH(AI$60,'[1]PNC 2020'!$A$3:$AA$3,0))=0,"",INDEX('[1]PNC 2020'!$A$3:$AA$434,MATCH($A346,'[1]PNC 2020'!$A$7:$A$434,0)+4,MATCH(AI$60,'[1]PNC 2020'!$A$3:$AA$3,0))),"")</f>
        <v/>
      </c>
      <c r="AJ346" s="35" t="str">
        <f>IFERROR(IF(INDEX('[1]PNC 2020'!$A$3:$AA$434,MATCH($A346,'[1]PNC 2020'!$A$7:$A$434,0)+4,MATCH(AJ$60,'[1]PNC 2020'!$A$3:$AA$3,0))=0,"",INDEX('[1]PNC 2020'!$A$3:$AA$434,MATCH($A346,'[1]PNC 2020'!$A$7:$A$434,0)+4,MATCH(AJ$60,'[1]PNC 2020'!$A$3:$AA$3,0))),"")</f>
        <v/>
      </c>
      <c r="AK346" s="35">
        <f t="shared" si="126"/>
        <v>0</v>
      </c>
      <c r="AM346" s="97" t="s">
        <v>5</v>
      </c>
    </row>
    <row r="347" spans="1:39" x14ac:dyDescent="0.25">
      <c r="A347" s="97" t="str">
        <f t="shared" si="112"/>
        <v>JunioBanesco Seguros</v>
      </c>
      <c r="B347" s="37" t="s">
        <v>118</v>
      </c>
      <c r="C347" s="44">
        <f t="shared" si="114"/>
        <v>0</v>
      </c>
      <c r="D347" s="44">
        <f t="shared" si="115"/>
        <v>0</v>
      </c>
      <c r="E347" s="35" t="str">
        <f>IFERROR(IF(INDEX('[1]PNC 2020'!$A$3:$AA$434,MATCH($A347,'[1]PNC 2020'!$A$7:$A$434,0)+4,MATCH(E$60,'[1]PNC 2020'!$A$3:$AA$3,0))=0,"",INDEX('[1]PNC 2020'!$A$3:$AA$434,MATCH($A347,'[1]PNC 2020'!$A$7:$A$434,0)+4,MATCH(E$60,'[1]PNC 2020'!$A$3:$AA$3,0))),"")</f>
        <v/>
      </c>
      <c r="F347" s="35" t="str">
        <f>IFERROR(IF(INDEX('[1]PNC 2020'!$A$3:$AA$434,MATCH($A347,'[1]PNC 2020'!$A$7:$A$434,0)+4,MATCH(F$60,'[1]PNC 2020'!$A$3:$AA$3,0))=0,"",INDEX('[1]PNC 2020'!$A$3:$AA$434,MATCH($A347,'[1]PNC 2020'!$A$7:$A$434,0)+4,MATCH(F$60,'[1]PNC 2020'!$A$3:$AA$3,0))),"")</f>
        <v/>
      </c>
      <c r="G347" s="35">
        <f t="shared" si="116"/>
        <v>0</v>
      </c>
      <c r="H347" s="35" t="str">
        <f>IFERROR(IF(INDEX('[1]PNC 2020'!$A$3:$AA$434,MATCH($A347,'[1]PNC 2020'!$A$7:$A$434,0)+4,MATCH(H$60,'[1]PNC 2020'!$A$3:$AA$3,0))=0,"",INDEX('[1]PNC 2020'!$A$3:$AA$434,MATCH($A347,'[1]PNC 2020'!$A$7:$A$434,0)+4,MATCH(H$60,'[1]PNC 2020'!$A$3:$AA$3,0))),"")</f>
        <v/>
      </c>
      <c r="I347" s="35" t="str">
        <f>IFERROR(IF(INDEX('[1]PNC 2020'!$A$3:$AA$434,MATCH($A347,'[1]PNC 2020'!$A$7:$A$434,0)+4,MATCH(I$60,'[1]PNC 2020'!$A$3:$AA$3,0))=0,"",INDEX('[1]PNC 2020'!$A$3:$AA$434,MATCH($A347,'[1]PNC 2020'!$A$7:$A$434,0)+4,MATCH(I$60,'[1]PNC 2020'!$A$3:$AA$3,0))),"")</f>
        <v/>
      </c>
      <c r="J347" s="35">
        <f t="shared" si="117"/>
        <v>0</v>
      </c>
      <c r="K347" s="35" t="str">
        <f>IFERROR(IF(INDEX('[1]PNC 2020'!$A$3:$AA$434,MATCH($A347,'[1]PNC 2020'!$A$7:$A$434,0)+4,MATCH(K$60,'[1]PNC 2020'!$A$3:$AA$3,0))=0,"",INDEX('[1]PNC 2020'!$A$3:$AA$434,MATCH($A347,'[1]PNC 2020'!$A$7:$A$434,0)+4,MATCH(K$60,'[1]PNC 2020'!$A$3:$AA$3,0))),"")</f>
        <v/>
      </c>
      <c r="L347" s="35" t="str">
        <f>IFERROR(IF(INDEX('[1]PNC 2020'!$A$3:$AA$434,MATCH($A347,'[1]PNC 2020'!$A$7:$A$434,0)+4,MATCH(L$60,'[1]PNC 2020'!$A$3:$AA$3,0))=0,"",INDEX('[1]PNC 2020'!$A$3:$AA$434,MATCH($A347,'[1]PNC 2020'!$A$7:$A$434,0)+4,MATCH(L$60,'[1]PNC 2020'!$A$3:$AA$3,0))),"")</f>
        <v/>
      </c>
      <c r="M347" s="35">
        <f t="shared" si="118"/>
        <v>0</v>
      </c>
      <c r="N347" s="35" t="str">
        <f>IFERROR(IF(INDEX('[1]PNC 2020'!$A$3:$AA$434,MATCH($A347,'[1]PNC 2020'!$A$7:$A$434,0)+4,MATCH(N$60,'[1]PNC 2020'!$A$3:$AA$3,0))=0,"",INDEX('[1]PNC 2020'!$A$3:$AA$434,MATCH($A347,'[1]PNC 2020'!$A$7:$A$434,0)+4,MATCH(N$60,'[1]PNC 2020'!$A$3:$AA$3,0))),"")</f>
        <v/>
      </c>
      <c r="O347" s="35" t="str">
        <f>IFERROR(IF(INDEX('[1]PNC 2020'!$A$3:$AA$434,MATCH($A347,'[1]PNC 2020'!$A$7:$A$434,0)+4,MATCH(O$60,'[1]PNC 2020'!$A$3:$AA$3,0))=0,"",INDEX('[1]PNC 2020'!$A$3:$AA$434,MATCH($A347,'[1]PNC 2020'!$A$7:$A$434,0)+4,MATCH(O$60,'[1]PNC 2020'!$A$3:$AA$3,0))),"")</f>
        <v/>
      </c>
      <c r="P347" s="35">
        <f t="shared" si="119"/>
        <v>0</v>
      </c>
      <c r="Q347" s="35" t="str">
        <f>IFERROR(IF(INDEX('[1]PNC 2020'!$A$3:$AA$434,MATCH($A347,'[1]PNC 2020'!$A$7:$A$434,0)+4,MATCH(Q$60,'[1]PNC 2020'!$A$3:$AA$3,0))=0,"",INDEX('[1]PNC 2020'!$A$3:$AA$434,MATCH($A347,'[1]PNC 2020'!$A$7:$A$434,0)+4,MATCH(Q$60,'[1]PNC 2020'!$A$3:$AA$3,0))),"")</f>
        <v/>
      </c>
      <c r="R347" s="35" t="str">
        <f>IFERROR(IF(INDEX('[1]PNC 2020'!$A$3:$AA$434,MATCH($A347,'[1]PNC 2020'!$A$7:$A$434,0)+4,MATCH(R$60,'[1]PNC 2020'!$A$3:$AA$3,0))=0,"",INDEX('[1]PNC 2020'!$A$3:$AA$434,MATCH($A347,'[1]PNC 2020'!$A$7:$A$434,0)+4,MATCH(R$60,'[1]PNC 2020'!$A$3:$AA$3,0))),"")</f>
        <v/>
      </c>
      <c r="S347" s="35">
        <f t="shared" si="120"/>
        <v>0</v>
      </c>
      <c r="T347" s="35" t="str">
        <f>IFERROR(IF(INDEX('[1]PNC 2020'!$A$3:$AA$434,MATCH($A347,'[1]PNC 2020'!$A$7:$A$434,0)+4,MATCH(T$60,'[1]PNC 2020'!$A$3:$AA$3,0))=0,"",INDEX('[1]PNC 2020'!$A$3:$AA$434,MATCH($A347,'[1]PNC 2020'!$A$7:$A$434,0)+4,MATCH(T$60,'[1]PNC 2020'!$A$3:$AA$3,0))),"")</f>
        <v/>
      </c>
      <c r="U347" s="35" t="str">
        <f>IFERROR(IF(INDEX('[1]PNC 2020'!$A$3:$AA$434,MATCH($A347,'[1]PNC 2020'!$A$7:$A$434,0)+4,MATCH(U$60,'[1]PNC 2020'!$A$3:$AA$3,0))=0,"",INDEX('[1]PNC 2020'!$A$3:$AA$434,MATCH($A347,'[1]PNC 2020'!$A$7:$A$434,0)+4,MATCH(U$60,'[1]PNC 2020'!$A$3:$AA$3,0))),"")</f>
        <v/>
      </c>
      <c r="V347" s="35">
        <f t="shared" si="121"/>
        <v>0</v>
      </c>
      <c r="W347" s="35" t="str">
        <f>IFERROR(IF(INDEX('[1]PNC 2020'!$A$3:$AA$434,MATCH($A347,'[1]PNC 2020'!$A$7:$A$434,0)+4,MATCH(W$60,'[1]PNC 2020'!$A$3:$AA$3,0))=0,"",INDEX('[1]PNC 2020'!$A$3:$AA$434,MATCH($A347,'[1]PNC 2020'!$A$7:$A$434,0)+4,MATCH(W$60,'[1]PNC 2020'!$A$3:$AA$3,0))),"")</f>
        <v/>
      </c>
      <c r="X347" s="35" t="str">
        <f>IFERROR(IF(INDEX('[1]PNC 2020'!$A$3:$AA$434,MATCH($A347,'[1]PNC 2020'!$A$7:$A$434,0)+4,MATCH(X$60,'[1]PNC 2020'!$A$3:$AA$3,0))=0,"",INDEX('[1]PNC 2020'!$A$3:$AA$434,MATCH($A347,'[1]PNC 2020'!$A$7:$A$434,0)+4,MATCH(X$60,'[1]PNC 2020'!$A$3:$AA$3,0))),"")</f>
        <v/>
      </c>
      <c r="Y347" s="35">
        <f t="shared" si="122"/>
        <v>0</v>
      </c>
      <c r="Z347" s="35" t="str">
        <f>IFERROR(IF(INDEX('[1]PNC 2020'!$A$3:$AA$434,MATCH($A347,'[1]PNC 2020'!$A$7:$A$434,0)+4,MATCH(Z$60,'[1]PNC 2020'!$A$3:$AA$3,0))=0,"",INDEX('[1]PNC 2020'!$A$3:$AA$434,MATCH($A347,'[1]PNC 2020'!$A$7:$A$434,0)+4,MATCH(Z$60,'[1]PNC 2020'!$A$3:$AA$3,0))),"")</f>
        <v/>
      </c>
      <c r="AA347" s="35" t="str">
        <f>IFERROR(IF(INDEX('[1]PNC 2020'!$A$3:$AA$434,MATCH($A347,'[1]PNC 2020'!$A$7:$A$434,0)+4,MATCH(AA$60,'[1]PNC 2020'!$A$3:$AA$3,0))=0,"",INDEX('[1]PNC 2020'!$A$3:$AA$434,MATCH($A347,'[1]PNC 2020'!$A$7:$A$434,0)+4,MATCH(AA$60,'[1]PNC 2020'!$A$3:$AA$3,0))),"")</f>
        <v/>
      </c>
      <c r="AB347" s="35">
        <f t="shared" si="123"/>
        <v>0</v>
      </c>
      <c r="AC347" s="35" t="str">
        <f>IFERROR(IF(INDEX('[1]PNC 2020'!$A$3:$AA$434,MATCH($A347,'[1]PNC 2020'!$A$7:$A$434,0)+4,MATCH(AC$60,'[1]PNC 2020'!$A$3:$AA$3,0))=0,"",INDEX('[1]PNC 2020'!$A$3:$AA$434,MATCH($A347,'[1]PNC 2020'!$A$7:$A$434,0)+4,MATCH(AC$60,'[1]PNC 2020'!$A$3:$AA$3,0))),"")</f>
        <v/>
      </c>
      <c r="AD347" s="35" t="str">
        <f>IFERROR(IF(INDEX('[1]PNC 2020'!$A$3:$AA$434,MATCH($A347,'[1]PNC 2020'!$A$7:$A$434,0)+4,MATCH(AD$60,'[1]PNC 2020'!$A$3:$AA$3,0))=0,"",INDEX('[1]PNC 2020'!$A$3:$AA$434,MATCH($A347,'[1]PNC 2020'!$A$7:$A$434,0)+4,MATCH(AD$60,'[1]PNC 2020'!$A$3:$AA$3,0))),"")</f>
        <v/>
      </c>
      <c r="AE347" s="35">
        <f t="shared" si="124"/>
        <v>0</v>
      </c>
      <c r="AF347" s="35" t="str">
        <f>IFERROR(IF(INDEX('[1]PNC 2020'!$A$3:$AA$434,MATCH($A347,'[1]PNC 2020'!$A$7:$A$434,0)+4,MATCH(AF$60,'[1]PNC 2020'!$A$3:$AA$3,0))=0,"",INDEX('[1]PNC 2020'!$A$3:$AA$434,MATCH($A347,'[1]PNC 2020'!$A$7:$A$434,0)+4,MATCH(AF$60,'[1]PNC 2020'!$A$3:$AA$3,0))),"")</f>
        <v/>
      </c>
      <c r="AG347" s="35" t="str">
        <f>IFERROR(IF(INDEX('[1]PNC 2020'!$A$3:$AA$434,MATCH($A347,'[1]PNC 2020'!$A$7:$A$434,0)+4,MATCH(AG$60,'[1]PNC 2020'!$A$3:$AA$3,0))=0,"",INDEX('[1]PNC 2020'!$A$3:$AA$434,MATCH($A347,'[1]PNC 2020'!$A$7:$A$434,0)+4,MATCH(AG$60,'[1]PNC 2020'!$A$3:$AA$3,0))),"")</f>
        <v/>
      </c>
      <c r="AH347" s="35">
        <f t="shared" si="125"/>
        <v>0</v>
      </c>
      <c r="AI347" s="35" t="str">
        <f>IFERROR(IF(INDEX('[1]PNC 2020'!$A$3:$AA$434,MATCH($A347,'[1]PNC 2020'!$A$7:$A$434,0)+4,MATCH(AI$60,'[1]PNC 2020'!$A$3:$AA$3,0))=0,"",INDEX('[1]PNC 2020'!$A$3:$AA$434,MATCH($A347,'[1]PNC 2020'!$A$7:$A$434,0)+4,MATCH(AI$60,'[1]PNC 2020'!$A$3:$AA$3,0))),"")</f>
        <v/>
      </c>
      <c r="AJ347" s="35" t="str">
        <f>IFERROR(IF(INDEX('[1]PNC 2020'!$A$3:$AA$434,MATCH($A347,'[1]PNC 2020'!$A$7:$A$434,0)+4,MATCH(AJ$60,'[1]PNC 2020'!$A$3:$AA$3,0))=0,"",INDEX('[1]PNC 2020'!$A$3:$AA$434,MATCH($A347,'[1]PNC 2020'!$A$7:$A$434,0)+4,MATCH(AJ$60,'[1]PNC 2020'!$A$3:$AA$3,0))),"")</f>
        <v/>
      </c>
      <c r="AK347" s="35">
        <f t="shared" si="126"/>
        <v>0</v>
      </c>
      <c r="AM347" s="97" t="s">
        <v>5</v>
      </c>
    </row>
    <row r="348" spans="1:39" x14ac:dyDescent="0.25">
      <c r="A348" s="97" t="str">
        <f t="shared" si="112"/>
        <v>JunioAtlántica Seguros, S. A.</v>
      </c>
      <c r="B348" s="37" t="s">
        <v>119</v>
      </c>
      <c r="C348" s="44">
        <f t="shared" si="114"/>
        <v>0</v>
      </c>
      <c r="D348" s="44">
        <f t="shared" si="115"/>
        <v>0</v>
      </c>
      <c r="E348" s="35" t="str">
        <f>IFERROR(IF(INDEX('[1]PNC 2020'!$A$3:$AA$434,MATCH($A348,'[1]PNC 2020'!$A$7:$A$434,0)+4,MATCH(E$60,'[1]PNC 2020'!$A$3:$AA$3,0))=0,"",INDEX('[1]PNC 2020'!$A$3:$AA$434,MATCH($A348,'[1]PNC 2020'!$A$7:$A$434,0)+4,MATCH(E$60,'[1]PNC 2020'!$A$3:$AA$3,0))),"")</f>
        <v/>
      </c>
      <c r="F348" s="35" t="str">
        <f>IFERROR(IF(INDEX('[1]PNC 2020'!$A$3:$AA$434,MATCH($A348,'[1]PNC 2020'!$A$7:$A$434,0)+4,MATCH(F$60,'[1]PNC 2020'!$A$3:$AA$3,0))=0,"",INDEX('[1]PNC 2020'!$A$3:$AA$434,MATCH($A348,'[1]PNC 2020'!$A$7:$A$434,0)+4,MATCH(F$60,'[1]PNC 2020'!$A$3:$AA$3,0))),"")</f>
        <v/>
      </c>
      <c r="G348" s="35">
        <f t="shared" si="116"/>
        <v>0</v>
      </c>
      <c r="H348" s="35" t="str">
        <f>IFERROR(IF(INDEX('[1]PNC 2020'!$A$3:$AA$434,MATCH($A348,'[1]PNC 2020'!$A$7:$A$434,0)+4,MATCH(H$60,'[1]PNC 2020'!$A$3:$AA$3,0))=0,"",INDEX('[1]PNC 2020'!$A$3:$AA$434,MATCH($A348,'[1]PNC 2020'!$A$7:$A$434,0)+4,MATCH(H$60,'[1]PNC 2020'!$A$3:$AA$3,0))),"")</f>
        <v/>
      </c>
      <c r="I348" s="35" t="str">
        <f>IFERROR(IF(INDEX('[1]PNC 2020'!$A$3:$AA$434,MATCH($A348,'[1]PNC 2020'!$A$7:$A$434,0)+4,MATCH(I$60,'[1]PNC 2020'!$A$3:$AA$3,0))=0,"",INDEX('[1]PNC 2020'!$A$3:$AA$434,MATCH($A348,'[1]PNC 2020'!$A$7:$A$434,0)+4,MATCH(I$60,'[1]PNC 2020'!$A$3:$AA$3,0))),"")</f>
        <v/>
      </c>
      <c r="J348" s="35">
        <f t="shared" si="117"/>
        <v>0</v>
      </c>
      <c r="K348" s="35" t="str">
        <f>IFERROR(IF(INDEX('[1]PNC 2020'!$A$3:$AA$434,MATCH($A348,'[1]PNC 2020'!$A$7:$A$434,0)+4,MATCH(K$60,'[1]PNC 2020'!$A$3:$AA$3,0))=0,"",INDEX('[1]PNC 2020'!$A$3:$AA$434,MATCH($A348,'[1]PNC 2020'!$A$7:$A$434,0)+4,MATCH(K$60,'[1]PNC 2020'!$A$3:$AA$3,0))),"")</f>
        <v/>
      </c>
      <c r="L348" s="35" t="str">
        <f>IFERROR(IF(INDEX('[1]PNC 2020'!$A$3:$AA$434,MATCH($A348,'[1]PNC 2020'!$A$7:$A$434,0)+4,MATCH(L$60,'[1]PNC 2020'!$A$3:$AA$3,0))=0,"",INDEX('[1]PNC 2020'!$A$3:$AA$434,MATCH($A348,'[1]PNC 2020'!$A$7:$A$434,0)+4,MATCH(L$60,'[1]PNC 2020'!$A$3:$AA$3,0))),"")</f>
        <v/>
      </c>
      <c r="M348" s="35">
        <f t="shared" si="118"/>
        <v>0</v>
      </c>
      <c r="N348" s="35" t="str">
        <f>IFERROR(IF(INDEX('[1]PNC 2020'!$A$3:$AA$434,MATCH($A348,'[1]PNC 2020'!$A$7:$A$434,0)+4,MATCH(N$60,'[1]PNC 2020'!$A$3:$AA$3,0))=0,"",INDEX('[1]PNC 2020'!$A$3:$AA$434,MATCH($A348,'[1]PNC 2020'!$A$7:$A$434,0)+4,MATCH(N$60,'[1]PNC 2020'!$A$3:$AA$3,0))),"")</f>
        <v/>
      </c>
      <c r="O348" s="35" t="str">
        <f>IFERROR(IF(INDEX('[1]PNC 2020'!$A$3:$AA$434,MATCH($A348,'[1]PNC 2020'!$A$7:$A$434,0)+4,MATCH(O$60,'[1]PNC 2020'!$A$3:$AA$3,0))=0,"",INDEX('[1]PNC 2020'!$A$3:$AA$434,MATCH($A348,'[1]PNC 2020'!$A$7:$A$434,0)+4,MATCH(O$60,'[1]PNC 2020'!$A$3:$AA$3,0))),"")</f>
        <v/>
      </c>
      <c r="P348" s="35">
        <f t="shared" si="119"/>
        <v>0</v>
      </c>
      <c r="Q348" s="35" t="str">
        <f>IFERROR(IF(INDEX('[1]PNC 2020'!$A$3:$AA$434,MATCH($A348,'[1]PNC 2020'!$A$7:$A$434,0)+4,MATCH(Q$60,'[1]PNC 2020'!$A$3:$AA$3,0))=0,"",INDEX('[1]PNC 2020'!$A$3:$AA$434,MATCH($A348,'[1]PNC 2020'!$A$7:$A$434,0)+4,MATCH(Q$60,'[1]PNC 2020'!$A$3:$AA$3,0))),"")</f>
        <v/>
      </c>
      <c r="R348" s="35" t="str">
        <f>IFERROR(IF(INDEX('[1]PNC 2020'!$A$3:$AA$434,MATCH($A348,'[1]PNC 2020'!$A$7:$A$434,0)+4,MATCH(R$60,'[1]PNC 2020'!$A$3:$AA$3,0))=0,"",INDEX('[1]PNC 2020'!$A$3:$AA$434,MATCH($A348,'[1]PNC 2020'!$A$7:$A$434,0)+4,MATCH(R$60,'[1]PNC 2020'!$A$3:$AA$3,0))),"")</f>
        <v/>
      </c>
      <c r="S348" s="35">
        <f t="shared" si="120"/>
        <v>0</v>
      </c>
      <c r="T348" s="35" t="str">
        <f>IFERROR(IF(INDEX('[1]PNC 2020'!$A$3:$AA$434,MATCH($A348,'[1]PNC 2020'!$A$7:$A$434,0)+4,MATCH(T$60,'[1]PNC 2020'!$A$3:$AA$3,0))=0,"",INDEX('[1]PNC 2020'!$A$3:$AA$434,MATCH($A348,'[1]PNC 2020'!$A$7:$A$434,0)+4,MATCH(T$60,'[1]PNC 2020'!$A$3:$AA$3,0))),"")</f>
        <v/>
      </c>
      <c r="U348" s="35" t="str">
        <f>IFERROR(IF(INDEX('[1]PNC 2020'!$A$3:$AA$434,MATCH($A348,'[1]PNC 2020'!$A$7:$A$434,0)+4,MATCH(U$60,'[1]PNC 2020'!$A$3:$AA$3,0))=0,"",INDEX('[1]PNC 2020'!$A$3:$AA$434,MATCH($A348,'[1]PNC 2020'!$A$7:$A$434,0)+4,MATCH(U$60,'[1]PNC 2020'!$A$3:$AA$3,0))),"")</f>
        <v/>
      </c>
      <c r="V348" s="35">
        <f t="shared" si="121"/>
        <v>0</v>
      </c>
      <c r="W348" s="35" t="str">
        <f>IFERROR(IF(INDEX('[1]PNC 2020'!$A$3:$AA$434,MATCH($A348,'[1]PNC 2020'!$A$7:$A$434,0)+4,MATCH(W$60,'[1]PNC 2020'!$A$3:$AA$3,0))=0,"",INDEX('[1]PNC 2020'!$A$3:$AA$434,MATCH($A348,'[1]PNC 2020'!$A$7:$A$434,0)+4,MATCH(W$60,'[1]PNC 2020'!$A$3:$AA$3,0))),"")</f>
        <v/>
      </c>
      <c r="X348" s="35" t="str">
        <f>IFERROR(IF(INDEX('[1]PNC 2020'!$A$3:$AA$434,MATCH($A348,'[1]PNC 2020'!$A$7:$A$434,0)+4,MATCH(X$60,'[1]PNC 2020'!$A$3:$AA$3,0))=0,"",INDEX('[1]PNC 2020'!$A$3:$AA$434,MATCH($A348,'[1]PNC 2020'!$A$7:$A$434,0)+4,MATCH(X$60,'[1]PNC 2020'!$A$3:$AA$3,0))),"")</f>
        <v/>
      </c>
      <c r="Y348" s="35">
        <f t="shared" si="122"/>
        <v>0</v>
      </c>
      <c r="Z348" s="35" t="str">
        <f>IFERROR(IF(INDEX('[1]PNC 2020'!$A$3:$AA$434,MATCH($A348,'[1]PNC 2020'!$A$7:$A$434,0)+4,MATCH(Z$60,'[1]PNC 2020'!$A$3:$AA$3,0))=0,"",INDEX('[1]PNC 2020'!$A$3:$AA$434,MATCH($A348,'[1]PNC 2020'!$A$7:$A$434,0)+4,MATCH(Z$60,'[1]PNC 2020'!$A$3:$AA$3,0))),"")</f>
        <v/>
      </c>
      <c r="AA348" s="35" t="str">
        <f>IFERROR(IF(INDEX('[1]PNC 2020'!$A$3:$AA$434,MATCH($A348,'[1]PNC 2020'!$A$7:$A$434,0)+4,MATCH(AA$60,'[1]PNC 2020'!$A$3:$AA$3,0))=0,"",INDEX('[1]PNC 2020'!$A$3:$AA$434,MATCH($A348,'[1]PNC 2020'!$A$7:$A$434,0)+4,MATCH(AA$60,'[1]PNC 2020'!$A$3:$AA$3,0))),"")</f>
        <v/>
      </c>
      <c r="AB348" s="35">
        <f t="shared" si="123"/>
        <v>0</v>
      </c>
      <c r="AC348" s="35" t="str">
        <f>IFERROR(IF(INDEX('[1]PNC 2020'!$A$3:$AA$434,MATCH($A348,'[1]PNC 2020'!$A$7:$A$434,0)+4,MATCH(AC$60,'[1]PNC 2020'!$A$3:$AA$3,0))=0,"",INDEX('[1]PNC 2020'!$A$3:$AA$434,MATCH($A348,'[1]PNC 2020'!$A$7:$A$434,0)+4,MATCH(AC$60,'[1]PNC 2020'!$A$3:$AA$3,0))),"")</f>
        <v/>
      </c>
      <c r="AD348" s="35" t="str">
        <f>IFERROR(IF(INDEX('[1]PNC 2020'!$A$3:$AA$434,MATCH($A348,'[1]PNC 2020'!$A$7:$A$434,0)+4,MATCH(AD$60,'[1]PNC 2020'!$A$3:$AA$3,0))=0,"",INDEX('[1]PNC 2020'!$A$3:$AA$434,MATCH($A348,'[1]PNC 2020'!$A$7:$A$434,0)+4,MATCH(AD$60,'[1]PNC 2020'!$A$3:$AA$3,0))),"")</f>
        <v/>
      </c>
      <c r="AE348" s="35">
        <f t="shared" si="124"/>
        <v>0</v>
      </c>
      <c r="AF348" s="35" t="str">
        <f>IFERROR(IF(INDEX('[1]PNC 2020'!$A$3:$AA$434,MATCH($A348,'[1]PNC 2020'!$A$7:$A$434,0)+4,MATCH(AF$60,'[1]PNC 2020'!$A$3:$AA$3,0))=0,"",INDEX('[1]PNC 2020'!$A$3:$AA$434,MATCH($A348,'[1]PNC 2020'!$A$7:$A$434,0)+4,MATCH(AF$60,'[1]PNC 2020'!$A$3:$AA$3,0))),"")</f>
        <v/>
      </c>
      <c r="AG348" s="35" t="str">
        <f>IFERROR(IF(INDEX('[1]PNC 2020'!$A$3:$AA$434,MATCH($A348,'[1]PNC 2020'!$A$7:$A$434,0)+4,MATCH(AG$60,'[1]PNC 2020'!$A$3:$AA$3,0))=0,"",INDEX('[1]PNC 2020'!$A$3:$AA$434,MATCH($A348,'[1]PNC 2020'!$A$7:$A$434,0)+4,MATCH(AG$60,'[1]PNC 2020'!$A$3:$AA$3,0))),"")</f>
        <v/>
      </c>
      <c r="AH348" s="35">
        <f t="shared" si="125"/>
        <v>0</v>
      </c>
      <c r="AI348" s="35" t="str">
        <f>IFERROR(IF(INDEX('[1]PNC 2020'!$A$3:$AA$434,MATCH($A348,'[1]PNC 2020'!$A$7:$A$434,0)+4,MATCH(AI$60,'[1]PNC 2020'!$A$3:$AA$3,0))=0,"",INDEX('[1]PNC 2020'!$A$3:$AA$434,MATCH($A348,'[1]PNC 2020'!$A$7:$A$434,0)+4,MATCH(AI$60,'[1]PNC 2020'!$A$3:$AA$3,0))),"")</f>
        <v/>
      </c>
      <c r="AJ348" s="35" t="str">
        <f>IFERROR(IF(INDEX('[1]PNC 2020'!$A$3:$AA$434,MATCH($A348,'[1]PNC 2020'!$A$7:$A$434,0)+4,MATCH(AJ$60,'[1]PNC 2020'!$A$3:$AA$3,0))=0,"",INDEX('[1]PNC 2020'!$A$3:$AA$434,MATCH($A348,'[1]PNC 2020'!$A$7:$A$434,0)+4,MATCH(AJ$60,'[1]PNC 2020'!$A$3:$AA$3,0))),"")</f>
        <v/>
      </c>
      <c r="AK348" s="35">
        <f t="shared" si="126"/>
        <v>0</v>
      </c>
      <c r="AM348" s="97" t="s">
        <v>5</v>
      </c>
    </row>
    <row r="349" spans="1:39" x14ac:dyDescent="0.25">
      <c r="A349" s="97" t="str">
        <f t="shared" si="112"/>
        <v>JunioSeguros La Internacional, S. A.</v>
      </c>
      <c r="B349" s="37" t="s">
        <v>80</v>
      </c>
      <c r="C349" s="44">
        <f t="shared" si="114"/>
        <v>0</v>
      </c>
      <c r="D349" s="44">
        <f t="shared" si="115"/>
        <v>0</v>
      </c>
      <c r="E349" s="35" t="str">
        <f>IFERROR(IF(INDEX('[1]PNC 2020'!$A$3:$AA$434,MATCH($A349,'[1]PNC 2020'!$A$7:$A$434,0)+4,MATCH(E$60,'[1]PNC 2020'!$A$3:$AA$3,0))=0,"",INDEX('[1]PNC 2020'!$A$3:$AA$434,MATCH($A349,'[1]PNC 2020'!$A$7:$A$434,0)+4,MATCH(E$60,'[1]PNC 2020'!$A$3:$AA$3,0))),"")</f>
        <v/>
      </c>
      <c r="F349" s="35" t="str">
        <f>IFERROR(IF(INDEX('[1]PNC 2020'!$A$3:$AA$434,MATCH($A349,'[1]PNC 2020'!$A$7:$A$434,0)+4,MATCH(F$60,'[1]PNC 2020'!$A$3:$AA$3,0))=0,"",INDEX('[1]PNC 2020'!$A$3:$AA$434,MATCH($A349,'[1]PNC 2020'!$A$7:$A$434,0)+4,MATCH(F$60,'[1]PNC 2020'!$A$3:$AA$3,0))),"")</f>
        <v/>
      </c>
      <c r="G349" s="35">
        <f t="shared" si="116"/>
        <v>0</v>
      </c>
      <c r="H349" s="35" t="str">
        <f>IFERROR(IF(INDEX('[1]PNC 2020'!$A$3:$AA$434,MATCH($A349,'[1]PNC 2020'!$A$7:$A$434,0)+4,MATCH(H$60,'[1]PNC 2020'!$A$3:$AA$3,0))=0,"",INDEX('[1]PNC 2020'!$A$3:$AA$434,MATCH($A349,'[1]PNC 2020'!$A$7:$A$434,0)+4,MATCH(H$60,'[1]PNC 2020'!$A$3:$AA$3,0))),"")</f>
        <v/>
      </c>
      <c r="I349" s="35" t="str">
        <f>IFERROR(IF(INDEX('[1]PNC 2020'!$A$3:$AA$434,MATCH($A349,'[1]PNC 2020'!$A$7:$A$434,0)+4,MATCH(I$60,'[1]PNC 2020'!$A$3:$AA$3,0))=0,"",INDEX('[1]PNC 2020'!$A$3:$AA$434,MATCH($A349,'[1]PNC 2020'!$A$7:$A$434,0)+4,MATCH(I$60,'[1]PNC 2020'!$A$3:$AA$3,0))),"")</f>
        <v/>
      </c>
      <c r="J349" s="35">
        <f t="shared" si="117"/>
        <v>0</v>
      </c>
      <c r="K349" s="35" t="str">
        <f>IFERROR(IF(INDEX('[1]PNC 2020'!$A$3:$AA$434,MATCH($A349,'[1]PNC 2020'!$A$7:$A$434,0)+4,MATCH(K$60,'[1]PNC 2020'!$A$3:$AA$3,0))=0,"",INDEX('[1]PNC 2020'!$A$3:$AA$434,MATCH($A349,'[1]PNC 2020'!$A$7:$A$434,0)+4,MATCH(K$60,'[1]PNC 2020'!$A$3:$AA$3,0))),"")</f>
        <v/>
      </c>
      <c r="L349" s="35" t="str">
        <f>IFERROR(IF(INDEX('[1]PNC 2020'!$A$3:$AA$434,MATCH($A349,'[1]PNC 2020'!$A$7:$A$434,0)+4,MATCH(L$60,'[1]PNC 2020'!$A$3:$AA$3,0))=0,"",INDEX('[1]PNC 2020'!$A$3:$AA$434,MATCH($A349,'[1]PNC 2020'!$A$7:$A$434,0)+4,MATCH(L$60,'[1]PNC 2020'!$A$3:$AA$3,0))),"")</f>
        <v/>
      </c>
      <c r="M349" s="35">
        <f t="shared" si="118"/>
        <v>0</v>
      </c>
      <c r="N349" s="35" t="str">
        <f>IFERROR(IF(INDEX('[1]PNC 2020'!$A$3:$AA$434,MATCH($A349,'[1]PNC 2020'!$A$7:$A$434,0)+4,MATCH(N$60,'[1]PNC 2020'!$A$3:$AA$3,0))=0,"",INDEX('[1]PNC 2020'!$A$3:$AA$434,MATCH($A349,'[1]PNC 2020'!$A$7:$A$434,0)+4,MATCH(N$60,'[1]PNC 2020'!$A$3:$AA$3,0))),"")</f>
        <v/>
      </c>
      <c r="O349" s="35" t="str">
        <f>IFERROR(IF(INDEX('[1]PNC 2020'!$A$3:$AA$434,MATCH($A349,'[1]PNC 2020'!$A$7:$A$434,0)+4,MATCH(O$60,'[1]PNC 2020'!$A$3:$AA$3,0))=0,"",INDEX('[1]PNC 2020'!$A$3:$AA$434,MATCH($A349,'[1]PNC 2020'!$A$7:$A$434,0)+4,MATCH(O$60,'[1]PNC 2020'!$A$3:$AA$3,0))),"")</f>
        <v/>
      </c>
      <c r="P349" s="35">
        <f t="shared" si="119"/>
        <v>0</v>
      </c>
      <c r="Q349" s="35" t="str">
        <f>IFERROR(IF(INDEX('[1]PNC 2020'!$A$3:$AA$434,MATCH($A349,'[1]PNC 2020'!$A$7:$A$434,0)+4,MATCH(Q$60,'[1]PNC 2020'!$A$3:$AA$3,0))=0,"",INDEX('[1]PNC 2020'!$A$3:$AA$434,MATCH($A349,'[1]PNC 2020'!$A$7:$A$434,0)+4,MATCH(Q$60,'[1]PNC 2020'!$A$3:$AA$3,0))),"")</f>
        <v/>
      </c>
      <c r="R349" s="35" t="str">
        <f>IFERROR(IF(INDEX('[1]PNC 2020'!$A$3:$AA$434,MATCH($A349,'[1]PNC 2020'!$A$7:$A$434,0)+4,MATCH(R$60,'[1]PNC 2020'!$A$3:$AA$3,0))=0,"",INDEX('[1]PNC 2020'!$A$3:$AA$434,MATCH($A349,'[1]PNC 2020'!$A$7:$A$434,0)+4,MATCH(R$60,'[1]PNC 2020'!$A$3:$AA$3,0))),"")</f>
        <v/>
      </c>
      <c r="S349" s="35">
        <f t="shared" si="120"/>
        <v>0</v>
      </c>
      <c r="T349" s="35" t="str">
        <f>IFERROR(IF(INDEX('[1]PNC 2020'!$A$3:$AA$434,MATCH($A349,'[1]PNC 2020'!$A$7:$A$434,0)+4,MATCH(T$60,'[1]PNC 2020'!$A$3:$AA$3,0))=0,"",INDEX('[1]PNC 2020'!$A$3:$AA$434,MATCH($A349,'[1]PNC 2020'!$A$7:$A$434,0)+4,MATCH(T$60,'[1]PNC 2020'!$A$3:$AA$3,0))),"")</f>
        <v/>
      </c>
      <c r="U349" s="35" t="str">
        <f>IFERROR(IF(INDEX('[1]PNC 2020'!$A$3:$AA$434,MATCH($A349,'[1]PNC 2020'!$A$7:$A$434,0)+4,MATCH(U$60,'[1]PNC 2020'!$A$3:$AA$3,0))=0,"",INDEX('[1]PNC 2020'!$A$3:$AA$434,MATCH($A349,'[1]PNC 2020'!$A$7:$A$434,0)+4,MATCH(U$60,'[1]PNC 2020'!$A$3:$AA$3,0))),"")</f>
        <v/>
      </c>
      <c r="V349" s="35">
        <f t="shared" si="121"/>
        <v>0</v>
      </c>
      <c r="W349" s="35" t="str">
        <f>IFERROR(IF(INDEX('[1]PNC 2020'!$A$3:$AA$434,MATCH($A349,'[1]PNC 2020'!$A$7:$A$434,0)+4,MATCH(W$60,'[1]PNC 2020'!$A$3:$AA$3,0))=0,"",INDEX('[1]PNC 2020'!$A$3:$AA$434,MATCH($A349,'[1]PNC 2020'!$A$7:$A$434,0)+4,MATCH(W$60,'[1]PNC 2020'!$A$3:$AA$3,0))),"")</f>
        <v/>
      </c>
      <c r="X349" s="35" t="str">
        <f>IFERROR(IF(INDEX('[1]PNC 2020'!$A$3:$AA$434,MATCH($A349,'[1]PNC 2020'!$A$7:$A$434,0)+4,MATCH(X$60,'[1]PNC 2020'!$A$3:$AA$3,0))=0,"",INDEX('[1]PNC 2020'!$A$3:$AA$434,MATCH($A349,'[1]PNC 2020'!$A$7:$A$434,0)+4,MATCH(X$60,'[1]PNC 2020'!$A$3:$AA$3,0))),"")</f>
        <v/>
      </c>
      <c r="Y349" s="35">
        <f t="shared" si="122"/>
        <v>0</v>
      </c>
      <c r="Z349" s="35" t="str">
        <f>IFERROR(IF(INDEX('[1]PNC 2020'!$A$3:$AA$434,MATCH($A349,'[1]PNC 2020'!$A$7:$A$434,0)+4,MATCH(Z$60,'[1]PNC 2020'!$A$3:$AA$3,0))=0,"",INDEX('[1]PNC 2020'!$A$3:$AA$434,MATCH($A349,'[1]PNC 2020'!$A$7:$A$434,0)+4,MATCH(Z$60,'[1]PNC 2020'!$A$3:$AA$3,0))),"")</f>
        <v/>
      </c>
      <c r="AA349" s="35" t="str">
        <f>IFERROR(IF(INDEX('[1]PNC 2020'!$A$3:$AA$434,MATCH($A349,'[1]PNC 2020'!$A$7:$A$434,0)+4,MATCH(AA$60,'[1]PNC 2020'!$A$3:$AA$3,0))=0,"",INDEX('[1]PNC 2020'!$A$3:$AA$434,MATCH($A349,'[1]PNC 2020'!$A$7:$A$434,0)+4,MATCH(AA$60,'[1]PNC 2020'!$A$3:$AA$3,0))),"")</f>
        <v/>
      </c>
      <c r="AB349" s="35">
        <f t="shared" si="123"/>
        <v>0</v>
      </c>
      <c r="AC349" s="35" t="str">
        <f>IFERROR(IF(INDEX('[1]PNC 2020'!$A$3:$AA$434,MATCH($A349,'[1]PNC 2020'!$A$7:$A$434,0)+4,MATCH(AC$60,'[1]PNC 2020'!$A$3:$AA$3,0))=0,"",INDEX('[1]PNC 2020'!$A$3:$AA$434,MATCH($A349,'[1]PNC 2020'!$A$7:$A$434,0)+4,MATCH(AC$60,'[1]PNC 2020'!$A$3:$AA$3,0))),"")</f>
        <v/>
      </c>
      <c r="AD349" s="35" t="str">
        <f>IFERROR(IF(INDEX('[1]PNC 2020'!$A$3:$AA$434,MATCH($A349,'[1]PNC 2020'!$A$7:$A$434,0)+4,MATCH(AD$60,'[1]PNC 2020'!$A$3:$AA$3,0))=0,"",INDEX('[1]PNC 2020'!$A$3:$AA$434,MATCH($A349,'[1]PNC 2020'!$A$7:$A$434,0)+4,MATCH(AD$60,'[1]PNC 2020'!$A$3:$AA$3,0))),"")</f>
        <v/>
      </c>
      <c r="AE349" s="35">
        <f t="shared" si="124"/>
        <v>0</v>
      </c>
      <c r="AF349" s="35" t="str">
        <f>IFERROR(IF(INDEX('[1]PNC 2020'!$A$3:$AA$434,MATCH($A349,'[1]PNC 2020'!$A$7:$A$434,0)+4,MATCH(AF$60,'[1]PNC 2020'!$A$3:$AA$3,0))=0,"",INDEX('[1]PNC 2020'!$A$3:$AA$434,MATCH($A349,'[1]PNC 2020'!$A$7:$A$434,0)+4,MATCH(AF$60,'[1]PNC 2020'!$A$3:$AA$3,0))),"")</f>
        <v/>
      </c>
      <c r="AG349" s="35" t="str">
        <f>IFERROR(IF(INDEX('[1]PNC 2020'!$A$3:$AA$434,MATCH($A349,'[1]PNC 2020'!$A$7:$A$434,0)+4,MATCH(AG$60,'[1]PNC 2020'!$A$3:$AA$3,0))=0,"",INDEX('[1]PNC 2020'!$A$3:$AA$434,MATCH($A349,'[1]PNC 2020'!$A$7:$A$434,0)+4,MATCH(AG$60,'[1]PNC 2020'!$A$3:$AA$3,0))),"")</f>
        <v/>
      </c>
      <c r="AH349" s="35">
        <f t="shared" si="125"/>
        <v>0</v>
      </c>
      <c r="AI349" s="35" t="str">
        <f>IFERROR(IF(INDEX('[1]PNC 2020'!$A$3:$AA$434,MATCH($A349,'[1]PNC 2020'!$A$7:$A$434,0)+4,MATCH(AI$60,'[1]PNC 2020'!$A$3:$AA$3,0))=0,"",INDEX('[1]PNC 2020'!$A$3:$AA$434,MATCH($A349,'[1]PNC 2020'!$A$7:$A$434,0)+4,MATCH(AI$60,'[1]PNC 2020'!$A$3:$AA$3,0))),"")</f>
        <v/>
      </c>
      <c r="AJ349" s="35" t="str">
        <f>IFERROR(IF(INDEX('[1]PNC 2020'!$A$3:$AA$434,MATCH($A349,'[1]PNC 2020'!$A$7:$A$434,0)+4,MATCH(AJ$60,'[1]PNC 2020'!$A$3:$AA$3,0))=0,"",INDEX('[1]PNC 2020'!$A$3:$AA$434,MATCH($A349,'[1]PNC 2020'!$A$7:$A$434,0)+4,MATCH(AJ$60,'[1]PNC 2020'!$A$3:$AA$3,0))),"")</f>
        <v/>
      </c>
      <c r="AK349" s="35">
        <f t="shared" si="126"/>
        <v>0</v>
      </c>
      <c r="AM349" s="97" t="s">
        <v>5</v>
      </c>
    </row>
    <row r="350" spans="1:39" x14ac:dyDescent="0.25">
      <c r="A350" s="97" t="str">
        <f t="shared" si="112"/>
        <v xml:space="preserve">JunioCooperativa Nacional De Seguros, Inc </v>
      </c>
      <c r="B350" s="37" t="s">
        <v>120</v>
      </c>
      <c r="C350" s="44">
        <f t="shared" si="114"/>
        <v>0</v>
      </c>
      <c r="D350" s="44">
        <f t="shared" si="115"/>
        <v>0</v>
      </c>
      <c r="E350" s="35" t="str">
        <f>IFERROR(IF(INDEX('[1]PNC 2020'!$A$3:$AA$434,MATCH($A350,'[1]PNC 2020'!$A$7:$A$434,0)+4,MATCH(E$60,'[1]PNC 2020'!$A$3:$AA$3,0))=0,"",INDEX('[1]PNC 2020'!$A$3:$AA$434,MATCH($A350,'[1]PNC 2020'!$A$7:$A$434,0)+4,MATCH(E$60,'[1]PNC 2020'!$A$3:$AA$3,0))),"")</f>
        <v/>
      </c>
      <c r="F350" s="35" t="str">
        <f>IFERROR(IF(INDEX('[1]PNC 2020'!$A$3:$AA$434,MATCH($A350,'[1]PNC 2020'!$A$7:$A$434,0)+4,MATCH(F$60,'[1]PNC 2020'!$A$3:$AA$3,0))=0,"",INDEX('[1]PNC 2020'!$A$3:$AA$434,MATCH($A350,'[1]PNC 2020'!$A$7:$A$434,0)+4,MATCH(F$60,'[1]PNC 2020'!$A$3:$AA$3,0))),"")</f>
        <v/>
      </c>
      <c r="G350" s="35">
        <f t="shared" si="116"/>
        <v>0</v>
      </c>
      <c r="H350" s="35" t="str">
        <f>IFERROR(IF(INDEX('[1]PNC 2020'!$A$3:$AA$434,MATCH($A350,'[1]PNC 2020'!$A$7:$A$434,0)+4,MATCH(H$60,'[1]PNC 2020'!$A$3:$AA$3,0))=0,"",INDEX('[1]PNC 2020'!$A$3:$AA$434,MATCH($A350,'[1]PNC 2020'!$A$7:$A$434,0)+4,MATCH(H$60,'[1]PNC 2020'!$A$3:$AA$3,0))),"")</f>
        <v/>
      </c>
      <c r="I350" s="35" t="str">
        <f>IFERROR(IF(INDEX('[1]PNC 2020'!$A$3:$AA$434,MATCH($A350,'[1]PNC 2020'!$A$7:$A$434,0)+4,MATCH(I$60,'[1]PNC 2020'!$A$3:$AA$3,0))=0,"",INDEX('[1]PNC 2020'!$A$3:$AA$434,MATCH($A350,'[1]PNC 2020'!$A$7:$A$434,0)+4,MATCH(I$60,'[1]PNC 2020'!$A$3:$AA$3,0))),"")</f>
        <v/>
      </c>
      <c r="J350" s="35">
        <f t="shared" si="117"/>
        <v>0</v>
      </c>
      <c r="K350" s="35" t="str">
        <f>IFERROR(IF(INDEX('[1]PNC 2020'!$A$3:$AA$434,MATCH($A350,'[1]PNC 2020'!$A$7:$A$434,0)+4,MATCH(K$60,'[1]PNC 2020'!$A$3:$AA$3,0))=0,"",INDEX('[1]PNC 2020'!$A$3:$AA$434,MATCH($A350,'[1]PNC 2020'!$A$7:$A$434,0)+4,MATCH(K$60,'[1]PNC 2020'!$A$3:$AA$3,0))),"")</f>
        <v/>
      </c>
      <c r="L350" s="35" t="str">
        <f>IFERROR(IF(INDEX('[1]PNC 2020'!$A$3:$AA$434,MATCH($A350,'[1]PNC 2020'!$A$7:$A$434,0)+4,MATCH(L$60,'[1]PNC 2020'!$A$3:$AA$3,0))=0,"",INDEX('[1]PNC 2020'!$A$3:$AA$434,MATCH($A350,'[1]PNC 2020'!$A$7:$A$434,0)+4,MATCH(L$60,'[1]PNC 2020'!$A$3:$AA$3,0))),"")</f>
        <v/>
      </c>
      <c r="M350" s="35">
        <f t="shared" si="118"/>
        <v>0</v>
      </c>
      <c r="N350" s="35" t="str">
        <f>IFERROR(IF(INDEX('[1]PNC 2020'!$A$3:$AA$434,MATCH($A350,'[1]PNC 2020'!$A$7:$A$434,0)+4,MATCH(N$60,'[1]PNC 2020'!$A$3:$AA$3,0))=0,"",INDEX('[1]PNC 2020'!$A$3:$AA$434,MATCH($A350,'[1]PNC 2020'!$A$7:$A$434,0)+4,MATCH(N$60,'[1]PNC 2020'!$A$3:$AA$3,0))),"")</f>
        <v/>
      </c>
      <c r="O350" s="35" t="str">
        <f>IFERROR(IF(INDEX('[1]PNC 2020'!$A$3:$AA$434,MATCH($A350,'[1]PNC 2020'!$A$7:$A$434,0)+4,MATCH(O$60,'[1]PNC 2020'!$A$3:$AA$3,0))=0,"",INDEX('[1]PNC 2020'!$A$3:$AA$434,MATCH($A350,'[1]PNC 2020'!$A$7:$A$434,0)+4,MATCH(O$60,'[1]PNC 2020'!$A$3:$AA$3,0))),"")</f>
        <v/>
      </c>
      <c r="P350" s="35">
        <f t="shared" si="119"/>
        <v>0</v>
      </c>
      <c r="Q350" s="35" t="str">
        <f>IFERROR(IF(INDEX('[1]PNC 2020'!$A$3:$AA$434,MATCH($A350,'[1]PNC 2020'!$A$7:$A$434,0)+4,MATCH(Q$60,'[1]PNC 2020'!$A$3:$AA$3,0))=0,"",INDEX('[1]PNC 2020'!$A$3:$AA$434,MATCH($A350,'[1]PNC 2020'!$A$7:$A$434,0)+4,MATCH(Q$60,'[1]PNC 2020'!$A$3:$AA$3,0))),"")</f>
        <v/>
      </c>
      <c r="R350" s="35" t="str">
        <f>IFERROR(IF(INDEX('[1]PNC 2020'!$A$3:$AA$434,MATCH($A350,'[1]PNC 2020'!$A$7:$A$434,0)+4,MATCH(R$60,'[1]PNC 2020'!$A$3:$AA$3,0))=0,"",INDEX('[1]PNC 2020'!$A$3:$AA$434,MATCH($A350,'[1]PNC 2020'!$A$7:$A$434,0)+4,MATCH(R$60,'[1]PNC 2020'!$A$3:$AA$3,0))),"")</f>
        <v/>
      </c>
      <c r="S350" s="35">
        <f t="shared" si="120"/>
        <v>0</v>
      </c>
      <c r="T350" s="35" t="str">
        <f>IFERROR(IF(INDEX('[1]PNC 2020'!$A$3:$AA$434,MATCH($A350,'[1]PNC 2020'!$A$7:$A$434,0)+4,MATCH(T$60,'[1]PNC 2020'!$A$3:$AA$3,0))=0,"",INDEX('[1]PNC 2020'!$A$3:$AA$434,MATCH($A350,'[1]PNC 2020'!$A$7:$A$434,0)+4,MATCH(T$60,'[1]PNC 2020'!$A$3:$AA$3,0))),"")</f>
        <v/>
      </c>
      <c r="U350" s="35" t="str">
        <f>IFERROR(IF(INDEX('[1]PNC 2020'!$A$3:$AA$434,MATCH($A350,'[1]PNC 2020'!$A$7:$A$434,0)+4,MATCH(U$60,'[1]PNC 2020'!$A$3:$AA$3,0))=0,"",INDEX('[1]PNC 2020'!$A$3:$AA$434,MATCH($A350,'[1]PNC 2020'!$A$7:$A$434,0)+4,MATCH(U$60,'[1]PNC 2020'!$A$3:$AA$3,0))),"")</f>
        <v/>
      </c>
      <c r="V350" s="35">
        <f t="shared" si="121"/>
        <v>0</v>
      </c>
      <c r="W350" s="35" t="str">
        <f>IFERROR(IF(INDEX('[1]PNC 2020'!$A$3:$AA$434,MATCH($A350,'[1]PNC 2020'!$A$7:$A$434,0)+4,MATCH(W$60,'[1]PNC 2020'!$A$3:$AA$3,0))=0,"",INDEX('[1]PNC 2020'!$A$3:$AA$434,MATCH($A350,'[1]PNC 2020'!$A$7:$A$434,0)+4,MATCH(W$60,'[1]PNC 2020'!$A$3:$AA$3,0))),"")</f>
        <v/>
      </c>
      <c r="X350" s="35" t="str">
        <f>IFERROR(IF(INDEX('[1]PNC 2020'!$A$3:$AA$434,MATCH($A350,'[1]PNC 2020'!$A$7:$A$434,0)+4,MATCH(X$60,'[1]PNC 2020'!$A$3:$AA$3,0))=0,"",INDEX('[1]PNC 2020'!$A$3:$AA$434,MATCH($A350,'[1]PNC 2020'!$A$7:$A$434,0)+4,MATCH(X$60,'[1]PNC 2020'!$A$3:$AA$3,0))),"")</f>
        <v/>
      </c>
      <c r="Y350" s="35">
        <f t="shared" si="122"/>
        <v>0</v>
      </c>
      <c r="Z350" s="35" t="str">
        <f>IFERROR(IF(INDEX('[1]PNC 2020'!$A$3:$AA$434,MATCH($A350,'[1]PNC 2020'!$A$7:$A$434,0)+4,MATCH(Z$60,'[1]PNC 2020'!$A$3:$AA$3,0))=0,"",INDEX('[1]PNC 2020'!$A$3:$AA$434,MATCH($A350,'[1]PNC 2020'!$A$7:$A$434,0)+4,MATCH(Z$60,'[1]PNC 2020'!$A$3:$AA$3,0))),"")</f>
        <v/>
      </c>
      <c r="AA350" s="35" t="str">
        <f>IFERROR(IF(INDEX('[1]PNC 2020'!$A$3:$AA$434,MATCH($A350,'[1]PNC 2020'!$A$7:$A$434,0)+4,MATCH(AA$60,'[1]PNC 2020'!$A$3:$AA$3,0))=0,"",INDEX('[1]PNC 2020'!$A$3:$AA$434,MATCH($A350,'[1]PNC 2020'!$A$7:$A$434,0)+4,MATCH(AA$60,'[1]PNC 2020'!$A$3:$AA$3,0))),"")</f>
        <v/>
      </c>
      <c r="AB350" s="35">
        <f t="shared" si="123"/>
        <v>0</v>
      </c>
      <c r="AC350" s="35" t="str">
        <f>IFERROR(IF(INDEX('[1]PNC 2020'!$A$3:$AA$434,MATCH($A350,'[1]PNC 2020'!$A$7:$A$434,0)+4,MATCH(AC$60,'[1]PNC 2020'!$A$3:$AA$3,0))=0,"",INDEX('[1]PNC 2020'!$A$3:$AA$434,MATCH($A350,'[1]PNC 2020'!$A$7:$A$434,0)+4,MATCH(AC$60,'[1]PNC 2020'!$A$3:$AA$3,0))),"")</f>
        <v/>
      </c>
      <c r="AD350" s="35" t="str">
        <f>IFERROR(IF(INDEX('[1]PNC 2020'!$A$3:$AA$434,MATCH($A350,'[1]PNC 2020'!$A$7:$A$434,0)+4,MATCH(AD$60,'[1]PNC 2020'!$A$3:$AA$3,0))=0,"",INDEX('[1]PNC 2020'!$A$3:$AA$434,MATCH($A350,'[1]PNC 2020'!$A$7:$A$434,0)+4,MATCH(AD$60,'[1]PNC 2020'!$A$3:$AA$3,0))),"")</f>
        <v/>
      </c>
      <c r="AE350" s="35">
        <f t="shared" si="124"/>
        <v>0</v>
      </c>
      <c r="AF350" s="35" t="str">
        <f>IFERROR(IF(INDEX('[1]PNC 2020'!$A$3:$AA$434,MATCH($A350,'[1]PNC 2020'!$A$7:$A$434,0)+4,MATCH(AF$60,'[1]PNC 2020'!$A$3:$AA$3,0))=0,"",INDEX('[1]PNC 2020'!$A$3:$AA$434,MATCH($A350,'[1]PNC 2020'!$A$7:$A$434,0)+4,MATCH(AF$60,'[1]PNC 2020'!$A$3:$AA$3,0))),"")</f>
        <v/>
      </c>
      <c r="AG350" s="35" t="str">
        <f>IFERROR(IF(INDEX('[1]PNC 2020'!$A$3:$AA$434,MATCH($A350,'[1]PNC 2020'!$A$7:$A$434,0)+4,MATCH(AG$60,'[1]PNC 2020'!$A$3:$AA$3,0))=0,"",INDEX('[1]PNC 2020'!$A$3:$AA$434,MATCH($A350,'[1]PNC 2020'!$A$7:$A$434,0)+4,MATCH(AG$60,'[1]PNC 2020'!$A$3:$AA$3,0))),"")</f>
        <v/>
      </c>
      <c r="AH350" s="35">
        <f t="shared" si="125"/>
        <v>0</v>
      </c>
      <c r="AI350" s="35" t="str">
        <f>IFERROR(IF(INDEX('[1]PNC 2020'!$A$3:$AA$434,MATCH($A350,'[1]PNC 2020'!$A$7:$A$434,0)+4,MATCH(AI$60,'[1]PNC 2020'!$A$3:$AA$3,0))=0,"",INDEX('[1]PNC 2020'!$A$3:$AA$434,MATCH($A350,'[1]PNC 2020'!$A$7:$A$434,0)+4,MATCH(AI$60,'[1]PNC 2020'!$A$3:$AA$3,0))),"")</f>
        <v/>
      </c>
      <c r="AJ350" s="35" t="str">
        <f>IFERROR(IF(INDEX('[1]PNC 2020'!$A$3:$AA$434,MATCH($A350,'[1]PNC 2020'!$A$7:$A$434,0)+4,MATCH(AJ$60,'[1]PNC 2020'!$A$3:$AA$3,0))=0,"",INDEX('[1]PNC 2020'!$A$3:$AA$434,MATCH($A350,'[1]PNC 2020'!$A$7:$A$434,0)+4,MATCH(AJ$60,'[1]PNC 2020'!$A$3:$AA$3,0))),"")</f>
        <v/>
      </c>
      <c r="AK350" s="35">
        <f t="shared" si="126"/>
        <v>0</v>
      </c>
      <c r="AM350" s="97" t="s">
        <v>5</v>
      </c>
    </row>
    <row r="351" spans="1:39" x14ac:dyDescent="0.25">
      <c r="A351" s="97" t="str">
        <f t="shared" si="112"/>
        <v>JunioAngloamericana de Seguros, S. A.</v>
      </c>
      <c r="B351" s="37" t="s">
        <v>78</v>
      </c>
      <c r="C351" s="44">
        <f t="shared" si="114"/>
        <v>0</v>
      </c>
      <c r="D351" s="44">
        <f t="shared" si="115"/>
        <v>0</v>
      </c>
      <c r="E351" s="35" t="str">
        <f>IFERROR(IF(INDEX('[1]PNC 2020'!$A$3:$AA$434,MATCH($A351,'[1]PNC 2020'!$A$7:$A$434,0)+4,MATCH(E$60,'[1]PNC 2020'!$A$3:$AA$3,0))=0,"",INDEX('[1]PNC 2020'!$A$3:$AA$434,MATCH($A351,'[1]PNC 2020'!$A$7:$A$434,0)+4,MATCH(E$60,'[1]PNC 2020'!$A$3:$AA$3,0))),"")</f>
        <v/>
      </c>
      <c r="F351" s="35" t="str">
        <f>IFERROR(IF(INDEX('[1]PNC 2020'!$A$3:$AA$434,MATCH($A351,'[1]PNC 2020'!$A$7:$A$434,0)+4,MATCH(F$60,'[1]PNC 2020'!$A$3:$AA$3,0))=0,"",INDEX('[1]PNC 2020'!$A$3:$AA$434,MATCH($A351,'[1]PNC 2020'!$A$7:$A$434,0)+4,MATCH(F$60,'[1]PNC 2020'!$A$3:$AA$3,0))),"")</f>
        <v/>
      </c>
      <c r="G351" s="35">
        <f t="shared" si="116"/>
        <v>0</v>
      </c>
      <c r="H351" s="35" t="str">
        <f>IFERROR(IF(INDEX('[1]PNC 2020'!$A$3:$AA$434,MATCH($A351,'[1]PNC 2020'!$A$7:$A$434,0)+4,MATCH(H$60,'[1]PNC 2020'!$A$3:$AA$3,0))=0,"",INDEX('[1]PNC 2020'!$A$3:$AA$434,MATCH($A351,'[1]PNC 2020'!$A$7:$A$434,0)+4,MATCH(H$60,'[1]PNC 2020'!$A$3:$AA$3,0))),"")</f>
        <v/>
      </c>
      <c r="I351" s="35" t="str">
        <f>IFERROR(IF(INDEX('[1]PNC 2020'!$A$3:$AA$434,MATCH($A351,'[1]PNC 2020'!$A$7:$A$434,0)+4,MATCH(I$60,'[1]PNC 2020'!$A$3:$AA$3,0))=0,"",INDEX('[1]PNC 2020'!$A$3:$AA$434,MATCH($A351,'[1]PNC 2020'!$A$7:$A$434,0)+4,MATCH(I$60,'[1]PNC 2020'!$A$3:$AA$3,0))),"")</f>
        <v/>
      </c>
      <c r="J351" s="35">
        <f t="shared" si="117"/>
        <v>0</v>
      </c>
      <c r="K351" s="35" t="str">
        <f>IFERROR(IF(INDEX('[1]PNC 2020'!$A$3:$AA$434,MATCH($A351,'[1]PNC 2020'!$A$7:$A$434,0)+4,MATCH(K$60,'[1]PNC 2020'!$A$3:$AA$3,0))=0,"",INDEX('[1]PNC 2020'!$A$3:$AA$434,MATCH($A351,'[1]PNC 2020'!$A$7:$A$434,0)+4,MATCH(K$60,'[1]PNC 2020'!$A$3:$AA$3,0))),"")</f>
        <v/>
      </c>
      <c r="L351" s="35" t="str">
        <f>IFERROR(IF(INDEX('[1]PNC 2020'!$A$3:$AA$434,MATCH($A351,'[1]PNC 2020'!$A$7:$A$434,0)+4,MATCH(L$60,'[1]PNC 2020'!$A$3:$AA$3,0))=0,"",INDEX('[1]PNC 2020'!$A$3:$AA$434,MATCH($A351,'[1]PNC 2020'!$A$7:$A$434,0)+4,MATCH(L$60,'[1]PNC 2020'!$A$3:$AA$3,0))),"")</f>
        <v/>
      </c>
      <c r="M351" s="35">
        <f t="shared" si="118"/>
        <v>0</v>
      </c>
      <c r="N351" s="35" t="str">
        <f>IFERROR(IF(INDEX('[1]PNC 2020'!$A$3:$AA$434,MATCH($A351,'[1]PNC 2020'!$A$7:$A$434,0)+4,MATCH(N$60,'[1]PNC 2020'!$A$3:$AA$3,0))=0,"",INDEX('[1]PNC 2020'!$A$3:$AA$434,MATCH($A351,'[1]PNC 2020'!$A$7:$A$434,0)+4,MATCH(N$60,'[1]PNC 2020'!$A$3:$AA$3,0))),"")</f>
        <v/>
      </c>
      <c r="O351" s="35" t="str">
        <f>IFERROR(IF(INDEX('[1]PNC 2020'!$A$3:$AA$434,MATCH($A351,'[1]PNC 2020'!$A$7:$A$434,0)+4,MATCH(O$60,'[1]PNC 2020'!$A$3:$AA$3,0))=0,"",INDEX('[1]PNC 2020'!$A$3:$AA$434,MATCH($A351,'[1]PNC 2020'!$A$7:$A$434,0)+4,MATCH(O$60,'[1]PNC 2020'!$A$3:$AA$3,0))),"")</f>
        <v/>
      </c>
      <c r="P351" s="35">
        <f t="shared" si="119"/>
        <v>0</v>
      </c>
      <c r="Q351" s="35" t="str">
        <f>IFERROR(IF(INDEX('[1]PNC 2020'!$A$3:$AA$434,MATCH($A351,'[1]PNC 2020'!$A$7:$A$434,0)+4,MATCH(Q$60,'[1]PNC 2020'!$A$3:$AA$3,0))=0,"",INDEX('[1]PNC 2020'!$A$3:$AA$434,MATCH($A351,'[1]PNC 2020'!$A$7:$A$434,0)+4,MATCH(Q$60,'[1]PNC 2020'!$A$3:$AA$3,0))),"")</f>
        <v/>
      </c>
      <c r="R351" s="35" t="str">
        <f>IFERROR(IF(INDEX('[1]PNC 2020'!$A$3:$AA$434,MATCH($A351,'[1]PNC 2020'!$A$7:$A$434,0)+4,MATCH(R$60,'[1]PNC 2020'!$A$3:$AA$3,0))=0,"",INDEX('[1]PNC 2020'!$A$3:$AA$434,MATCH($A351,'[1]PNC 2020'!$A$7:$A$434,0)+4,MATCH(R$60,'[1]PNC 2020'!$A$3:$AA$3,0))),"")</f>
        <v/>
      </c>
      <c r="S351" s="35">
        <f t="shared" si="120"/>
        <v>0</v>
      </c>
      <c r="T351" s="35" t="str">
        <f>IFERROR(IF(INDEX('[1]PNC 2020'!$A$3:$AA$434,MATCH($A351,'[1]PNC 2020'!$A$7:$A$434,0)+4,MATCH(T$60,'[1]PNC 2020'!$A$3:$AA$3,0))=0,"",INDEX('[1]PNC 2020'!$A$3:$AA$434,MATCH($A351,'[1]PNC 2020'!$A$7:$A$434,0)+4,MATCH(T$60,'[1]PNC 2020'!$A$3:$AA$3,0))),"")</f>
        <v/>
      </c>
      <c r="U351" s="35" t="str">
        <f>IFERROR(IF(INDEX('[1]PNC 2020'!$A$3:$AA$434,MATCH($A351,'[1]PNC 2020'!$A$7:$A$434,0)+4,MATCH(U$60,'[1]PNC 2020'!$A$3:$AA$3,0))=0,"",INDEX('[1]PNC 2020'!$A$3:$AA$434,MATCH($A351,'[1]PNC 2020'!$A$7:$A$434,0)+4,MATCH(U$60,'[1]PNC 2020'!$A$3:$AA$3,0))),"")</f>
        <v/>
      </c>
      <c r="V351" s="35">
        <f t="shared" si="121"/>
        <v>0</v>
      </c>
      <c r="W351" s="35" t="str">
        <f>IFERROR(IF(INDEX('[1]PNC 2020'!$A$3:$AA$434,MATCH($A351,'[1]PNC 2020'!$A$7:$A$434,0)+4,MATCH(W$60,'[1]PNC 2020'!$A$3:$AA$3,0))=0,"",INDEX('[1]PNC 2020'!$A$3:$AA$434,MATCH($A351,'[1]PNC 2020'!$A$7:$A$434,0)+4,MATCH(W$60,'[1]PNC 2020'!$A$3:$AA$3,0))),"")</f>
        <v/>
      </c>
      <c r="X351" s="35" t="str">
        <f>IFERROR(IF(INDEX('[1]PNC 2020'!$A$3:$AA$434,MATCH($A351,'[1]PNC 2020'!$A$7:$A$434,0)+4,MATCH(X$60,'[1]PNC 2020'!$A$3:$AA$3,0))=0,"",INDEX('[1]PNC 2020'!$A$3:$AA$434,MATCH($A351,'[1]PNC 2020'!$A$7:$A$434,0)+4,MATCH(X$60,'[1]PNC 2020'!$A$3:$AA$3,0))),"")</f>
        <v/>
      </c>
      <c r="Y351" s="35">
        <f t="shared" si="122"/>
        <v>0</v>
      </c>
      <c r="Z351" s="35" t="str">
        <f>IFERROR(IF(INDEX('[1]PNC 2020'!$A$3:$AA$434,MATCH($A351,'[1]PNC 2020'!$A$7:$A$434,0)+4,MATCH(Z$60,'[1]PNC 2020'!$A$3:$AA$3,0))=0,"",INDEX('[1]PNC 2020'!$A$3:$AA$434,MATCH($A351,'[1]PNC 2020'!$A$7:$A$434,0)+4,MATCH(Z$60,'[1]PNC 2020'!$A$3:$AA$3,0))),"")</f>
        <v/>
      </c>
      <c r="AA351" s="35" t="str">
        <f>IFERROR(IF(INDEX('[1]PNC 2020'!$A$3:$AA$434,MATCH($A351,'[1]PNC 2020'!$A$7:$A$434,0)+4,MATCH(AA$60,'[1]PNC 2020'!$A$3:$AA$3,0))=0,"",INDEX('[1]PNC 2020'!$A$3:$AA$434,MATCH($A351,'[1]PNC 2020'!$A$7:$A$434,0)+4,MATCH(AA$60,'[1]PNC 2020'!$A$3:$AA$3,0))),"")</f>
        <v/>
      </c>
      <c r="AB351" s="35">
        <f t="shared" si="123"/>
        <v>0</v>
      </c>
      <c r="AC351" s="35" t="str">
        <f>IFERROR(IF(INDEX('[1]PNC 2020'!$A$3:$AA$434,MATCH($A351,'[1]PNC 2020'!$A$7:$A$434,0)+4,MATCH(AC$60,'[1]PNC 2020'!$A$3:$AA$3,0))=0,"",INDEX('[1]PNC 2020'!$A$3:$AA$434,MATCH($A351,'[1]PNC 2020'!$A$7:$A$434,0)+4,MATCH(AC$60,'[1]PNC 2020'!$A$3:$AA$3,0))),"")</f>
        <v/>
      </c>
      <c r="AD351" s="35" t="str">
        <f>IFERROR(IF(INDEX('[1]PNC 2020'!$A$3:$AA$434,MATCH($A351,'[1]PNC 2020'!$A$7:$A$434,0)+4,MATCH(AD$60,'[1]PNC 2020'!$A$3:$AA$3,0))=0,"",INDEX('[1]PNC 2020'!$A$3:$AA$434,MATCH($A351,'[1]PNC 2020'!$A$7:$A$434,0)+4,MATCH(AD$60,'[1]PNC 2020'!$A$3:$AA$3,0))),"")</f>
        <v/>
      </c>
      <c r="AE351" s="35">
        <f t="shared" si="124"/>
        <v>0</v>
      </c>
      <c r="AF351" s="35" t="str">
        <f>IFERROR(IF(INDEX('[1]PNC 2020'!$A$3:$AA$434,MATCH($A351,'[1]PNC 2020'!$A$7:$A$434,0)+4,MATCH(AF$60,'[1]PNC 2020'!$A$3:$AA$3,0))=0,"",INDEX('[1]PNC 2020'!$A$3:$AA$434,MATCH($A351,'[1]PNC 2020'!$A$7:$A$434,0)+4,MATCH(AF$60,'[1]PNC 2020'!$A$3:$AA$3,0))),"")</f>
        <v/>
      </c>
      <c r="AG351" s="35" t="str">
        <f>IFERROR(IF(INDEX('[1]PNC 2020'!$A$3:$AA$434,MATCH($A351,'[1]PNC 2020'!$A$7:$A$434,0)+4,MATCH(AG$60,'[1]PNC 2020'!$A$3:$AA$3,0))=0,"",INDEX('[1]PNC 2020'!$A$3:$AA$434,MATCH($A351,'[1]PNC 2020'!$A$7:$A$434,0)+4,MATCH(AG$60,'[1]PNC 2020'!$A$3:$AA$3,0))),"")</f>
        <v/>
      </c>
      <c r="AH351" s="35">
        <f t="shared" si="125"/>
        <v>0</v>
      </c>
      <c r="AI351" s="35" t="str">
        <f>IFERROR(IF(INDEX('[1]PNC 2020'!$A$3:$AA$434,MATCH($A351,'[1]PNC 2020'!$A$7:$A$434,0)+4,MATCH(AI$60,'[1]PNC 2020'!$A$3:$AA$3,0))=0,"",INDEX('[1]PNC 2020'!$A$3:$AA$434,MATCH($A351,'[1]PNC 2020'!$A$7:$A$434,0)+4,MATCH(AI$60,'[1]PNC 2020'!$A$3:$AA$3,0))),"")</f>
        <v/>
      </c>
      <c r="AJ351" s="35" t="str">
        <f>IFERROR(IF(INDEX('[1]PNC 2020'!$A$3:$AA$434,MATCH($A351,'[1]PNC 2020'!$A$7:$A$434,0)+4,MATCH(AJ$60,'[1]PNC 2020'!$A$3:$AA$3,0))=0,"",INDEX('[1]PNC 2020'!$A$3:$AA$434,MATCH($A351,'[1]PNC 2020'!$A$7:$A$434,0)+4,MATCH(AJ$60,'[1]PNC 2020'!$A$3:$AA$3,0))),"")</f>
        <v/>
      </c>
      <c r="AK351" s="35">
        <f t="shared" si="126"/>
        <v>0</v>
      </c>
      <c r="AM351" s="97" t="s">
        <v>5</v>
      </c>
    </row>
    <row r="352" spans="1:39" x14ac:dyDescent="0.25">
      <c r="A352" s="97" t="str">
        <f t="shared" si="112"/>
        <v>JunioAtrio Seguros S. A.</v>
      </c>
      <c r="B352" s="37" t="s">
        <v>121</v>
      </c>
      <c r="C352" s="44">
        <f t="shared" si="114"/>
        <v>0</v>
      </c>
      <c r="D352" s="44">
        <f t="shared" si="115"/>
        <v>0</v>
      </c>
      <c r="E352" s="35" t="str">
        <f>IFERROR(IF(INDEX('[1]PNC 2020'!$A$3:$AA$434,MATCH($A352,'[1]PNC 2020'!$A$7:$A$434,0)+4,MATCH(E$60,'[1]PNC 2020'!$A$3:$AA$3,0))=0,"",INDEX('[1]PNC 2020'!$A$3:$AA$434,MATCH($A352,'[1]PNC 2020'!$A$7:$A$434,0)+4,MATCH(E$60,'[1]PNC 2020'!$A$3:$AA$3,0))),"")</f>
        <v/>
      </c>
      <c r="F352" s="35" t="str">
        <f>IFERROR(IF(INDEX('[1]PNC 2020'!$A$3:$AA$434,MATCH($A352,'[1]PNC 2020'!$A$7:$A$434,0)+4,MATCH(F$60,'[1]PNC 2020'!$A$3:$AA$3,0))=0,"",INDEX('[1]PNC 2020'!$A$3:$AA$434,MATCH($A352,'[1]PNC 2020'!$A$7:$A$434,0)+4,MATCH(F$60,'[1]PNC 2020'!$A$3:$AA$3,0))),"")</f>
        <v/>
      </c>
      <c r="G352" s="35">
        <f t="shared" si="116"/>
        <v>0</v>
      </c>
      <c r="H352" s="35" t="str">
        <f>IFERROR(IF(INDEX('[1]PNC 2020'!$A$3:$AA$434,MATCH($A352,'[1]PNC 2020'!$A$7:$A$434,0)+4,MATCH(H$60,'[1]PNC 2020'!$A$3:$AA$3,0))=0,"",INDEX('[1]PNC 2020'!$A$3:$AA$434,MATCH($A352,'[1]PNC 2020'!$A$7:$A$434,0)+4,MATCH(H$60,'[1]PNC 2020'!$A$3:$AA$3,0))),"")</f>
        <v/>
      </c>
      <c r="I352" s="35" t="str">
        <f>IFERROR(IF(INDEX('[1]PNC 2020'!$A$3:$AA$434,MATCH($A352,'[1]PNC 2020'!$A$7:$A$434,0)+4,MATCH(I$60,'[1]PNC 2020'!$A$3:$AA$3,0))=0,"",INDEX('[1]PNC 2020'!$A$3:$AA$434,MATCH($A352,'[1]PNC 2020'!$A$7:$A$434,0)+4,MATCH(I$60,'[1]PNC 2020'!$A$3:$AA$3,0))),"")</f>
        <v/>
      </c>
      <c r="J352" s="35">
        <f t="shared" si="117"/>
        <v>0</v>
      </c>
      <c r="K352" s="35" t="str">
        <f>IFERROR(IF(INDEX('[1]PNC 2020'!$A$3:$AA$434,MATCH($A352,'[1]PNC 2020'!$A$7:$A$434,0)+4,MATCH(K$60,'[1]PNC 2020'!$A$3:$AA$3,0))=0,"",INDEX('[1]PNC 2020'!$A$3:$AA$434,MATCH($A352,'[1]PNC 2020'!$A$7:$A$434,0)+4,MATCH(K$60,'[1]PNC 2020'!$A$3:$AA$3,0))),"")</f>
        <v/>
      </c>
      <c r="L352" s="35" t="str">
        <f>IFERROR(IF(INDEX('[1]PNC 2020'!$A$3:$AA$434,MATCH($A352,'[1]PNC 2020'!$A$7:$A$434,0)+4,MATCH(L$60,'[1]PNC 2020'!$A$3:$AA$3,0))=0,"",INDEX('[1]PNC 2020'!$A$3:$AA$434,MATCH($A352,'[1]PNC 2020'!$A$7:$A$434,0)+4,MATCH(L$60,'[1]PNC 2020'!$A$3:$AA$3,0))),"")</f>
        <v/>
      </c>
      <c r="M352" s="35">
        <f t="shared" si="118"/>
        <v>0</v>
      </c>
      <c r="N352" s="35" t="str">
        <f>IFERROR(IF(INDEX('[1]PNC 2020'!$A$3:$AA$434,MATCH($A352,'[1]PNC 2020'!$A$7:$A$434,0)+4,MATCH(N$60,'[1]PNC 2020'!$A$3:$AA$3,0))=0,"",INDEX('[1]PNC 2020'!$A$3:$AA$434,MATCH($A352,'[1]PNC 2020'!$A$7:$A$434,0)+4,MATCH(N$60,'[1]PNC 2020'!$A$3:$AA$3,0))),"")</f>
        <v/>
      </c>
      <c r="O352" s="35" t="str">
        <f>IFERROR(IF(INDEX('[1]PNC 2020'!$A$3:$AA$434,MATCH($A352,'[1]PNC 2020'!$A$7:$A$434,0)+4,MATCH(O$60,'[1]PNC 2020'!$A$3:$AA$3,0))=0,"",INDEX('[1]PNC 2020'!$A$3:$AA$434,MATCH($A352,'[1]PNC 2020'!$A$7:$A$434,0)+4,MATCH(O$60,'[1]PNC 2020'!$A$3:$AA$3,0))),"")</f>
        <v/>
      </c>
      <c r="P352" s="35">
        <f t="shared" si="119"/>
        <v>0</v>
      </c>
      <c r="Q352" s="35" t="str">
        <f>IFERROR(IF(INDEX('[1]PNC 2020'!$A$3:$AA$434,MATCH($A352,'[1]PNC 2020'!$A$7:$A$434,0)+4,MATCH(Q$60,'[1]PNC 2020'!$A$3:$AA$3,0))=0,"",INDEX('[1]PNC 2020'!$A$3:$AA$434,MATCH($A352,'[1]PNC 2020'!$A$7:$A$434,0)+4,MATCH(Q$60,'[1]PNC 2020'!$A$3:$AA$3,0))),"")</f>
        <v/>
      </c>
      <c r="R352" s="35" t="str">
        <f>IFERROR(IF(INDEX('[1]PNC 2020'!$A$3:$AA$434,MATCH($A352,'[1]PNC 2020'!$A$7:$A$434,0)+4,MATCH(R$60,'[1]PNC 2020'!$A$3:$AA$3,0))=0,"",INDEX('[1]PNC 2020'!$A$3:$AA$434,MATCH($A352,'[1]PNC 2020'!$A$7:$A$434,0)+4,MATCH(R$60,'[1]PNC 2020'!$A$3:$AA$3,0))),"")</f>
        <v/>
      </c>
      <c r="S352" s="35">
        <f t="shared" si="120"/>
        <v>0</v>
      </c>
      <c r="T352" s="35" t="str">
        <f>IFERROR(IF(INDEX('[1]PNC 2020'!$A$3:$AA$434,MATCH($A352,'[1]PNC 2020'!$A$7:$A$434,0)+4,MATCH(T$60,'[1]PNC 2020'!$A$3:$AA$3,0))=0,"",INDEX('[1]PNC 2020'!$A$3:$AA$434,MATCH($A352,'[1]PNC 2020'!$A$7:$A$434,0)+4,MATCH(T$60,'[1]PNC 2020'!$A$3:$AA$3,0))),"")</f>
        <v/>
      </c>
      <c r="U352" s="35" t="str">
        <f>IFERROR(IF(INDEX('[1]PNC 2020'!$A$3:$AA$434,MATCH($A352,'[1]PNC 2020'!$A$7:$A$434,0)+4,MATCH(U$60,'[1]PNC 2020'!$A$3:$AA$3,0))=0,"",INDEX('[1]PNC 2020'!$A$3:$AA$434,MATCH($A352,'[1]PNC 2020'!$A$7:$A$434,0)+4,MATCH(U$60,'[1]PNC 2020'!$A$3:$AA$3,0))),"")</f>
        <v/>
      </c>
      <c r="V352" s="35">
        <f t="shared" si="121"/>
        <v>0</v>
      </c>
      <c r="W352" s="35" t="str">
        <f>IFERROR(IF(INDEX('[1]PNC 2020'!$A$3:$AA$434,MATCH($A352,'[1]PNC 2020'!$A$7:$A$434,0)+4,MATCH(W$60,'[1]PNC 2020'!$A$3:$AA$3,0))=0,"",INDEX('[1]PNC 2020'!$A$3:$AA$434,MATCH($A352,'[1]PNC 2020'!$A$7:$A$434,0)+4,MATCH(W$60,'[1]PNC 2020'!$A$3:$AA$3,0))),"")</f>
        <v/>
      </c>
      <c r="X352" s="35" t="str">
        <f>IFERROR(IF(INDEX('[1]PNC 2020'!$A$3:$AA$434,MATCH($A352,'[1]PNC 2020'!$A$7:$A$434,0)+4,MATCH(X$60,'[1]PNC 2020'!$A$3:$AA$3,0))=0,"",INDEX('[1]PNC 2020'!$A$3:$AA$434,MATCH($A352,'[1]PNC 2020'!$A$7:$A$434,0)+4,MATCH(X$60,'[1]PNC 2020'!$A$3:$AA$3,0))),"")</f>
        <v/>
      </c>
      <c r="Y352" s="35">
        <f t="shared" si="122"/>
        <v>0</v>
      </c>
      <c r="Z352" s="35" t="str">
        <f>IFERROR(IF(INDEX('[1]PNC 2020'!$A$3:$AA$434,MATCH($A352,'[1]PNC 2020'!$A$7:$A$434,0)+4,MATCH(Z$60,'[1]PNC 2020'!$A$3:$AA$3,0))=0,"",INDEX('[1]PNC 2020'!$A$3:$AA$434,MATCH($A352,'[1]PNC 2020'!$A$7:$A$434,0)+4,MATCH(Z$60,'[1]PNC 2020'!$A$3:$AA$3,0))),"")</f>
        <v/>
      </c>
      <c r="AA352" s="35" t="str">
        <f>IFERROR(IF(INDEX('[1]PNC 2020'!$A$3:$AA$434,MATCH($A352,'[1]PNC 2020'!$A$7:$A$434,0)+4,MATCH(AA$60,'[1]PNC 2020'!$A$3:$AA$3,0))=0,"",INDEX('[1]PNC 2020'!$A$3:$AA$434,MATCH($A352,'[1]PNC 2020'!$A$7:$A$434,0)+4,MATCH(AA$60,'[1]PNC 2020'!$A$3:$AA$3,0))),"")</f>
        <v/>
      </c>
      <c r="AB352" s="35">
        <f t="shared" si="123"/>
        <v>0</v>
      </c>
      <c r="AC352" s="35" t="str">
        <f>IFERROR(IF(INDEX('[1]PNC 2020'!$A$3:$AA$434,MATCH($A352,'[1]PNC 2020'!$A$7:$A$434,0)+4,MATCH(AC$60,'[1]PNC 2020'!$A$3:$AA$3,0))=0,"",INDEX('[1]PNC 2020'!$A$3:$AA$434,MATCH($A352,'[1]PNC 2020'!$A$7:$A$434,0)+4,MATCH(AC$60,'[1]PNC 2020'!$A$3:$AA$3,0))),"")</f>
        <v/>
      </c>
      <c r="AD352" s="35" t="str">
        <f>IFERROR(IF(INDEX('[1]PNC 2020'!$A$3:$AA$434,MATCH($A352,'[1]PNC 2020'!$A$7:$A$434,0)+4,MATCH(AD$60,'[1]PNC 2020'!$A$3:$AA$3,0))=0,"",INDEX('[1]PNC 2020'!$A$3:$AA$434,MATCH($A352,'[1]PNC 2020'!$A$7:$A$434,0)+4,MATCH(AD$60,'[1]PNC 2020'!$A$3:$AA$3,0))),"")</f>
        <v/>
      </c>
      <c r="AE352" s="35">
        <f t="shared" si="124"/>
        <v>0</v>
      </c>
      <c r="AF352" s="35" t="str">
        <f>IFERROR(IF(INDEX('[1]PNC 2020'!$A$3:$AA$434,MATCH($A352,'[1]PNC 2020'!$A$7:$A$434,0)+4,MATCH(AF$60,'[1]PNC 2020'!$A$3:$AA$3,0))=0,"",INDEX('[1]PNC 2020'!$A$3:$AA$434,MATCH($A352,'[1]PNC 2020'!$A$7:$A$434,0)+4,MATCH(AF$60,'[1]PNC 2020'!$A$3:$AA$3,0))),"")</f>
        <v/>
      </c>
      <c r="AG352" s="35" t="str">
        <f>IFERROR(IF(INDEX('[1]PNC 2020'!$A$3:$AA$434,MATCH($A352,'[1]PNC 2020'!$A$7:$A$434,0)+4,MATCH(AG$60,'[1]PNC 2020'!$A$3:$AA$3,0))=0,"",INDEX('[1]PNC 2020'!$A$3:$AA$434,MATCH($A352,'[1]PNC 2020'!$A$7:$A$434,0)+4,MATCH(AG$60,'[1]PNC 2020'!$A$3:$AA$3,0))),"")</f>
        <v/>
      </c>
      <c r="AH352" s="35">
        <f t="shared" si="125"/>
        <v>0</v>
      </c>
      <c r="AI352" s="35" t="str">
        <f>IFERROR(IF(INDEX('[1]PNC 2020'!$A$3:$AA$434,MATCH($A352,'[1]PNC 2020'!$A$7:$A$434,0)+4,MATCH(AI$60,'[1]PNC 2020'!$A$3:$AA$3,0))=0,"",INDEX('[1]PNC 2020'!$A$3:$AA$434,MATCH($A352,'[1]PNC 2020'!$A$7:$A$434,0)+4,MATCH(AI$60,'[1]PNC 2020'!$A$3:$AA$3,0))),"")</f>
        <v/>
      </c>
      <c r="AJ352" s="35" t="str">
        <f>IFERROR(IF(INDEX('[1]PNC 2020'!$A$3:$AA$434,MATCH($A352,'[1]PNC 2020'!$A$7:$A$434,0)+4,MATCH(AJ$60,'[1]PNC 2020'!$A$3:$AA$3,0))=0,"",INDEX('[1]PNC 2020'!$A$3:$AA$434,MATCH($A352,'[1]PNC 2020'!$A$7:$A$434,0)+4,MATCH(AJ$60,'[1]PNC 2020'!$A$3:$AA$3,0))),"")</f>
        <v/>
      </c>
      <c r="AK352" s="35">
        <f t="shared" si="126"/>
        <v>0</v>
      </c>
      <c r="AM352" s="97" t="s">
        <v>5</v>
      </c>
    </row>
    <row r="353" spans="1:39" x14ac:dyDescent="0.25">
      <c r="A353" s="97" t="str">
        <f t="shared" si="112"/>
        <v>JunioCuna Mutual Insurance Society Dominicana</v>
      </c>
      <c r="B353" s="37" t="s">
        <v>122</v>
      </c>
      <c r="C353" s="44">
        <f t="shared" si="114"/>
        <v>0</v>
      </c>
      <c r="D353" s="44">
        <f t="shared" si="115"/>
        <v>0</v>
      </c>
      <c r="E353" s="35" t="str">
        <f>IFERROR(IF(INDEX('[1]PNC 2020'!$A$3:$AA$434,MATCH($A353,'[1]PNC 2020'!$A$7:$A$434,0)+4,MATCH(E$60,'[1]PNC 2020'!$A$3:$AA$3,0))=0,"",INDEX('[1]PNC 2020'!$A$3:$AA$434,MATCH($A353,'[1]PNC 2020'!$A$7:$A$434,0)+4,MATCH(E$60,'[1]PNC 2020'!$A$3:$AA$3,0))),"")</f>
        <v/>
      </c>
      <c r="F353" s="35" t="str">
        <f>IFERROR(IF(INDEX('[1]PNC 2020'!$A$3:$AA$434,MATCH($A353,'[1]PNC 2020'!$A$7:$A$434,0)+4,MATCH(F$60,'[1]PNC 2020'!$A$3:$AA$3,0))=0,"",INDEX('[1]PNC 2020'!$A$3:$AA$434,MATCH($A353,'[1]PNC 2020'!$A$7:$A$434,0)+4,MATCH(F$60,'[1]PNC 2020'!$A$3:$AA$3,0))),"")</f>
        <v/>
      </c>
      <c r="G353" s="35">
        <f t="shared" si="116"/>
        <v>0</v>
      </c>
      <c r="H353" s="35" t="str">
        <f>IFERROR(IF(INDEX('[1]PNC 2020'!$A$3:$AA$434,MATCH($A353,'[1]PNC 2020'!$A$7:$A$434,0)+4,MATCH(H$60,'[1]PNC 2020'!$A$3:$AA$3,0))=0,"",INDEX('[1]PNC 2020'!$A$3:$AA$434,MATCH($A353,'[1]PNC 2020'!$A$7:$A$434,0)+4,MATCH(H$60,'[1]PNC 2020'!$A$3:$AA$3,0))),"")</f>
        <v/>
      </c>
      <c r="I353" s="35" t="str">
        <f>IFERROR(IF(INDEX('[1]PNC 2020'!$A$3:$AA$434,MATCH($A353,'[1]PNC 2020'!$A$7:$A$434,0)+4,MATCH(I$60,'[1]PNC 2020'!$A$3:$AA$3,0))=0,"",INDEX('[1]PNC 2020'!$A$3:$AA$434,MATCH($A353,'[1]PNC 2020'!$A$7:$A$434,0)+4,MATCH(I$60,'[1]PNC 2020'!$A$3:$AA$3,0))),"")</f>
        <v/>
      </c>
      <c r="J353" s="35">
        <f t="shared" si="117"/>
        <v>0</v>
      </c>
      <c r="K353" s="35" t="str">
        <f>IFERROR(IF(INDEX('[1]PNC 2020'!$A$3:$AA$434,MATCH($A353,'[1]PNC 2020'!$A$7:$A$434,0)+4,MATCH(K$60,'[1]PNC 2020'!$A$3:$AA$3,0))=0,"",INDEX('[1]PNC 2020'!$A$3:$AA$434,MATCH($A353,'[1]PNC 2020'!$A$7:$A$434,0)+4,MATCH(K$60,'[1]PNC 2020'!$A$3:$AA$3,0))),"")</f>
        <v/>
      </c>
      <c r="L353" s="35" t="str">
        <f>IFERROR(IF(INDEX('[1]PNC 2020'!$A$3:$AA$434,MATCH($A353,'[1]PNC 2020'!$A$7:$A$434,0)+4,MATCH(L$60,'[1]PNC 2020'!$A$3:$AA$3,0))=0,"",INDEX('[1]PNC 2020'!$A$3:$AA$434,MATCH($A353,'[1]PNC 2020'!$A$7:$A$434,0)+4,MATCH(L$60,'[1]PNC 2020'!$A$3:$AA$3,0))),"")</f>
        <v/>
      </c>
      <c r="M353" s="35">
        <f t="shared" si="118"/>
        <v>0</v>
      </c>
      <c r="N353" s="35" t="str">
        <f>IFERROR(IF(INDEX('[1]PNC 2020'!$A$3:$AA$434,MATCH($A353,'[1]PNC 2020'!$A$7:$A$434,0)+4,MATCH(N$60,'[1]PNC 2020'!$A$3:$AA$3,0))=0,"",INDEX('[1]PNC 2020'!$A$3:$AA$434,MATCH($A353,'[1]PNC 2020'!$A$7:$A$434,0)+4,MATCH(N$60,'[1]PNC 2020'!$A$3:$AA$3,0))),"")</f>
        <v/>
      </c>
      <c r="O353" s="35" t="str">
        <f>IFERROR(IF(INDEX('[1]PNC 2020'!$A$3:$AA$434,MATCH($A353,'[1]PNC 2020'!$A$7:$A$434,0)+4,MATCH(O$60,'[1]PNC 2020'!$A$3:$AA$3,0))=0,"",INDEX('[1]PNC 2020'!$A$3:$AA$434,MATCH($A353,'[1]PNC 2020'!$A$7:$A$434,0)+4,MATCH(O$60,'[1]PNC 2020'!$A$3:$AA$3,0))),"")</f>
        <v/>
      </c>
      <c r="P353" s="35">
        <f t="shared" si="119"/>
        <v>0</v>
      </c>
      <c r="Q353" s="35" t="str">
        <f>IFERROR(IF(INDEX('[1]PNC 2020'!$A$3:$AA$434,MATCH($A353,'[1]PNC 2020'!$A$7:$A$434,0)+4,MATCH(Q$60,'[1]PNC 2020'!$A$3:$AA$3,0))=0,"",INDEX('[1]PNC 2020'!$A$3:$AA$434,MATCH($A353,'[1]PNC 2020'!$A$7:$A$434,0)+4,MATCH(Q$60,'[1]PNC 2020'!$A$3:$AA$3,0))),"")</f>
        <v/>
      </c>
      <c r="R353" s="35" t="str">
        <f>IFERROR(IF(INDEX('[1]PNC 2020'!$A$3:$AA$434,MATCH($A353,'[1]PNC 2020'!$A$7:$A$434,0)+4,MATCH(R$60,'[1]PNC 2020'!$A$3:$AA$3,0))=0,"",INDEX('[1]PNC 2020'!$A$3:$AA$434,MATCH($A353,'[1]PNC 2020'!$A$7:$A$434,0)+4,MATCH(R$60,'[1]PNC 2020'!$A$3:$AA$3,0))),"")</f>
        <v/>
      </c>
      <c r="S353" s="35">
        <f t="shared" si="120"/>
        <v>0</v>
      </c>
      <c r="T353" s="35" t="str">
        <f>IFERROR(IF(INDEX('[1]PNC 2020'!$A$3:$AA$434,MATCH($A353,'[1]PNC 2020'!$A$7:$A$434,0)+4,MATCH(T$60,'[1]PNC 2020'!$A$3:$AA$3,0))=0,"",INDEX('[1]PNC 2020'!$A$3:$AA$434,MATCH($A353,'[1]PNC 2020'!$A$7:$A$434,0)+4,MATCH(T$60,'[1]PNC 2020'!$A$3:$AA$3,0))),"")</f>
        <v/>
      </c>
      <c r="U353" s="35" t="str">
        <f>IFERROR(IF(INDEX('[1]PNC 2020'!$A$3:$AA$434,MATCH($A353,'[1]PNC 2020'!$A$7:$A$434,0)+4,MATCH(U$60,'[1]PNC 2020'!$A$3:$AA$3,0))=0,"",INDEX('[1]PNC 2020'!$A$3:$AA$434,MATCH($A353,'[1]PNC 2020'!$A$7:$A$434,0)+4,MATCH(U$60,'[1]PNC 2020'!$A$3:$AA$3,0))),"")</f>
        <v/>
      </c>
      <c r="V353" s="35">
        <f t="shared" si="121"/>
        <v>0</v>
      </c>
      <c r="W353" s="35" t="str">
        <f>IFERROR(IF(INDEX('[1]PNC 2020'!$A$3:$AA$434,MATCH($A353,'[1]PNC 2020'!$A$7:$A$434,0)+4,MATCH(W$60,'[1]PNC 2020'!$A$3:$AA$3,0))=0,"",INDEX('[1]PNC 2020'!$A$3:$AA$434,MATCH($A353,'[1]PNC 2020'!$A$7:$A$434,0)+4,MATCH(W$60,'[1]PNC 2020'!$A$3:$AA$3,0))),"")</f>
        <v/>
      </c>
      <c r="X353" s="35" t="str">
        <f>IFERROR(IF(INDEX('[1]PNC 2020'!$A$3:$AA$434,MATCH($A353,'[1]PNC 2020'!$A$7:$A$434,0)+4,MATCH(X$60,'[1]PNC 2020'!$A$3:$AA$3,0))=0,"",INDEX('[1]PNC 2020'!$A$3:$AA$434,MATCH($A353,'[1]PNC 2020'!$A$7:$A$434,0)+4,MATCH(X$60,'[1]PNC 2020'!$A$3:$AA$3,0))),"")</f>
        <v/>
      </c>
      <c r="Y353" s="35">
        <f t="shared" si="122"/>
        <v>0</v>
      </c>
      <c r="Z353" s="35" t="str">
        <f>IFERROR(IF(INDEX('[1]PNC 2020'!$A$3:$AA$434,MATCH($A353,'[1]PNC 2020'!$A$7:$A$434,0)+4,MATCH(Z$60,'[1]PNC 2020'!$A$3:$AA$3,0))=0,"",INDEX('[1]PNC 2020'!$A$3:$AA$434,MATCH($A353,'[1]PNC 2020'!$A$7:$A$434,0)+4,MATCH(Z$60,'[1]PNC 2020'!$A$3:$AA$3,0))),"")</f>
        <v/>
      </c>
      <c r="AA353" s="35" t="str">
        <f>IFERROR(IF(INDEX('[1]PNC 2020'!$A$3:$AA$434,MATCH($A353,'[1]PNC 2020'!$A$7:$A$434,0)+4,MATCH(AA$60,'[1]PNC 2020'!$A$3:$AA$3,0))=0,"",INDEX('[1]PNC 2020'!$A$3:$AA$434,MATCH($A353,'[1]PNC 2020'!$A$7:$A$434,0)+4,MATCH(AA$60,'[1]PNC 2020'!$A$3:$AA$3,0))),"")</f>
        <v/>
      </c>
      <c r="AB353" s="35">
        <f t="shared" si="123"/>
        <v>0</v>
      </c>
      <c r="AC353" s="35" t="str">
        <f>IFERROR(IF(INDEX('[1]PNC 2020'!$A$3:$AA$434,MATCH($A353,'[1]PNC 2020'!$A$7:$A$434,0)+4,MATCH(AC$60,'[1]PNC 2020'!$A$3:$AA$3,0))=0,"",INDEX('[1]PNC 2020'!$A$3:$AA$434,MATCH($A353,'[1]PNC 2020'!$A$7:$A$434,0)+4,MATCH(AC$60,'[1]PNC 2020'!$A$3:$AA$3,0))),"")</f>
        <v/>
      </c>
      <c r="AD353" s="35" t="str">
        <f>IFERROR(IF(INDEX('[1]PNC 2020'!$A$3:$AA$434,MATCH($A353,'[1]PNC 2020'!$A$7:$A$434,0)+4,MATCH(AD$60,'[1]PNC 2020'!$A$3:$AA$3,0))=0,"",INDEX('[1]PNC 2020'!$A$3:$AA$434,MATCH($A353,'[1]PNC 2020'!$A$7:$A$434,0)+4,MATCH(AD$60,'[1]PNC 2020'!$A$3:$AA$3,0))),"")</f>
        <v/>
      </c>
      <c r="AE353" s="35">
        <f t="shared" si="124"/>
        <v>0</v>
      </c>
      <c r="AF353" s="35" t="str">
        <f>IFERROR(IF(INDEX('[1]PNC 2020'!$A$3:$AA$434,MATCH($A353,'[1]PNC 2020'!$A$7:$A$434,0)+4,MATCH(AF$60,'[1]PNC 2020'!$A$3:$AA$3,0))=0,"",INDEX('[1]PNC 2020'!$A$3:$AA$434,MATCH($A353,'[1]PNC 2020'!$A$7:$A$434,0)+4,MATCH(AF$60,'[1]PNC 2020'!$A$3:$AA$3,0))),"")</f>
        <v/>
      </c>
      <c r="AG353" s="35" t="str">
        <f>IFERROR(IF(INDEX('[1]PNC 2020'!$A$3:$AA$434,MATCH($A353,'[1]PNC 2020'!$A$7:$A$434,0)+4,MATCH(AG$60,'[1]PNC 2020'!$A$3:$AA$3,0))=0,"",INDEX('[1]PNC 2020'!$A$3:$AA$434,MATCH($A353,'[1]PNC 2020'!$A$7:$A$434,0)+4,MATCH(AG$60,'[1]PNC 2020'!$A$3:$AA$3,0))),"")</f>
        <v/>
      </c>
      <c r="AH353" s="35">
        <f t="shared" si="125"/>
        <v>0</v>
      </c>
      <c r="AI353" s="35" t="str">
        <f>IFERROR(IF(INDEX('[1]PNC 2020'!$A$3:$AA$434,MATCH($A353,'[1]PNC 2020'!$A$7:$A$434,0)+4,MATCH(AI$60,'[1]PNC 2020'!$A$3:$AA$3,0))=0,"",INDEX('[1]PNC 2020'!$A$3:$AA$434,MATCH($A353,'[1]PNC 2020'!$A$7:$A$434,0)+4,MATCH(AI$60,'[1]PNC 2020'!$A$3:$AA$3,0))),"")</f>
        <v/>
      </c>
      <c r="AJ353" s="35" t="str">
        <f>IFERROR(IF(INDEX('[1]PNC 2020'!$A$3:$AA$434,MATCH($A353,'[1]PNC 2020'!$A$7:$A$434,0)+4,MATCH(AJ$60,'[1]PNC 2020'!$A$3:$AA$3,0))=0,"",INDEX('[1]PNC 2020'!$A$3:$AA$434,MATCH($A353,'[1]PNC 2020'!$A$7:$A$434,0)+4,MATCH(AJ$60,'[1]PNC 2020'!$A$3:$AA$3,0))),"")</f>
        <v/>
      </c>
      <c r="AK353" s="35">
        <f t="shared" si="126"/>
        <v>0</v>
      </c>
      <c r="AM353" s="97" t="s">
        <v>5</v>
      </c>
    </row>
    <row r="354" spans="1:39" x14ac:dyDescent="0.25">
      <c r="A354" s="97" t="str">
        <f t="shared" si="112"/>
        <v>JunioBMI Compañía de Seguros, S. A.</v>
      </c>
      <c r="B354" s="37" t="s">
        <v>87</v>
      </c>
      <c r="C354" s="44">
        <f t="shared" si="114"/>
        <v>0</v>
      </c>
      <c r="D354" s="44">
        <f t="shared" si="115"/>
        <v>0</v>
      </c>
      <c r="E354" s="35" t="str">
        <f>IFERROR(IF(INDEX('[1]PNC 2020'!$A$3:$AA$434,MATCH($A354,'[1]PNC 2020'!$A$7:$A$434,0)+4,MATCH(E$60,'[1]PNC 2020'!$A$3:$AA$3,0))=0,"",INDEX('[1]PNC 2020'!$A$3:$AA$434,MATCH($A354,'[1]PNC 2020'!$A$7:$A$434,0)+4,MATCH(E$60,'[1]PNC 2020'!$A$3:$AA$3,0))),"")</f>
        <v/>
      </c>
      <c r="F354" s="35" t="str">
        <f>IFERROR(IF(INDEX('[1]PNC 2020'!$A$3:$AA$434,MATCH($A354,'[1]PNC 2020'!$A$7:$A$434,0)+4,MATCH(F$60,'[1]PNC 2020'!$A$3:$AA$3,0))=0,"",INDEX('[1]PNC 2020'!$A$3:$AA$434,MATCH($A354,'[1]PNC 2020'!$A$7:$A$434,0)+4,MATCH(F$60,'[1]PNC 2020'!$A$3:$AA$3,0))),"")</f>
        <v/>
      </c>
      <c r="G354" s="35">
        <f t="shared" si="116"/>
        <v>0</v>
      </c>
      <c r="H354" s="35" t="str">
        <f>IFERROR(IF(INDEX('[1]PNC 2020'!$A$3:$AA$434,MATCH($A354,'[1]PNC 2020'!$A$7:$A$434,0)+4,MATCH(H$60,'[1]PNC 2020'!$A$3:$AA$3,0))=0,"",INDEX('[1]PNC 2020'!$A$3:$AA$434,MATCH($A354,'[1]PNC 2020'!$A$7:$A$434,0)+4,MATCH(H$60,'[1]PNC 2020'!$A$3:$AA$3,0))),"")</f>
        <v/>
      </c>
      <c r="I354" s="35" t="str">
        <f>IFERROR(IF(INDEX('[1]PNC 2020'!$A$3:$AA$434,MATCH($A354,'[1]PNC 2020'!$A$7:$A$434,0)+4,MATCH(I$60,'[1]PNC 2020'!$A$3:$AA$3,0))=0,"",INDEX('[1]PNC 2020'!$A$3:$AA$434,MATCH($A354,'[1]PNC 2020'!$A$7:$A$434,0)+4,MATCH(I$60,'[1]PNC 2020'!$A$3:$AA$3,0))),"")</f>
        <v/>
      </c>
      <c r="J354" s="35">
        <f t="shared" si="117"/>
        <v>0</v>
      </c>
      <c r="K354" s="35" t="str">
        <f>IFERROR(IF(INDEX('[1]PNC 2020'!$A$3:$AA$434,MATCH($A354,'[1]PNC 2020'!$A$7:$A$434,0)+4,MATCH(K$60,'[1]PNC 2020'!$A$3:$AA$3,0))=0,"",INDEX('[1]PNC 2020'!$A$3:$AA$434,MATCH($A354,'[1]PNC 2020'!$A$7:$A$434,0)+4,MATCH(K$60,'[1]PNC 2020'!$A$3:$AA$3,0))),"")</f>
        <v/>
      </c>
      <c r="L354" s="35" t="str">
        <f>IFERROR(IF(INDEX('[1]PNC 2020'!$A$3:$AA$434,MATCH($A354,'[1]PNC 2020'!$A$7:$A$434,0)+4,MATCH(L$60,'[1]PNC 2020'!$A$3:$AA$3,0))=0,"",INDEX('[1]PNC 2020'!$A$3:$AA$434,MATCH($A354,'[1]PNC 2020'!$A$7:$A$434,0)+4,MATCH(L$60,'[1]PNC 2020'!$A$3:$AA$3,0))),"")</f>
        <v/>
      </c>
      <c r="M354" s="35">
        <f t="shared" si="118"/>
        <v>0</v>
      </c>
      <c r="N354" s="35" t="str">
        <f>IFERROR(IF(INDEX('[1]PNC 2020'!$A$3:$AA$434,MATCH($A354,'[1]PNC 2020'!$A$7:$A$434,0)+4,MATCH(N$60,'[1]PNC 2020'!$A$3:$AA$3,0))=0,"",INDEX('[1]PNC 2020'!$A$3:$AA$434,MATCH($A354,'[1]PNC 2020'!$A$7:$A$434,0)+4,MATCH(N$60,'[1]PNC 2020'!$A$3:$AA$3,0))),"")</f>
        <v/>
      </c>
      <c r="O354" s="35" t="str">
        <f>IFERROR(IF(INDEX('[1]PNC 2020'!$A$3:$AA$434,MATCH($A354,'[1]PNC 2020'!$A$7:$A$434,0)+4,MATCH(O$60,'[1]PNC 2020'!$A$3:$AA$3,0))=0,"",INDEX('[1]PNC 2020'!$A$3:$AA$434,MATCH($A354,'[1]PNC 2020'!$A$7:$A$434,0)+4,MATCH(O$60,'[1]PNC 2020'!$A$3:$AA$3,0))),"")</f>
        <v/>
      </c>
      <c r="P354" s="35">
        <f t="shared" si="119"/>
        <v>0</v>
      </c>
      <c r="Q354" s="35" t="str">
        <f>IFERROR(IF(INDEX('[1]PNC 2020'!$A$3:$AA$434,MATCH($A354,'[1]PNC 2020'!$A$7:$A$434,0)+4,MATCH(Q$60,'[1]PNC 2020'!$A$3:$AA$3,0))=0,"",INDEX('[1]PNC 2020'!$A$3:$AA$434,MATCH($A354,'[1]PNC 2020'!$A$7:$A$434,0)+4,MATCH(Q$60,'[1]PNC 2020'!$A$3:$AA$3,0))),"")</f>
        <v/>
      </c>
      <c r="R354" s="35" t="str">
        <f>IFERROR(IF(INDEX('[1]PNC 2020'!$A$3:$AA$434,MATCH($A354,'[1]PNC 2020'!$A$7:$A$434,0)+4,MATCH(R$60,'[1]PNC 2020'!$A$3:$AA$3,0))=0,"",INDEX('[1]PNC 2020'!$A$3:$AA$434,MATCH($A354,'[1]PNC 2020'!$A$7:$A$434,0)+4,MATCH(R$60,'[1]PNC 2020'!$A$3:$AA$3,0))),"")</f>
        <v/>
      </c>
      <c r="S354" s="35">
        <f t="shared" si="120"/>
        <v>0</v>
      </c>
      <c r="T354" s="35" t="str">
        <f>IFERROR(IF(INDEX('[1]PNC 2020'!$A$3:$AA$434,MATCH($A354,'[1]PNC 2020'!$A$7:$A$434,0)+4,MATCH(T$60,'[1]PNC 2020'!$A$3:$AA$3,0))=0,"",INDEX('[1]PNC 2020'!$A$3:$AA$434,MATCH($A354,'[1]PNC 2020'!$A$7:$A$434,0)+4,MATCH(T$60,'[1]PNC 2020'!$A$3:$AA$3,0))),"")</f>
        <v/>
      </c>
      <c r="U354" s="35" t="str">
        <f>IFERROR(IF(INDEX('[1]PNC 2020'!$A$3:$AA$434,MATCH($A354,'[1]PNC 2020'!$A$7:$A$434,0)+4,MATCH(U$60,'[1]PNC 2020'!$A$3:$AA$3,0))=0,"",INDEX('[1]PNC 2020'!$A$3:$AA$434,MATCH($A354,'[1]PNC 2020'!$A$7:$A$434,0)+4,MATCH(U$60,'[1]PNC 2020'!$A$3:$AA$3,0))),"")</f>
        <v/>
      </c>
      <c r="V354" s="35">
        <f t="shared" si="121"/>
        <v>0</v>
      </c>
      <c r="W354" s="35" t="str">
        <f>IFERROR(IF(INDEX('[1]PNC 2020'!$A$3:$AA$434,MATCH($A354,'[1]PNC 2020'!$A$7:$A$434,0)+4,MATCH(W$60,'[1]PNC 2020'!$A$3:$AA$3,0))=0,"",INDEX('[1]PNC 2020'!$A$3:$AA$434,MATCH($A354,'[1]PNC 2020'!$A$7:$A$434,0)+4,MATCH(W$60,'[1]PNC 2020'!$A$3:$AA$3,0))),"")</f>
        <v/>
      </c>
      <c r="X354" s="35" t="str">
        <f>IFERROR(IF(INDEX('[1]PNC 2020'!$A$3:$AA$434,MATCH($A354,'[1]PNC 2020'!$A$7:$A$434,0)+4,MATCH(X$60,'[1]PNC 2020'!$A$3:$AA$3,0))=0,"",INDEX('[1]PNC 2020'!$A$3:$AA$434,MATCH($A354,'[1]PNC 2020'!$A$7:$A$434,0)+4,MATCH(X$60,'[1]PNC 2020'!$A$3:$AA$3,0))),"")</f>
        <v/>
      </c>
      <c r="Y354" s="35">
        <f t="shared" si="122"/>
        <v>0</v>
      </c>
      <c r="Z354" s="35" t="str">
        <f>IFERROR(IF(INDEX('[1]PNC 2020'!$A$3:$AA$434,MATCH($A354,'[1]PNC 2020'!$A$7:$A$434,0)+4,MATCH(Z$60,'[1]PNC 2020'!$A$3:$AA$3,0))=0,"",INDEX('[1]PNC 2020'!$A$3:$AA$434,MATCH($A354,'[1]PNC 2020'!$A$7:$A$434,0)+4,MATCH(Z$60,'[1]PNC 2020'!$A$3:$AA$3,0))),"")</f>
        <v/>
      </c>
      <c r="AA354" s="35" t="str">
        <f>IFERROR(IF(INDEX('[1]PNC 2020'!$A$3:$AA$434,MATCH($A354,'[1]PNC 2020'!$A$7:$A$434,0)+4,MATCH(AA$60,'[1]PNC 2020'!$A$3:$AA$3,0))=0,"",INDEX('[1]PNC 2020'!$A$3:$AA$434,MATCH($A354,'[1]PNC 2020'!$A$7:$A$434,0)+4,MATCH(AA$60,'[1]PNC 2020'!$A$3:$AA$3,0))),"")</f>
        <v/>
      </c>
      <c r="AB354" s="35">
        <f t="shared" si="123"/>
        <v>0</v>
      </c>
      <c r="AC354" s="35" t="str">
        <f>IFERROR(IF(INDEX('[1]PNC 2020'!$A$3:$AA$434,MATCH($A354,'[1]PNC 2020'!$A$7:$A$434,0)+4,MATCH(AC$60,'[1]PNC 2020'!$A$3:$AA$3,0))=0,"",INDEX('[1]PNC 2020'!$A$3:$AA$434,MATCH($A354,'[1]PNC 2020'!$A$7:$A$434,0)+4,MATCH(AC$60,'[1]PNC 2020'!$A$3:$AA$3,0))),"")</f>
        <v/>
      </c>
      <c r="AD354" s="35" t="str">
        <f>IFERROR(IF(INDEX('[1]PNC 2020'!$A$3:$AA$434,MATCH($A354,'[1]PNC 2020'!$A$7:$A$434,0)+4,MATCH(AD$60,'[1]PNC 2020'!$A$3:$AA$3,0))=0,"",INDEX('[1]PNC 2020'!$A$3:$AA$434,MATCH($A354,'[1]PNC 2020'!$A$7:$A$434,0)+4,MATCH(AD$60,'[1]PNC 2020'!$A$3:$AA$3,0))),"")</f>
        <v/>
      </c>
      <c r="AE354" s="35">
        <f t="shared" si="124"/>
        <v>0</v>
      </c>
      <c r="AF354" s="35" t="str">
        <f>IFERROR(IF(INDEX('[1]PNC 2020'!$A$3:$AA$434,MATCH($A354,'[1]PNC 2020'!$A$7:$A$434,0)+4,MATCH(AF$60,'[1]PNC 2020'!$A$3:$AA$3,0))=0,"",INDEX('[1]PNC 2020'!$A$3:$AA$434,MATCH($A354,'[1]PNC 2020'!$A$7:$A$434,0)+4,MATCH(AF$60,'[1]PNC 2020'!$A$3:$AA$3,0))),"")</f>
        <v/>
      </c>
      <c r="AG354" s="35" t="str">
        <f>IFERROR(IF(INDEX('[1]PNC 2020'!$A$3:$AA$434,MATCH($A354,'[1]PNC 2020'!$A$7:$A$434,0)+4,MATCH(AG$60,'[1]PNC 2020'!$A$3:$AA$3,0))=0,"",INDEX('[1]PNC 2020'!$A$3:$AA$434,MATCH($A354,'[1]PNC 2020'!$A$7:$A$434,0)+4,MATCH(AG$60,'[1]PNC 2020'!$A$3:$AA$3,0))),"")</f>
        <v/>
      </c>
      <c r="AH354" s="35">
        <f t="shared" si="125"/>
        <v>0</v>
      </c>
      <c r="AI354" s="35" t="str">
        <f>IFERROR(IF(INDEX('[1]PNC 2020'!$A$3:$AA$434,MATCH($A354,'[1]PNC 2020'!$A$7:$A$434,0)+4,MATCH(AI$60,'[1]PNC 2020'!$A$3:$AA$3,0))=0,"",INDEX('[1]PNC 2020'!$A$3:$AA$434,MATCH($A354,'[1]PNC 2020'!$A$7:$A$434,0)+4,MATCH(AI$60,'[1]PNC 2020'!$A$3:$AA$3,0))),"")</f>
        <v/>
      </c>
      <c r="AJ354" s="35" t="str">
        <f>IFERROR(IF(INDEX('[1]PNC 2020'!$A$3:$AA$434,MATCH($A354,'[1]PNC 2020'!$A$7:$A$434,0)+4,MATCH(AJ$60,'[1]PNC 2020'!$A$3:$AA$3,0))=0,"",INDEX('[1]PNC 2020'!$A$3:$AA$434,MATCH($A354,'[1]PNC 2020'!$A$7:$A$434,0)+4,MATCH(AJ$60,'[1]PNC 2020'!$A$3:$AA$3,0))),"")</f>
        <v/>
      </c>
      <c r="AK354" s="35">
        <f t="shared" si="126"/>
        <v>0</v>
      </c>
      <c r="AM354" s="97" t="s">
        <v>5</v>
      </c>
    </row>
    <row r="355" spans="1:39" x14ac:dyDescent="0.25">
      <c r="A355" s="97" t="str">
        <f t="shared" si="112"/>
        <v>JunioBupa Dominicana, S. A.</v>
      </c>
      <c r="B355" s="37" t="s">
        <v>123</v>
      </c>
      <c r="C355" s="44">
        <f t="shared" si="114"/>
        <v>0</v>
      </c>
      <c r="D355" s="44">
        <f t="shared" si="115"/>
        <v>0</v>
      </c>
      <c r="E355" s="35" t="str">
        <f>IFERROR(IF(INDEX('[1]PNC 2020'!$A$3:$AA$434,MATCH($A355,'[1]PNC 2020'!$A$7:$A$434,0)+4,MATCH(E$60,'[1]PNC 2020'!$A$3:$AA$3,0))=0,"",INDEX('[1]PNC 2020'!$A$3:$AA$434,MATCH($A355,'[1]PNC 2020'!$A$7:$A$434,0)+4,MATCH(E$60,'[1]PNC 2020'!$A$3:$AA$3,0))),"")</f>
        <v/>
      </c>
      <c r="F355" s="35" t="str">
        <f>IFERROR(IF(INDEX('[1]PNC 2020'!$A$3:$AA$434,MATCH($A355,'[1]PNC 2020'!$A$7:$A$434,0)+4,MATCH(F$60,'[1]PNC 2020'!$A$3:$AA$3,0))=0,"",INDEX('[1]PNC 2020'!$A$3:$AA$434,MATCH($A355,'[1]PNC 2020'!$A$7:$A$434,0)+4,MATCH(F$60,'[1]PNC 2020'!$A$3:$AA$3,0))),"")</f>
        <v/>
      </c>
      <c r="G355" s="35">
        <f t="shared" si="116"/>
        <v>0</v>
      </c>
      <c r="H355" s="35" t="str">
        <f>IFERROR(IF(INDEX('[1]PNC 2020'!$A$3:$AA$434,MATCH($A355,'[1]PNC 2020'!$A$7:$A$434,0)+4,MATCH(H$60,'[1]PNC 2020'!$A$3:$AA$3,0))=0,"",INDEX('[1]PNC 2020'!$A$3:$AA$434,MATCH($A355,'[1]PNC 2020'!$A$7:$A$434,0)+4,MATCH(H$60,'[1]PNC 2020'!$A$3:$AA$3,0))),"")</f>
        <v/>
      </c>
      <c r="I355" s="35" t="str">
        <f>IFERROR(IF(INDEX('[1]PNC 2020'!$A$3:$AA$434,MATCH($A355,'[1]PNC 2020'!$A$7:$A$434,0)+4,MATCH(I$60,'[1]PNC 2020'!$A$3:$AA$3,0))=0,"",INDEX('[1]PNC 2020'!$A$3:$AA$434,MATCH($A355,'[1]PNC 2020'!$A$7:$A$434,0)+4,MATCH(I$60,'[1]PNC 2020'!$A$3:$AA$3,0))),"")</f>
        <v/>
      </c>
      <c r="J355" s="35">
        <f t="shared" si="117"/>
        <v>0</v>
      </c>
      <c r="K355" s="35" t="str">
        <f>IFERROR(IF(INDEX('[1]PNC 2020'!$A$3:$AA$434,MATCH($A355,'[1]PNC 2020'!$A$7:$A$434,0)+4,MATCH(K$60,'[1]PNC 2020'!$A$3:$AA$3,0))=0,"",INDEX('[1]PNC 2020'!$A$3:$AA$434,MATCH($A355,'[1]PNC 2020'!$A$7:$A$434,0)+4,MATCH(K$60,'[1]PNC 2020'!$A$3:$AA$3,0))),"")</f>
        <v/>
      </c>
      <c r="L355" s="35" t="str">
        <f>IFERROR(IF(INDEX('[1]PNC 2020'!$A$3:$AA$434,MATCH($A355,'[1]PNC 2020'!$A$7:$A$434,0)+4,MATCH(L$60,'[1]PNC 2020'!$A$3:$AA$3,0))=0,"",INDEX('[1]PNC 2020'!$A$3:$AA$434,MATCH($A355,'[1]PNC 2020'!$A$7:$A$434,0)+4,MATCH(L$60,'[1]PNC 2020'!$A$3:$AA$3,0))),"")</f>
        <v/>
      </c>
      <c r="M355" s="35">
        <f t="shared" si="118"/>
        <v>0</v>
      </c>
      <c r="N355" s="35" t="str">
        <f>IFERROR(IF(INDEX('[1]PNC 2020'!$A$3:$AA$434,MATCH($A355,'[1]PNC 2020'!$A$7:$A$434,0)+4,MATCH(N$60,'[1]PNC 2020'!$A$3:$AA$3,0))=0,"",INDEX('[1]PNC 2020'!$A$3:$AA$434,MATCH($A355,'[1]PNC 2020'!$A$7:$A$434,0)+4,MATCH(N$60,'[1]PNC 2020'!$A$3:$AA$3,0))),"")</f>
        <v/>
      </c>
      <c r="O355" s="35" t="str">
        <f>IFERROR(IF(INDEX('[1]PNC 2020'!$A$3:$AA$434,MATCH($A355,'[1]PNC 2020'!$A$7:$A$434,0)+4,MATCH(O$60,'[1]PNC 2020'!$A$3:$AA$3,0))=0,"",INDEX('[1]PNC 2020'!$A$3:$AA$434,MATCH($A355,'[1]PNC 2020'!$A$7:$A$434,0)+4,MATCH(O$60,'[1]PNC 2020'!$A$3:$AA$3,0))),"")</f>
        <v/>
      </c>
      <c r="P355" s="35">
        <f t="shared" si="119"/>
        <v>0</v>
      </c>
      <c r="Q355" s="35" t="str">
        <f>IFERROR(IF(INDEX('[1]PNC 2020'!$A$3:$AA$434,MATCH($A355,'[1]PNC 2020'!$A$7:$A$434,0)+4,MATCH(Q$60,'[1]PNC 2020'!$A$3:$AA$3,0))=0,"",INDEX('[1]PNC 2020'!$A$3:$AA$434,MATCH($A355,'[1]PNC 2020'!$A$7:$A$434,0)+4,MATCH(Q$60,'[1]PNC 2020'!$A$3:$AA$3,0))),"")</f>
        <v/>
      </c>
      <c r="R355" s="35" t="str">
        <f>IFERROR(IF(INDEX('[1]PNC 2020'!$A$3:$AA$434,MATCH($A355,'[1]PNC 2020'!$A$7:$A$434,0)+4,MATCH(R$60,'[1]PNC 2020'!$A$3:$AA$3,0))=0,"",INDEX('[1]PNC 2020'!$A$3:$AA$434,MATCH($A355,'[1]PNC 2020'!$A$7:$A$434,0)+4,MATCH(R$60,'[1]PNC 2020'!$A$3:$AA$3,0))),"")</f>
        <v/>
      </c>
      <c r="S355" s="35">
        <f t="shared" si="120"/>
        <v>0</v>
      </c>
      <c r="T355" s="35" t="str">
        <f>IFERROR(IF(INDEX('[1]PNC 2020'!$A$3:$AA$434,MATCH($A355,'[1]PNC 2020'!$A$7:$A$434,0)+4,MATCH(T$60,'[1]PNC 2020'!$A$3:$AA$3,0))=0,"",INDEX('[1]PNC 2020'!$A$3:$AA$434,MATCH($A355,'[1]PNC 2020'!$A$7:$A$434,0)+4,MATCH(T$60,'[1]PNC 2020'!$A$3:$AA$3,0))),"")</f>
        <v/>
      </c>
      <c r="U355" s="35" t="str">
        <f>IFERROR(IF(INDEX('[1]PNC 2020'!$A$3:$AA$434,MATCH($A355,'[1]PNC 2020'!$A$7:$A$434,0)+4,MATCH(U$60,'[1]PNC 2020'!$A$3:$AA$3,0))=0,"",INDEX('[1]PNC 2020'!$A$3:$AA$434,MATCH($A355,'[1]PNC 2020'!$A$7:$A$434,0)+4,MATCH(U$60,'[1]PNC 2020'!$A$3:$AA$3,0))),"")</f>
        <v/>
      </c>
      <c r="V355" s="35">
        <f t="shared" si="121"/>
        <v>0</v>
      </c>
      <c r="W355" s="35" t="str">
        <f>IFERROR(IF(INDEX('[1]PNC 2020'!$A$3:$AA$434,MATCH($A355,'[1]PNC 2020'!$A$7:$A$434,0)+4,MATCH(W$60,'[1]PNC 2020'!$A$3:$AA$3,0))=0,"",INDEX('[1]PNC 2020'!$A$3:$AA$434,MATCH($A355,'[1]PNC 2020'!$A$7:$A$434,0)+4,MATCH(W$60,'[1]PNC 2020'!$A$3:$AA$3,0))),"")</f>
        <v/>
      </c>
      <c r="X355" s="35" t="str">
        <f>IFERROR(IF(INDEX('[1]PNC 2020'!$A$3:$AA$434,MATCH($A355,'[1]PNC 2020'!$A$7:$A$434,0)+4,MATCH(X$60,'[1]PNC 2020'!$A$3:$AA$3,0))=0,"",INDEX('[1]PNC 2020'!$A$3:$AA$434,MATCH($A355,'[1]PNC 2020'!$A$7:$A$434,0)+4,MATCH(X$60,'[1]PNC 2020'!$A$3:$AA$3,0))),"")</f>
        <v/>
      </c>
      <c r="Y355" s="35">
        <f t="shared" si="122"/>
        <v>0</v>
      </c>
      <c r="Z355" s="35" t="str">
        <f>IFERROR(IF(INDEX('[1]PNC 2020'!$A$3:$AA$434,MATCH($A355,'[1]PNC 2020'!$A$7:$A$434,0)+4,MATCH(Z$60,'[1]PNC 2020'!$A$3:$AA$3,0))=0,"",INDEX('[1]PNC 2020'!$A$3:$AA$434,MATCH($A355,'[1]PNC 2020'!$A$7:$A$434,0)+4,MATCH(Z$60,'[1]PNC 2020'!$A$3:$AA$3,0))),"")</f>
        <v/>
      </c>
      <c r="AA355" s="35" t="str">
        <f>IFERROR(IF(INDEX('[1]PNC 2020'!$A$3:$AA$434,MATCH($A355,'[1]PNC 2020'!$A$7:$A$434,0)+4,MATCH(AA$60,'[1]PNC 2020'!$A$3:$AA$3,0))=0,"",INDEX('[1]PNC 2020'!$A$3:$AA$434,MATCH($A355,'[1]PNC 2020'!$A$7:$A$434,0)+4,MATCH(AA$60,'[1]PNC 2020'!$A$3:$AA$3,0))),"")</f>
        <v/>
      </c>
      <c r="AB355" s="35">
        <f t="shared" si="123"/>
        <v>0</v>
      </c>
      <c r="AC355" s="35" t="str">
        <f>IFERROR(IF(INDEX('[1]PNC 2020'!$A$3:$AA$434,MATCH($A355,'[1]PNC 2020'!$A$7:$A$434,0)+4,MATCH(AC$60,'[1]PNC 2020'!$A$3:$AA$3,0))=0,"",INDEX('[1]PNC 2020'!$A$3:$AA$434,MATCH($A355,'[1]PNC 2020'!$A$7:$A$434,0)+4,MATCH(AC$60,'[1]PNC 2020'!$A$3:$AA$3,0))),"")</f>
        <v/>
      </c>
      <c r="AD355" s="35" t="str">
        <f>IFERROR(IF(INDEX('[1]PNC 2020'!$A$3:$AA$434,MATCH($A355,'[1]PNC 2020'!$A$7:$A$434,0)+4,MATCH(AD$60,'[1]PNC 2020'!$A$3:$AA$3,0))=0,"",INDEX('[1]PNC 2020'!$A$3:$AA$434,MATCH($A355,'[1]PNC 2020'!$A$7:$A$434,0)+4,MATCH(AD$60,'[1]PNC 2020'!$A$3:$AA$3,0))),"")</f>
        <v/>
      </c>
      <c r="AE355" s="35">
        <f t="shared" si="124"/>
        <v>0</v>
      </c>
      <c r="AF355" s="35" t="str">
        <f>IFERROR(IF(INDEX('[1]PNC 2020'!$A$3:$AA$434,MATCH($A355,'[1]PNC 2020'!$A$7:$A$434,0)+4,MATCH(AF$60,'[1]PNC 2020'!$A$3:$AA$3,0))=0,"",INDEX('[1]PNC 2020'!$A$3:$AA$434,MATCH($A355,'[1]PNC 2020'!$A$7:$A$434,0)+4,MATCH(AF$60,'[1]PNC 2020'!$A$3:$AA$3,0))),"")</f>
        <v/>
      </c>
      <c r="AG355" s="35" t="str">
        <f>IFERROR(IF(INDEX('[1]PNC 2020'!$A$3:$AA$434,MATCH($A355,'[1]PNC 2020'!$A$7:$A$434,0)+4,MATCH(AG$60,'[1]PNC 2020'!$A$3:$AA$3,0))=0,"",INDEX('[1]PNC 2020'!$A$3:$AA$434,MATCH($A355,'[1]PNC 2020'!$A$7:$A$434,0)+4,MATCH(AG$60,'[1]PNC 2020'!$A$3:$AA$3,0))),"")</f>
        <v/>
      </c>
      <c r="AH355" s="35">
        <f t="shared" si="125"/>
        <v>0</v>
      </c>
      <c r="AI355" s="35" t="str">
        <f>IFERROR(IF(INDEX('[1]PNC 2020'!$A$3:$AA$434,MATCH($A355,'[1]PNC 2020'!$A$7:$A$434,0)+4,MATCH(AI$60,'[1]PNC 2020'!$A$3:$AA$3,0))=0,"",INDEX('[1]PNC 2020'!$A$3:$AA$434,MATCH($A355,'[1]PNC 2020'!$A$7:$A$434,0)+4,MATCH(AI$60,'[1]PNC 2020'!$A$3:$AA$3,0))),"")</f>
        <v/>
      </c>
      <c r="AJ355" s="35" t="str">
        <f>IFERROR(IF(INDEX('[1]PNC 2020'!$A$3:$AA$434,MATCH($A355,'[1]PNC 2020'!$A$7:$A$434,0)+4,MATCH(AJ$60,'[1]PNC 2020'!$A$3:$AA$3,0))=0,"",INDEX('[1]PNC 2020'!$A$3:$AA$434,MATCH($A355,'[1]PNC 2020'!$A$7:$A$434,0)+4,MATCH(AJ$60,'[1]PNC 2020'!$A$3:$AA$3,0))),"")</f>
        <v/>
      </c>
      <c r="AK355" s="35">
        <f t="shared" si="126"/>
        <v>0</v>
      </c>
      <c r="AM355" s="97" t="s">
        <v>5</v>
      </c>
    </row>
    <row r="356" spans="1:39" x14ac:dyDescent="0.25">
      <c r="A356" s="97" t="str">
        <f t="shared" si="112"/>
        <v>JunioSeguros APS, S.R.L.</v>
      </c>
      <c r="B356" s="37" t="s">
        <v>124</v>
      </c>
      <c r="C356" s="44">
        <f t="shared" si="114"/>
        <v>0</v>
      </c>
      <c r="D356" s="44">
        <f t="shared" si="115"/>
        <v>0</v>
      </c>
      <c r="E356" s="35" t="str">
        <f>IFERROR(IF(INDEX('[1]PNC 2020'!$A$3:$AA$434,MATCH($A356,'[1]PNC 2020'!$A$7:$A$434,0)+4,MATCH(E$60,'[1]PNC 2020'!$A$3:$AA$3,0))=0,"",INDEX('[1]PNC 2020'!$A$3:$AA$434,MATCH($A356,'[1]PNC 2020'!$A$7:$A$434,0)+4,MATCH(E$60,'[1]PNC 2020'!$A$3:$AA$3,0))),"")</f>
        <v/>
      </c>
      <c r="F356" s="35" t="str">
        <f>IFERROR(IF(INDEX('[1]PNC 2020'!$A$3:$AA$434,MATCH($A356,'[1]PNC 2020'!$A$7:$A$434,0)+4,MATCH(F$60,'[1]PNC 2020'!$A$3:$AA$3,0))=0,"",INDEX('[1]PNC 2020'!$A$3:$AA$434,MATCH($A356,'[1]PNC 2020'!$A$7:$A$434,0)+4,MATCH(F$60,'[1]PNC 2020'!$A$3:$AA$3,0))),"")</f>
        <v/>
      </c>
      <c r="G356" s="35">
        <f t="shared" si="116"/>
        <v>0</v>
      </c>
      <c r="H356" s="35" t="str">
        <f>IFERROR(IF(INDEX('[1]PNC 2020'!$A$3:$AA$434,MATCH($A356,'[1]PNC 2020'!$A$7:$A$434,0)+4,MATCH(H$60,'[1]PNC 2020'!$A$3:$AA$3,0))=0,"",INDEX('[1]PNC 2020'!$A$3:$AA$434,MATCH($A356,'[1]PNC 2020'!$A$7:$A$434,0)+4,MATCH(H$60,'[1]PNC 2020'!$A$3:$AA$3,0))),"")</f>
        <v/>
      </c>
      <c r="I356" s="35" t="str">
        <f>IFERROR(IF(INDEX('[1]PNC 2020'!$A$3:$AA$434,MATCH($A356,'[1]PNC 2020'!$A$7:$A$434,0)+4,MATCH(I$60,'[1]PNC 2020'!$A$3:$AA$3,0))=0,"",INDEX('[1]PNC 2020'!$A$3:$AA$434,MATCH($A356,'[1]PNC 2020'!$A$7:$A$434,0)+4,MATCH(I$60,'[1]PNC 2020'!$A$3:$AA$3,0))),"")</f>
        <v/>
      </c>
      <c r="J356" s="35">
        <f t="shared" si="117"/>
        <v>0</v>
      </c>
      <c r="K356" s="35" t="str">
        <f>IFERROR(IF(INDEX('[1]PNC 2020'!$A$3:$AA$434,MATCH($A356,'[1]PNC 2020'!$A$7:$A$434,0)+4,MATCH(K$60,'[1]PNC 2020'!$A$3:$AA$3,0))=0,"",INDEX('[1]PNC 2020'!$A$3:$AA$434,MATCH($A356,'[1]PNC 2020'!$A$7:$A$434,0)+4,MATCH(K$60,'[1]PNC 2020'!$A$3:$AA$3,0))),"")</f>
        <v/>
      </c>
      <c r="L356" s="35" t="str">
        <f>IFERROR(IF(INDEX('[1]PNC 2020'!$A$3:$AA$434,MATCH($A356,'[1]PNC 2020'!$A$7:$A$434,0)+4,MATCH(L$60,'[1]PNC 2020'!$A$3:$AA$3,0))=0,"",INDEX('[1]PNC 2020'!$A$3:$AA$434,MATCH($A356,'[1]PNC 2020'!$A$7:$A$434,0)+4,MATCH(L$60,'[1]PNC 2020'!$A$3:$AA$3,0))),"")</f>
        <v/>
      </c>
      <c r="M356" s="35">
        <f t="shared" si="118"/>
        <v>0</v>
      </c>
      <c r="N356" s="35" t="str">
        <f>IFERROR(IF(INDEX('[1]PNC 2020'!$A$3:$AA$434,MATCH($A356,'[1]PNC 2020'!$A$7:$A$434,0)+4,MATCH(N$60,'[1]PNC 2020'!$A$3:$AA$3,0))=0,"",INDEX('[1]PNC 2020'!$A$3:$AA$434,MATCH($A356,'[1]PNC 2020'!$A$7:$A$434,0)+4,MATCH(N$60,'[1]PNC 2020'!$A$3:$AA$3,0))),"")</f>
        <v/>
      </c>
      <c r="O356" s="35" t="str">
        <f>IFERROR(IF(INDEX('[1]PNC 2020'!$A$3:$AA$434,MATCH($A356,'[1]PNC 2020'!$A$7:$A$434,0)+4,MATCH(O$60,'[1]PNC 2020'!$A$3:$AA$3,0))=0,"",INDEX('[1]PNC 2020'!$A$3:$AA$434,MATCH($A356,'[1]PNC 2020'!$A$7:$A$434,0)+4,MATCH(O$60,'[1]PNC 2020'!$A$3:$AA$3,0))),"")</f>
        <v/>
      </c>
      <c r="P356" s="35">
        <f t="shared" si="119"/>
        <v>0</v>
      </c>
      <c r="Q356" s="35" t="str">
        <f>IFERROR(IF(INDEX('[1]PNC 2020'!$A$3:$AA$434,MATCH($A356,'[1]PNC 2020'!$A$7:$A$434,0)+4,MATCH(Q$60,'[1]PNC 2020'!$A$3:$AA$3,0))=0,"",INDEX('[1]PNC 2020'!$A$3:$AA$434,MATCH($A356,'[1]PNC 2020'!$A$7:$A$434,0)+4,MATCH(Q$60,'[1]PNC 2020'!$A$3:$AA$3,0))),"")</f>
        <v/>
      </c>
      <c r="R356" s="35" t="str">
        <f>IFERROR(IF(INDEX('[1]PNC 2020'!$A$3:$AA$434,MATCH($A356,'[1]PNC 2020'!$A$7:$A$434,0)+4,MATCH(R$60,'[1]PNC 2020'!$A$3:$AA$3,0))=0,"",INDEX('[1]PNC 2020'!$A$3:$AA$434,MATCH($A356,'[1]PNC 2020'!$A$7:$A$434,0)+4,MATCH(R$60,'[1]PNC 2020'!$A$3:$AA$3,0))),"")</f>
        <v/>
      </c>
      <c r="S356" s="35">
        <f t="shared" si="120"/>
        <v>0</v>
      </c>
      <c r="T356" s="35" t="str">
        <f>IFERROR(IF(INDEX('[1]PNC 2020'!$A$3:$AA$434,MATCH($A356,'[1]PNC 2020'!$A$7:$A$434,0)+4,MATCH(T$60,'[1]PNC 2020'!$A$3:$AA$3,0))=0,"",INDEX('[1]PNC 2020'!$A$3:$AA$434,MATCH($A356,'[1]PNC 2020'!$A$7:$A$434,0)+4,MATCH(T$60,'[1]PNC 2020'!$A$3:$AA$3,0))),"")</f>
        <v/>
      </c>
      <c r="U356" s="35" t="str">
        <f>IFERROR(IF(INDEX('[1]PNC 2020'!$A$3:$AA$434,MATCH($A356,'[1]PNC 2020'!$A$7:$A$434,0)+4,MATCH(U$60,'[1]PNC 2020'!$A$3:$AA$3,0))=0,"",INDEX('[1]PNC 2020'!$A$3:$AA$434,MATCH($A356,'[1]PNC 2020'!$A$7:$A$434,0)+4,MATCH(U$60,'[1]PNC 2020'!$A$3:$AA$3,0))),"")</f>
        <v/>
      </c>
      <c r="V356" s="35">
        <f t="shared" si="121"/>
        <v>0</v>
      </c>
      <c r="W356" s="35" t="str">
        <f>IFERROR(IF(INDEX('[1]PNC 2020'!$A$3:$AA$434,MATCH($A356,'[1]PNC 2020'!$A$7:$A$434,0)+4,MATCH(W$60,'[1]PNC 2020'!$A$3:$AA$3,0))=0,"",INDEX('[1]PNC 2020'!$A$3:$AA$434,MATCH($A356,'[1]PNC 2020'!$A$7:$A$434,0)+4,MATCH(W$60,'[1]PNC 2020'!$A$3:$AA$3,0))),"")</f>
        <v/>
      </c>
      <c r="X356" s="35" t="str">
        <f>IFERROR(IF(INDEX('[1]PNC 2020'!$A$3:$AA$434,MATCH($A356,'[1]PNC 2020'!$A$7:$A$434,0)+4,MATCH(X$60,'[1]PNC 2020'!$A$3:$AA$3,0))=0,"",INDEX('[1]PNC 2020'!$A$3:$AA$434,MATCH($A356,'[1]PNC 2020'!$A$7:$A$434,0)+4,MATCH(X$60,'[1]PNC 2020'!$A$3:$AA$3,0))),"")</f>
        <v/>
      </c>
      <c r="Y356" s="35">
        <f t="shared" si="122"/>
        <v>0</v>
      </c>
      <c r="Z356" s="35" t="str">
        <f>IFERROR(IF(INDEX('[1]PNC 2020'!$A$3:$AA$434,MATCH($A356,'[1]PNC 2020'!$A$7:$A$434,0)+4,MATCH(Z$60,'[1]PNC 2020'!$A$3:$AA$3,0))=0,"",INDEX('[1]PNC 2020'!$A$3:$AA$434,MATCH($A356,'[1]PNC 2020'!$A$7:$A$434,0)+4,MATCH(Z$60,'[1]PNC 2020'!$A$3:$AA$3,0))),"")</f>
        <v/>
      </c>
      <c r="AA356" s="35" t="str">
        <f>IFERROR(IF(INDEX('[1]PNC 2020'!$A$3:$AA$434,MATCH($A356,'[1]PNC 2020'!$A$7:$A$434,0)+4,MATCH(AA$60,'[1]PNC 2020'!$A$3:$AA$3,0))=0,"",INDEX('[1]PNC 2020'!$A$3:$AA$434,MATCH($A356,'[1]PNC 2020'!$A$7:$A$434,0)+4,MATCH(AA$60,'[1]PNC 2020'!$A$3:$AA$3,0))),"")</f>
        <v/>
      </c>
      <c r="AB356" s="35">
        <f t="shared" si="123"/>
        <v>0</v>
      </c>
      <c r="AC356" s="35" t="str">
        <f>IFERROR(IF(INDEX('[1]PNC 2020'!$A$3:$AA$434,MATCH($A356,'[1]PNC 2020'!$A$7:$A$434,0)+4,MATCH(AC$60,'[1]PNC 2020'!$A$3:$AA$3,0))=0,"",INDEX('[1]PNC 2020'!$A$3:$AA$434,MATCH($A356,'[1]PNC 2020'!$A$7:$A$434,0)+4,MATCH(AC$60,'[1]PNC 2020'!$A$3:$AA$3,0))),"")</f>
        <v/>
      </c>
      <c r="AD356" s="35" t="str">
        <f>IFERROR(IF(INDEX('[1]PNC 2020'!$A$3:$AA$434,MATCH($A356,'[1]PNC 2020'!$A$7:$A$434,0)+4,MATCH(AD$60,'[1]PNC 2020'!$A$3:$AA$3,0))=0,"",INDEX('[1]PNC 2020'!$A$3:$AA$434,MATCH($A356,'[1]PNC 2020'!$A$7:$A$434,0)+4,MATCH(AD$60,'[1]PNC 2020'!$A$3:$AA$3,0))),"")</f>
        <v/>
      </c>
      <c r="AE356" s="35">
        <f t="shared" si="124"/>
        <v>0</v>
      </c>
      <c r="AF356" s="35" t="str">
        <f>IFERROR(IF(INDEX('[1]PNC 2020'!$A$3:$AA$434,MATCH($A356,'[1]PNC 2020'!$A$7:$A$434,0)+4,MATCH(AF$60,'[1]PNC 2020'!$A$3:$AA$3,0))=0,"",INDEX('[1]PNC 2020'!$A$3:$AA$434,MATCH($A356,'[1]PNC 2020'!$A$7:$A$434,0)+4,MATCH(AF$60,'[1]PNC 2020'!$A$3:$AA$3,0))),"")</f>
        <v/>
      </c>
      <c r="AG356" s="35" t="str">
        <f>IFERROR(IF(INDEX('[1]PNC 2020'!$A$3:$AA$434,MATCH($A356,'[1]PNC 2020'!$A$7:$A$434,0)+4,MATCH(AG$60,'[1]PNC 2020'!$A$3:$AA$3,0))=0,"",INDEX('[1]PNC 2020'!$A$3:$AA$434,MATCH($A356,'[1]PNC 2020'!$A$7:$A$434,0)+4,MATCH(AG$60,'[1]PNC 2020'!$A$3:$AA$3,0))),"")</f>
        <v/>
      </c>
      <c r="AH356" s="35">
        <f t="shared" si="125"/>
        <v>0</v>
      </c>
      <c r="AI356" s="35" t="str">
        <f>IFERROR(IF(INDEX('[1]PNC 2020'!$A$3:$AA$434,MATCH($A356,'[1]PNC 2020'!$A$7:$A$434,0)+4,MATCH(AI$60,'[1]PNC 2020'!$A$3:$AA$3,0))=0,"",INDEX('[1]PNC 2020'!$A$3:$AA$434,MATCH($A356,'[1]PNC 2020'!$A$7:$A$434,0)+4,MATCH(AI$60,'[1]PNC 2020'!$A$3:$AA$3,0))),"")</f>
        <v/>
      </c>
      <c r="AJ356" s="35" t="str">
        <f>IFERROR(IF(INDEX('[1]PNC 2020'!$A$3:$AA$434,MATCH($A356,'[1]PNC 2020'!$A$7:$A$434,0)+4,MATCH(AJ$60,'[1]PNC 2020'!$A$3:$AA$3,0))=0,"",INDEX('[1]PNC 2020'!$A$3:$AA$434,MATCH($A356,'[1]PNC 2020'!$A$7:$A$434,0)+4,MATCH(AJ$60,'[1]PNC 2020'!$A$3:$AA$3,0))),"")</f>
        <v/>
      </c>
      <c r="AK356" s="35">
        <f t="shared" si="126"/>
        <v>0</v>
      </c>
      <c r="AM356" s="97" t="s">
        <v>5</v>
      </c>
    </row>
    <row r="357" spans="1:39" x14ac:dyDescent="0.25">
      <c r="A357" s="97" t="str">
        <f t="shared" ref="A357:A413" si="127">AM357&amp;B357</f>
        <v>JunioMultiseguros Su, S.A.</v>
      </c>
      <c r="B357" s="37" t="s">
        <v>125</v>
      </c>
      <c r="C357" s="44">
        <f t="shared" si="114"/>
        <v>0</v>
      </c>
      <c r="D357" s="44">
        <f t="shared" si="115"/>
        <v>0</v>
      </c>
      <c r="E357" s="35" t="str">
        <f>IFERROR(IF(INDEX('[1]PNC 2020'!$A$3:$AA$434,MATCH($A357,'[1]PNC 2020'!$A$7:$A$434,0)+4,MATCH(E$60,'[1]PNC 2020'!$A$3:$AA$3,0))=0,"",INDEX('[1]PNC 2020'!$A$3:$AA$434,MATCH($A357,'[1]PNC 2020'!$A$7:$A$434,0)+4,MATCH(E$60,'[1]PNC 2020'!$A$3:$AA$3,0))),"")</f>
        <v/>
      </c>
      <c r="F357" s="35" t="str">
        <f>IFERROR(IF(INDEX('[1]PNC 2020'!$A$3:$AA$434,MATCH($A357,'[1]PNC 2020'!$A$7:$A$434,0)+4,MATCH(F$60,'[1]PNC 2020'!$A$3:$AA$3,0))=0,"",INDEX('[1]PNC 2020'!$A$3:$AA$434,MATCH($A357,'[1]PNC 2020'!$A$7:$A$434,0)+4,MATCH(F$60,'[1]PNC 2020'!$A$3:$AA$3,0))),"")</f>
        <v/>
      </c>
      <c r="G357" s="35">
        <f t="shared" si="116"/>
        <v>0</v>
      </c>
      <c r="H357" s="35" t="str">
        <f>IFERROR(IF(INDEX('[1]PNC 2020'!$A$3:$AA$434,MATCH($A357,'[1]PNC 2020'!$A$7:$A$434,0)+4,MATCH(H$60,'[1]PNC 2020'!$A$3:$AA$3,0))=0,"",INDEX('[1]PNC 2020'!$A$3:$AA$434,MATCH($A357,'[1]PNC 2020'!$A$7:$A$434,0)+4,MATCH(H$60,'[1]PNC 2020'!$A$3:$AA$3,0))),"")</f>
        <v/>
      </c>
      <c r="I357" s="35" t="str">
        <f>IFERROR(IF(INDEX('[1]PNC 2020'!$A$3:$AA$434,MATCH($A357,'[1]PNC 2020'!$A$7:$A$434,0)+4,MATCH(I$60,'[1]PNC 2020'!$A$3:$AA$3,0))=0,"",INDEX('[1]PNC 2020'!$A$3:$AA$434,MATCH($A357,'[1]PNC 2020'!$A$7:$A$434,0)+4,MATCH(I$60,'[1]PNC 2020'!$A$3:$AA$3,0))),"")</f>
        <v/>
      </c>
      <c r="J357" s="35">
        <f t="shared" si="117"/>
        <v>0</v>
      </c>
      <c r="K357" s="35" t="str">
        <f>IFERROR(IF(INDEX('[1]PNC 2020'!$A$3:$AA$434,MATCH($A357,'[1]PNC 2020'!$A$7:$A$434,0)+4,MATCH(K$60,'[1]PNC 2020'!$A$3:$AA$3,0))=0,"",INDEX('[1]PNC 2020'!$A$3:$AA$434,MATCH($A357,'[1]PNC 2020'!$A$7:$A$434,0)+4,MATCH(K$60,'[1]PNC 2020'!$A$3:$AA$3,0))),"")</f>
        <v/>
      </c>
      <c r="L357" s="35" t="str">
        <f>IFERROR(IF(INDEX('[1]PNC 2020'!$A$3:$AA$434,MATCH($A357,'[1]PNC 2020'!$A$7:$A$434,0)+4,MATCH(L$60,'[1]PNC 2020'!$A$3:$AA$3,0))=0,"",INDEX('[1]PNC 2020'!$A$3:$AA$434,MATCH($A357,'[1]PNC 2020'!$A$7:$A$434,0)+4,MATCH(L$60,'[1]PNC 2020'!$A$3:$AA$3,0))),"")</f>
        <v/>
      </c>
      <c r="M357" s="35">
        <f t="shared" si="118"/>
        <v>0</v>
      </c>
      <c r="N357" s="35" t="str">
        <f>IFERROR(IF(INDEX('[1]PNC 2020'!$A$3:$AA$434,MATCH($A357,'[1]PNC 2020'!$A$7:$A$434,0)+4,MATCH(N$60,'[1]PNC 2020'!$A$3:$AA$3,0))=0,"",INDEX('[1]PNC 2020'!$A$3:$AA$434,MATCH($A357,'[1]PNC 2020'!$A$7:$A$434,0)+4,MATCH(N$60,'[1]PNC 2020'!$A$3:$AA$3,0))),"")</f>
        <v/>
      </c>
      <c r="O357" s="35" t="str">
        <f>IFERROR(IF(INDEX('[1]PNC 2020'!$A$3:$AA$434,MATCH($A357,'[1]PNC 2020'!$A$7:$A$434,0)+4,MATCH(O$60,'[1]PNC 2020'!$A$3:$AA$3,0))=0,"",INDEX('[1]PNC 2020'!$A$3:$AA$434,MATCH($A357,'[1]PNC 2020'!$A$7:$A$434,0)+4,MATCH(O$60,'[1]PNC 2020'!$A$3:$AA$3,0))),"")</f>
        <v/>
      </c>
      <c r="P357" s="35">
        <f t="shared" si="119"/>
        <v>0</v>
      </c>
      <c r="Q357" s="35" t="str">
        <f>IFERROR(IF(INDEX('[1]PNC 2020'!$A$3:$AA$434,MATCH($A357,'[1]PNC 2020'!$A$7:$A$434,0)+4,MATCH(Q$60,'[1]PNC 2020'!$A$3:$AA$3,0))=0,"",INDEX('[1]PNC 2020'!$A$3:$AA$434,MATCH($A357,'[1]PNC 2020'!$A$7:$A$434,0)+4,MATCH(Q$60,'[1]PNC 2020'!$A$3:$AA$3,0))),"")</f>
        <v/>
      </c>
      <c r="R357" s="35" t="str">
        <f>IFERROR(IF(INDEX('[1]PNC 2020'!$A$3:$AA$434,MATCH($A357,'[1]PNC 2020'!$A$7:$A$434,0)+4,MATCH(R$60,'[1]PNC 2020'!$A$3:$AA$3,0))=0,"",INDEX('[1]PNC 2020'!$A$3:$AA$434,MATCH($A357,'[1]PNC 2020'!$A$7:$A$434,0)+4,MATCH(R$60,'[1]PNC 2020'!$A$3:$AA$3,0))),"")</f>
        <v/>
      </c>
      <c r="S357" s="35">
        <f t="shared" si="120"/>
        <v>0</v>
      </c>
      <c r="T357" s="35" t="str">
        <f>IFERROR(IF(INDEX('[1]PNC 2020'!$A$3:$AA$434,MATCH($A357,'[1]PNC 2020'!$A$7:$A$434,0)+4,MATCH(T$60,'[1]PNC 2020'!$A$3:$AA$3,0))=0,"",INDEX('[1]PNC 2020'!$A$3:$AA$434,MATCH($A357,'[1]PNC 2020'!$A$7:$A$434,0)+4,MATCH(T$60,'[1]PNC 2020'!$A$3:$AA$3,0))),"")</f>
        <v/>
      </c>
      <c r="U357" s="35" t="str">
        <f>IFERROR(IF(INDEX('[1]PNC 2020'!$A$3:$AA$434,MATCH($A357,'[1]PNC 2020'!$A$7:$A$434,0)+4,MATCH(U$60,'[1]PNC 2020'!$A$3:$AA$3,0))=0,"",INDEX('[1]PNC 2020'!$A$3:$AA$434,MATCH($A357,'[1]PNC 2020'!$A$7:$A$434,0)+4,MATCH(U$60,'[1]PNC 2020'!$A$3:$AA$3,0))),"")</f>
        <v/>
      </c>
      <c r="V357" s="35">
        <f t="shared" si="121"/>
        <v>0</v>
      </c>
      <c r="W357" s="35" t="str">
        <f>IFERROR(IF(INDEX('[1]PNC 2020'!$A$3:$AA$434,MATCH($A357,'[1]PNC 2020'!$A$7:$A$434,0)+4,MATCH(W$60,'[1]PNC 2020'!$A$3:$AA$3,0))=0,"",INDEX('[1]PNC 2020'!$A$3:$AA$434,MATCH($A357,'[1]PNC 2020'!$A$7:$A$434,0)+4,MATCH(W$60,'[1]PNC 2020'!$A$3:$AA$3,0))),"")</f>
        <v/>
      </c>
      <c r="X357" s="35" t="str">
        <f>IFERROR(IF(INDEX('[1]PNC 2020'!$A$3:$AA$434,MATCH($A357,'[1]PNC 2020'!$A$7:$A$434,0)+4,MATCH(X$60,'[1]PNC 2020'!$A$3:$AA$3,0))=0,"",INDEX('[1]PNC 2020'!$A$3:$AA$434,MATCH($A357,'[1]PNC 2020'!$A$7:$A$434,0)+4,MATCH(X$60,'[1]PNC 2020'!$A$3:$AA$3,0))),"")</f>
        <v/>
      </c>
      <c r="Y357" s="35">
        <f t="shared" si="122"/>
        <v>0</v>
      </c>
      <c r="Z357" s="35" t="str">
        <f>IFERROR(IF(INDEX('[1]PNC 2020'!$A$3:$AA$434,MATCH($A357,'[1]PNC 2020'!$A$7:$A$434,0)+4,MATCH(Z$60,'[1]PNC 2020'!$A$3:$AA$3,0))=0,"",INDEX('[1]PNC 2020'!$A$3:$AA$434,MATCH($A357,'[1]PNC 2020'!$A$7:$A$434,0)+4,MATCH(Z$60,'[1]PNC 2020'!$A$3:$AA$3,0))),"")</f>
        <v/>
      </c>
      <c r="AA357" s="35" t="str">
        <f>IFERROR(IF(INDEX('[1]PNC 2020'!$A$3:$AA$434,MATCH($A357,'[1]PNC 2020'!$A$7:$A$434,0)+4,MATCH(AA$60,'[1]PNC 2020'!$A$3:$AA$3,0))=0,"",INDEX('[1]PNC 2020'!$A$3:$AA$434,MATCH($A357,'[1]PNC 2020'!$A$7:$A$434,0)+4,MATCH(AA$60,'[1]PNC 2020'!$A$3:$AA$3,0))),"")</f>
        <v/>
      </c>
      <c r="AB357" s="35">
        <f t="shared" si="123"/>
        <v>0</v>
      </c>
      <c r="AC357" s="35" t="str">
        <f>IFERROR(IF(INDEX('[1]PNC 2020'!$A$3:$AA$434,MATCH($A357,'[1]PNC 2020'!$A$7:$A$434,0)+4,MATCH(AC$60,'[1]PNC 2020'!$A$3:$AA$3,0))=0,"",INDEX('[1]PNC 2020'!$A$3:$AA$434,MATCH($A357,'[1]PNC 2020'!$A$7:$A$434,0)+4,MATCH(AC$60,'[1]PNC 2020'!$A$3:$AA$3,0))),"")</f>
        <v/>
      </c>
      <c r="AD357" s="35" t="str">
        <f>IFERROR(IF(INDEX('[1]PNC 2020'!$A$3:$AA$434,MATCH($A357,'[1]PNC 2020'!$A$7:$A$434,0)+4,MATCH(AD$60,'[1]PNC 2020'!$A$3:$AA$3,0))=0,"",INDEX('[1]PNC 2020'!$A$3:$AA$434,MATCH($A357,'[1]PNC 2020'!$A$7:$A$434,0)+4,MATCH(AD$60,'[1]PNC 2020'!$A$3:$AA$3,0))),"")</f>
        <v/>
      </c>
      <c r="AE357" s="35">
        <f t="shared" si="124"/>
        <v>0</v>
      </c>
      <c r="AF357" s="35" t="str">
        <f>IFERROR(IF(INDEX('[1]PNC 2020'!$A$3:$AA$434,MATCH($A357,'[1]PNC 2020'!$A$7:$A$434,0)+4,MATCH(AF$60,'[1]PNC 2020'!$A$3:$AA$3,0))=0,"",INDEX('[1]PNC 2020'!$A$3:$AA$434,MATCH($A357,'[1]PNC 2020'!$A$7:$A$434,0)+4,MATCH(AF$60,'[1]PNC 2020'!$A$3:$AA$3,0))),"")</f>
        <v/>
      </c>
      <c r="AG357" s="35" t="str">
        <f>IFERROR(IF(INDEX('[1]PNC 2020'!$A$3:$AA$434,MATCH($A357,'[1]PNC 2020'!$A$7:$A$434,0)+4,MATCH(AG$60,'[1]PNC 2020'!$A$3:$AA$3,0))=0,"",INDEX('[1]PNC 2020'!$A$3:$AA$434,MATCH($A357,'[1]PNC 2020'!$A$7:$A$434,0)+4,MATCH(AG$60,'[1]PNC 2020'!$A$3:$AA$3,0))),"")</f>
        <v/>
      </c>
      <c r="AH357" s="35">
        <f t="shared" si="125"/>
        <v>0</v>
      </c>
      <c r="AI357" s="35" t="str">
        <f>IFERROR(IF(INDEX('[1]PNC 2020'!$A$3:$AA$434,MATCH($A357,'[1]PNC 2020'!$A$7:$A$434,0)+4,MATCH(AI$60,'[1]PNC 2020'!$A$3:$AA$3,0))=0,"",INDEX('[1]PNC 2020'!$A$3:$AA$434,MATCH($A357,'[1]PNC 2020'!$A$7:$A$434,0)+4,MATCH(AI$60,'[1]PNC 2020'!$A$3:$AA$3,0))),"")</f>
        <v/>
      </c>
      <c r="AJ357" s="35" t="str">
        <f>IFERROR(IF(INDEX('[1]PNC 2020'!$A$3:$AA$434,MATCH($A357,'[1]PNC 2020'!$A$7:$A$434,0)+4,MATCH(AJ$60,'[1]PNC 2020'!$A$3:$AA$3,0))=0,"",INDEX('[1]PNC 2020'!$A$3:$AA$434,MATCH($A357,'[1]PNC 2020'!$A$7:$A$434,0)+4,MATCH(AJ$60,'[1]PNC 2020'!$A$3:$AA$3,0))),"")</f>
        <v/>
      </c>
      <c r="AK357" s="35">
        <f t="shared" si="126"/>
        <v>0</v>
      </c>
      <c r="AM357" s="97" t="s">
        <v>5</v>
      </c>
    </row>
    <row r="358" spans="1:39" x14ac:dyDescent="0.25">
      <c r="A358" s="97" t="str">
        <f t="shared" si="127"/>
        <v>JunioSeguros Ademi, S.A.</v>
      </c>
      <c r="B358" s="37" t="s">
        <v>126</v>
      </c>
      <c r="C358" s="44">
        <f t="shared" si="114"/>
        <v>0</v>
      </c>
      <c r="D358" s="44">
        <f t="shared" si="115"/>
        <v>0</v>
      </c>
      <c r="E358" s="35" t="str">
        <f>IFERROR(IF(INDEX('[1]PNC 2020'!$A$3:$AA$434,MATCH($A358,'[1]PNC 2020'!$A$7:$A$434,0)+4,MATCH(E$60,'[1]PNC 2020'!$A$3:$AA$3,0))=0,"",INDEX('[1]PNC 2020'!$A$3:$AA$434,MATCH($A358,'[1]PNC 2020'!$A$7:$A$434,0)+4,MATCH(E$60,'[1]PNC 2020'!$A$3:$AA$3,0))),"")</f>
        <v/>
      </c>
      <c r="F358" s="35" t="str">
        <f>IFERROR(IF(INDEX('[1]PNC 2020'!$A$3:$AA$434,MATCH($A358,'[1]PNC 2020'!$A$7:$A$434,0)+4,MATCH(F$60,'[1]PNC 2020'!$A$3:$AA$3,0))=0,"",INDEX('[1]PNC 2020'!$A$3:$AA$434,MATCH($A358,'[1]PNC 2020'!$A$7:$A$434,0)+4,MATCH(F$60,'[1]PNC 2020'!$A$3:$AA$3,0))),"")</f>
        <v/>
      </c>
      <c r="G358" s="35">
        <f t="shared" si="116"/>
        <v>0</v>
      </c>
      <c r="H358" s="35" t="str">
        <f>IFERROR(IF(INDEX('[1]PNC 2020'!$A$3:$AA$434,MATCH($A358,'[1]PNC 2020'!$A$7:$A$434,0)+4,MATCH(H$60,'[1]PNC 2020'!$A$3:$AA$3,0))=0,"",INDEX('[1]PNC 2020'!$A$3:$AA$434,MATCH($A358,'[1]PNC 2020'!$A$7:$A$434,0)+4,MATCH(H$60,'[1]PNC 2020'!$A$3:$AA$3,0))),"")</f>
        <v/>
      </c>
      <c r="I358" s="35" t="str">
        <f>IFERROR(IF(INDEX('[1]PNC 2020'!$A$3:$AA$434,MATCH($A358,'[1]PNC 2020'!$A$7:$A$434,0)+4,MATCH(I$60,'[1]PNC 2020'!$A$3:$AA$3,0))=0,"",INDEX('[1]PNC 2020'!$A$3:$AA$434,MATCH($A358,'[1]PNC 2020'!$A$7:$A$434,0)+4,MATCH(I$60,'[1]PNC 2020'!$A$3:$AA$3,0))),"")</f>
        <v/>
      </c>
      <c r="J358" s="35">
        <f t="shared" si="117"/>
        <v>0</v>
      </c>
      <c r="K358" s="35" t="str">
        <f>IFERROR(IF(INDEX('[1]PNC 2020'!$A$3:$AA$434,MATCH($A358,'[1]PNC 2020'!$A$7:$A$434,0)+4,MATCH(K$60,'[1]PNC 2020'!$A$3:$AA$3,0))=0,"",INDEX('[1]PNC 2020'!$A$3:$AA$434,MATCH($A358,'[1]PNC 2020'!$A$7:$A$434,0)+4,MATCH(K$60,'[1]PNC 2020'!$A$3:$AA$3,0))),"")</f>
        <v/>
      </c>
      <c r="L358" s="35" t="str">
        <f>IFERROR(IF(INDEX('[1]PNC 2020'!$A$3:$AA$434,MATCH($A358,'[1]PNC 2020'!$A$7:$A$434,0)+4,MATCH(L$60,'[1]PNC 2020'!$A$3:$AA$3,0))=0,"",INDEX('[1]PNC 2020'!$A$3:$AA$434,MATCH($A358,'[1]PNC 2020'!$A$7:$A$434,0)+4,MATCH(L$60,'[1]PNC 2020'!$A$3:$AA$3,0))),"")</f>
        <v/>
      </c>
      <c r="M358" s="35">
        <f t="shared" si="118"/>
        <v>0</v>
      </c>
      <c r="N358" s="35" t="str">
        <f>IFERROR(IF(INDEX('[1]PNC 2020'!$A$3:$AA$434,MATCH($A358,'[1]PNC 2020'!$A$7:$A$434,0)+4,MATCH(N$60,'[1]PNC 2020'!$A$3:$AA$3,0))=0,"",INDEX('[1]PNC 2020'!$A$3:$AA$434,MATCH($A358,'[1]PNC 2020'!$A$7:$A$434,0)+4,MATCH(N$60,'[1]PNC 2020'!$A$3:$AA$3,0))),"")</f>
        <v/>
      </c>
      <c r="O358" s="35" t="str">
        <f>IFERROR(IF(INDEX('[1]PNC 2020'!$A$3:$AA$434,MATCH($A358,'[1]PNC 2020'!$A$7:$A$434,0)+4,MATCH(O$60,'[1]PNC 2020'!$A$3:$AA$3,0))=0,"",INDEX('[1]PNC 2020'!$A$3:$AA$434,MATCH($A358,'[1]PNC 2020'!$A$7:$A$434,0)+4,MATCH(O$60,'[1]PNC 2020'!$A$3:$AA$3,0))),"")</f>
        <v/>
      </c>
      <c r="P358" s="35">
        <f t="shared" si="119"/>
        <v>0</v>
      </c>
      <c r="Q358" s="35" t="str">
        <f>IFERROR(IF(INDEX('[1]PNC 2020'!$A$3:$AA$434,MATCH($A358,'[1]PNC 2020'!$A$7:$A$434,0)+4,MATCH(Q$60,'[1]PNC 2020'!$A$3:$AA$3,0))=0,"",INDEX('[1]PNC 2020'!$A$3:$AA$434,MATCH($A358,'[1]PNC 2020'!$A$7:$A$434,0)+4,MATCH(Q$60,'[1]PNC 2020'!$A$3:$AA$3,0))),"")</f>
        <v/>
      </c>
      <c r="R358" s="35" t="str">
        <f>IFERROR(IF(INDEX('[1]PNC 2020'!$A$3:$AA$434,MATCH($A358,'[1]PNC 2020'!$A$7:$A$434,0)+4,MATCH(R$60,'[1]PNC 2020'!$A$3:$AA$3,0))=0,"",INDEX('[1]PNC 2020'!$A$3:$AA$434,MATCH($A358,'[1]PNC 2020'!$A$7:$A$434,0)+4,MATCH(R$60,'[1]PNC 2020'!$A$3:$AA$3,0))),"")</f>
        <v/>
      </c>
      <c r="S358" s="35">
        <f t="shared" si="120"/>
        <v>0</v>
      </c>
      <c r="T358" s="35" t="str">
        <f>IFERROR(IF(INDEX('[1]PNC 2020'!$A$3:$AA$434,MATCH($A358,'[1]PNC 2020'!$A$7:$A$434,0)+4,MATCH(T$60,'[1]PNC 2020'!$A$3:$AA$3,0))=0,"",INDEX('[1]PNC 2020'!$A$3:$AA$434,MATCH($A358,'[1]PNC 2020'!$A$7:$A$434,0)+4,MATCH(T$60,'[1]PNC 2020'!$A$3:$AA$3,0))),"")</f>
        <v/>
      </c>
      <c r="U358" s="35" t="str">
        <f>IFERROR(IF(INDEX('[1]PNC 2020'!$A$3:$AA$434,MATCH($A358,'[1]PNC 2020'!$A$7:$A$434,0)+4,MATCH(U$60,'[1]PNC 2020'!$A$3:$AA$3,0))=0,"",INDEX('[1]PNC 2020'!$A$3:$AA$434,MATCH($A358,'[1]PNC 2020'!$A$7:$A$434,0)+4,MATCH(U$60,'[1]PNC 2020'!$A$3:$AA$3,0))),"")</f>
        <v/>
      </c>
      <c r="V358" s="35">
        <f t="shared" si="121"/>
        <v>0</v>
      </c>
      <c r="W358" s="35" t="str">
        <f>IFERROR(IF(INDEX('[1]PNC 2020'!$A$3:$AA$434,MATCH($A358,'[1]PNC 2020'!$A$7:$A$434,0)+4,MATCH(W$60,'[1]PNC 2020'!$A$3:$AA$3,0))=0,"",INDEX('[1]PNC 2020'!$A$3:$AA$434,MATCH($A358,'[1]PNC 2020'!$A$7:$A$434,0)+4,MATCH(W$60,'[1]PNC 2020'!$A$3:$AA$3,0))),"")</f>
        <v/>
      </c>
      <c r="X358" s="35" t="str">
        <f>IFERROR(IF(INDEX('[1]PNC 2020'!$A$3:$AA$434,MATCH($A358,'[1]PNC 2020'!$A$7:$A$434,0)+4,MATCH(X$60,'[1]PNC 2020'!$A$3:$AA$3,0))=0,"",INDEX('[1]PNC 2020'!$A$3:$AA$434,MATCH($A358,'[1]PNC 2020'!$A$7:$A$434,0)+4,MATCH(X$60,'[1]PNC 2020'!$A$3:$AA$3,0))),"")</f>
        <v/>
      </c>
      <c r="Y358" s="35">
        <f t="shared" si="122"/>
        <v>0</v>
      </c>
      <c r="Z358" s="35" t="str">
        <f>IFERROR(IF(INDEX('[1]PNC 2020'!$A$3:$AA$434,MATCH($A358,'[1]PNC 2020'!$A$7:$A$434,0)+4,MATCH(Z$60,'[1]PNC 2020'!$A$3:$AA$3,0))=0,"",INDEX('[1]PNC 2020'!$A$3:$AA$434,MATCH($A358,'[1]PNC 2020'!$A$7:$A$434,0)+4,MATCH(Z$60,'[1]PNC 2020'!$A$3:$AA$3,0))),"")</f>
        <v/>
      </c>
      <c r="AA358" s="35" t="str">
        <f>IFERROR(IF(INDEX('[1]PNC 2020'!$A$3:$AA$434,MATCH($A358,'[1]PNC 2020'!$A$7:$A$434,0)+4,MATCH(AA$60,'[1]PNC 2020'!$A$3:$AA$3,0))=0,"",INDEX('[1]PNC 2020'!$A$3:$AA$434,MATCH($A358,'[1]PNC 2020'!$A$7:$A$434,0)+4,MATCH(AA$60,'[1]PNC 2020'!$A$3:$AA$3,0))),"")</f>
        <v/>
      </c>
      <c r="AB358" s="35">
        <f t="shared" si="123"/>
        <v>0</v>
      </c>
      <c r="AC358" s="35" t="str">
        <f>IFERROR(IF(INDEX('[1]PNC 2020'!$A$3:$AA$434,MATCH($A358,'[1]PNC 2020'!$A$7:$A$434,0)+4,MATCH(AC$60,'[1]PNC 2020'!$A$3:$AA$3,0))=0,"",INDEX('[1]PNC 2020'!$A$3:$AA$434,MATCH($A358,'[1]PNC 2020'!$A$7:$A$434,0)+4,MATCH(AC$60,'[1]PNC 2020'!$A$3:$AA$3,0))),"")</f>
        <v/>
      </c>
      <c r="AD358" s="35" t="str">
        <f>IFERROR(IF(INDEX('[1]PNC 2020'!$A$3:$AA$434,MATCH($A358,'[1]PNC 2020'!$A$7:$A$434,0)+4,MATCH(AD$60,'[1]PNC 2020'!$A$3:$AA$3,0))=0,"",INDEX('[1]PNC 2020'!$A$3:$AA$434,MATCH($A358,'[1]PNC 2020'!$A$7:$A$434,0)+4,MATCH(AD$60,'[1]PNC 2020'!$A$3:$AA$3,0))),"")</f>
        <v/>
      </c>
      <c r="AE358" s="35">
        <f t="shared" si="124"/>
        <v>0</v>
      </c>
      <c r="AF358" s="35" t="str">
        <f>IFERROR(IF(INDEX('[1]PNC 2020'!$A$3:$AA$434,MATCH($A358,'[1]PNC 2020'!$A$7:$A$434,0)+4,MATCH(AF$60,'[1]PNC 2020'!$A$3:$AA$3,0))=0,"",INDEX('[1]PNC 2020'!$A$3:$AA$434,MATCH($A358,'[1]PNC 2020'!$A$7:$A$434,0)+4,MATCH(AF$60,'[1]PNC 2020'!$A$3:$AA$3,0))),"")</f>
        <v/>
      </c>
      <c r="AG358" s="35" t="str">
        <f>IFERROR(IF(INDEX('[1]PNC 2020'!$A$3:$AA$434,MATCH($A358,'[1]PNC 2020'!$A$7:$A$434,0)+4,MATCH(AG$60,'[1]PNC 2020'!$A$3:$AA$3,0))=0,"",INDEX('[1]PNC 2020'!$A$3:$AA$434,MATCH($A358,'[1]PNC 2020'!$A$7:$A$434,0)+4,MATCH(AG$60,'[1]PNC 2020'!$A$3:$AA$3,0))),"")</f>
        <v/>
      </c>
      <c r="AH358" s="35">
        <f t="shared" si="125"/>
        <v>0</v>
      </c>
      <c r="AI358" s="35" t="str">
        <f>IFERROR(IF(INDEX('[1]PNC 2020'!$A$3:$AA$434,MATCH($A358,'[1]PNC 2020'!$A$7:$A$434,0)+4,MATCH(AI$60,'[1]PNC 2020'!$A$3:$AA$3,0))=0,"",INDEX('[1]PNC 2020'!$A$3:$AA$434,MATCH($A358,'[1]PNC 2020'!$A$7:$A$434,0)+4,MATCH(AI$60,'[1]PNC 2020'!$A$3:$AA$3,0))),"")</f>
        <v/>
      </c>
      <c r="AJ358" s="35" t="str">
        <f>IFERROR(IF(INDEX('[1]PNC 2020'!$A$3:$AA$434,MATCH($A358,'[1]PNC 2020'!$A$7:$A$434,0)+4,MATCH(AJ$60,'[1]PNC 2020'!$A$3:$AA$3,0))=0,"",INDEX('[1]PNC 2020'!$A$3:$AA$434,MATCH($A358,'[1]PNC 2020'!$A$7:$A$434,0)+4,MATCH(AJ$60,'[1]PNC 2020'!$A$3:$AA$3,0))),"")</f>
        <v/>
      </c>
      <c r="AK358" s="35">
        <f t="shared" si="126"/>
        <v>0</v>
      </c>
      <c r="AM358" s="97" t="s">
        <v>5</v>
      </c>
    </row>
    <row r="359" spans="1:39" x14ac:dyDescent="0.25">
      <c r="A359" s="97" t="str">
        <f t="shared" si="127"/>
        <v>JunioFuturo Seguros</v>
      </c>
      <c r="B359" s="37" t="s">
        <v>109</v>
      </c>
      <c r="C359" s="44">
        <f t="shared" si="114"/>
        <v>0</v>
      </c>
      <c r="D359" s="44">
        <f t="shared" si="115"/>
        <v>0</v>
      </c>
      <c r="E359" s="35" t="str">
        <f>IFERROR(IF(INDEX('[1]PNC 2020'!$A$3:$AA$434,MATCH($A359,'[1]PNC 2020'!$A$7:$A$434,0)+4,MATCH(E$60,'[1]PNC 2020'!$A$3:$AA$3,0))=0,"",INDEX('[1]PNC 2020'!$A$3:$AA$434,MATCH($A359,'[1]PNC 2020'!$A$7:$A$434,0)+4,MATCH(E$60,'[1]PNC 2020'!$A$3:$AA$3,0))),"")</f>
        <v/>
      </c>
      <c r="F359" s="35" t="str">
        <f>IFERROR(IF(INDEX('[1]PNC 2020'!$A$3:$AA$434,MATCH($A359,'[1]PNC 2020'!$A$7:$A$434,0)+4,MATCH(F$60,'[1]PNC 2020'!$A$3:$AA$3,0))=0,"",INDEX('[1]PNC 2020'!$A$3:$AA$434,MATCH($A359,'[1]PNC 2020'!$A$7:$A$434,0)+4,MATCH(F$60,'[1]PNC 2020'!$A$3:$AA$3,0))),"")</f>
        <v/>
      </c>
      <c r="G359" s="35">
        <f t="shared" si="116"/>
        <v>0</v>
      </c>
      <c r="H359" s="35" t="str">
        <f>IFERROR(IF(INDEX('[1]PNC 2020'!$A$3:$AA$434,MATCH($A359,'[1]PNC 2020'!$A$7:$A$434,0)+4,MATCH(H$60,'[1]PNC 2020'!$A$3:$AA$3,0))=0,"",INDEX('[1]PNC 2020'!$A$3:$AA$434,MATCH($A359,'[1]PNC 2020'!$A$7:$A$434,0)+4,MATCH(H$60,'[1]PNC 2020'!$A$3:$AA$3,0))),"")</f>
        <v/>
      </c>
      <c r="I359" s="35" t="str">
        <f>IFERROR(IF(INDEX('[1]PNC 2020'!$A$3:$AA$434,MATCH($A359,'[1]PNC 2020'!$A$7:$A$434,0)+4,MATCH(I$60,'[1]PNC 2020'!$A$3:$AA$3,0))=0,"",INDEX('[1]PNC 2020'!$A$3:$AA$434,MATCH($A359,'[1]PNC 2020'!$A$7:$A$434,0)+4,MATCH(I$60,'[1]PNC 2020'!$A$3:$AA$3,0))),"")</f>
        <v/>
      </c>
      <c r="J359" s="35">
        <f t="shared" si="117"/>
        <v>0</v>
      </c>
      <c r="K359" s="35" t="str">
        <f>IFERROR(IF(INDEX('[1]PNC 2020'!$A$3:$AA$434,MATCH($A359,'[1]PNC 2020'!$A$7:$A$434,0)+4,MATCH(K$60,'[1]PNC 2020'!$A$3:$AA$3,0))=0,"",INDEX('[1]PNC 2020'!$A$3:$AA$434,MATCH($A359,'[1]PNC 2020'!$A$7:$A$434,0)+4,MATCH(K$60,'[1]PNC 2020'!$A$3:$AA$3,0))),"")</f>
        <v/>
      </c>
      <c r="L359" s="35" t="str">
        <f>IFERROR(IF(INDEX('[1]PNC 2020'!$A$3:$AA$434,MATCH($A359,'[1]PNC 2020'!$A$7:$A$434,0)+4,MATCH(L$60,'[1]PNC 2020'!$A$3:$AA$3,0))=0,"",INDEX('[1]PNC 2020'!$A$3:$AA$434,MATCH($A359,'[1]PNC 2020'!$A$7:$A$434,0)+4,MATCH(L$60,'[1]PNC 2020'!$A$3:$AA$3,0))),"")</f>
        <v/>
      </c>
      <c r="M359" s="35">
        <f t="shared" si="118"/>
        <v>0</v>
      </c>
      <c r="N359" s="35" t="str">
        <f>IFERROR(IF(INDEX('[1]PNC 2020'!$A$3:$AA$434,MATCH($A359,'[1]PNC 2020'!$A$7:$A$434,0)+4,MATCH(N$60,'[1]PNC 2020'!$A$3:$AA$3,0))=0,"",INDEX('[1]PNC 2020'!$A$3:$AA$434,MATCH($A359,'[1]PNC 2020'!$A$7:$A$434,0)+4,MATCH(N$60,'[1]PNC 2020'!$A$3:$AA$3,0))),"")</f>
        <v/>
      </c>
      <c r="O359" s="35" t="str">
        <f>IFERROR(IF(INDEX('[1]PNC 2020'!$A$3:$AA$434,MATCH($A359,'[1]PNC 2020'!$A$7:$A$434,0)+4,MATCH(O$60,'[1]PNC 2020'!$A$3:$AA$3,0))=0,"",INDEX('[1]PNC 2020'!$A$3:$AA$434,MATCH($A359,'[1]PNC 2020'!$A$7:$A$434,0)+4,MATCH(O$60,'[1]PNC 2020'!$A$3:$AA$3,0))),"")</f>
        <v/>
      </c>
      <c r="P359" s="35">
        <f t="shared" si="119"/>
        <v>0</v>
      </c>
      <c r="Q359" s="35" t="str">
        <f>IFERROR(IF(INDEX('[1]PNC 2020'!$A$3:$AA$434,MATCH($A359,'[1]PNC 2020'!$A$7:$A$434,0)+4,MATCH(Q$60,'[1]PNC 2020'!$A$3:$AA$3,0))=0,"",INDEX('[1]PNC 2020'!$A$3:$AA$434,MATCH($A359,'[1]PNC 2020'!$A$7:$A$434,0)+4,MATCH(Q$60,'[1]PNC 2020'!$A$3:$AA$3,0))),"")</f>
        <v/>
      </c>
      <c r="R359" s="35" t="str">
        <f>IFERROR(IF(INDEX('[1]PNC 2020'!$A$3:$AA$434,MATCH($A359,'[1]PNC 2020'!$A$7:$A$434,0)+4,MATCH(R$60,'[1]PNC 2020'!$A$3:$AA$3,0))=0,"",INDEX('[1]PNC 2020'!$A$3:$AA$434,MATCH($A359,'[1]PNC 2020'!$A$7:$A$434,0)+4,MATCH(R$60,'[1]PNC 2020'!$A$3:$AA$3,0))),"")</f>
        <v/>
      </c>
      <c r="S359" s="35">
        <f t="shared" si="120"/>
        <v>0</v>
      </c>
      <c r="T359" s="35" t="str">
        <f>IFERROR(IF(INDEX('[1]PNC 2020'!$A$3:$AA$434,MATCH($A359,'[1]PNC 2020'!$A$7:$A$434,0)+4,MATCH(T$60,'[1]PNC 2020'!$A$3:$AA$3,0))=0,"",INDEX('[1]PNC 2020'!$A$3:$AA$434,MATCH($A359,'[1]PNC 2020'!$A$7:$A$434,0)+4,MATCH(T$60,'[1]PNC 2020'!$A$3:$AA$3,0))),"")</f>
        <v/>
      </c>
      <c r="U359" s="35" t="str">
        <f>IFERROR(IF(INDEX('[1]PNC 2020'!$A$3:$AA$434,MATCH($A359,'[1]PNC 2020'!$A$7:$A$434,0)+4,MATCH(U$60,'[1]PNC 2020'!$A$3:$AA$3,0))=0,"",INDEX('[1]PNC 2020'!$A$3:$AA$434,MATCH($A359,'[1]PNC 2020'!$A$7:$A$434,0)+4,MATCH(U$60,'[1]PNC 2020'!$A$3:$AA$3,0))),"")</f>
        <v/>
      </c>
      <c r="V359" s="35">
        <f t="shared" si="121"/>
        <v>0</v>
      </c>
      <c r="W359" s="35" t="str">
        <f>IFERROR(IF(INDEX('[1]PNC 2020'!$A$3:$AA$434,MATCH($A359,'[1]PNC 2020'!$A$7:$A$434,0)+4,MATCH(W$60,'[1]PNC 2020'!$A$3:$AA$3,0))=0,"",INDEX('[1]PNC 2020'!$A$3:$AA$434,MATCH($A359,'[1]PNC 2020'!$A$7:$A$434,0)+4,MATCH(W$60,'[1]PNC 2020'!$A$3:$AA$3,0))),"")</f>
        <v/>
      </c>
      <c r="X359" s="35" t="str">
        <f>IFERROR(IF(INDEX('[1]PNC 2020'!$A$3:$AA$434,MATCH($A359,'[1]PNC 2020'!$A$7:$A$434,0)+4,MATCH(X$60,'[1]PNC 2020'!$A$3:$AA$3,0))=0,"",INDEX('[1]PNC 2020'!$A$3:$AA$434,MATCH($A359,'[1]PNC 2020'!$A$7:$A$434,0)+4,MATCH(X$60,'[1]PNC 2020'!$A$3:$AA$3,0))),"")</f>
        <v/>
      </c>
      <c r="Y359" s="35">
        <f t="shared" si="122"/>
        <v>0</v>
      </c>
      <c r="Z359" s="35" t="str">
        <f>IFERROR(IF(INDEX('[1]PNC 2020'!$A$3:$AA$434,MATCH($A359,'[1]PNC 2020'!$A$7:$A$434,0)+4,MATCH(Z$60,'[1]PNC 2020'!$A$3:$AA$3,0))=0,"",INDEX('[1]PNC 2020'!$A$3:$AA$434,MATCH($A359,'[1]PNC 2020'!$A$7:$A$434,0)+4,MATCH(Z$60,'[1]PNC 2020'!$A$3:$AA$3,0))),"")</f>
        <v/>
      </c>
      <c r="AA359" s="35" t="str">
        <f>IFERROR(IF(INDEX('[1]PNC 2020'!$A$3:$AA$434,MATCH($A359,'[1]PNC 2020'!$A$7:$A$434,0)+4,MATCH(AA$60,'[1]PNC 2020'!$A$3:$AA$3,0))=0,"",INDEX('[1]PNC 2020'!$A$3:$AA$434,MATCH($A359,'[1]PNC 2020'!$A$7:$A$434,0)+4,MATCH(AA$60,'[1]PNC 2020'!$A$3:$AA$3,0))),"")</f>
        <v/>
      </c>
      <c r="AB359" s="35">
        <f t="shared" si="123"/>
        <v>0</v>
      </c>
      <c r="AC359" s="35" t="str">
        <f>IFERROR(IF(INDEX('[1]PNC 2020'!$A$3:$AA$434,MATCH($A359,'[1]PNC 2020'!$A$7:$A$434,0)+4,MATCH(AC$60,'[1]PNC 2020'!$A$3:$AA$3,0))=0,"",INDEX('[1]PNC 2020'!$A$3:$AA$434,MATCH($A359,'[1]PNC 2020'!$A$7:$A$434,0)+4,MATCH(AC$60,'[1]PNC 2020'!$A$3:$AA$3,0))),"")</f>
        <v/>
      </c>
      <c r="AD359" s="35" t="str">
        <f>IFERROR(IF(INDEX('[1]PNC 2020'!$A$3:$AA$434,MATCH($A359,'[1]PNC 2020'!$A$7:$A$434,0)+4,MATCH(AD$60,'[1]PNC 2020'!$A$3:$AA$3,0))=0,"",INDEX('[1]PNC 2020'!$A$3:$AA$434,MATCH($A359,'[1]PNC 2020'!$A$7:$A$434,0)+4,MATCH(AD$60,'[1]PNC 2020'!$A$3:$AA$3,0))),"")</f>
        <v/>
      </c>
      <c r="AE359" s="35">
        <f t="shared" si="124"/>
        <v>0</v>
      </c>
      <c r="AF359" s="35" t="str">
        <f>IFERROR(IF(INDEX('[1]PNC 2020'!$A$3:$AA$434,MATCH($A359,'[1]PNC 2020'!$A$7:$A$434,0)+4,MATCH(AF$60,'[1]PNC 2020'!$A$3:$AA$3,0))=0,"",INDEX('[1]PNC 2020'!$A$3:$AA$434,MATCH($A359,'[1]PNC 2020'!$A$7:$A$434,0)+4,MATCH(AF$60,'[1]PNC 2020'!$A$3:$AA$3,0))),"")</f>
        <v/>
      </c>
      <c r="AG359" s="35" t="str">
        <f>IFERROR(IF(INDEX('[1]PNC 2020'!$A$3:$AA$434,MATCH($A359,'[1]PNC 2020'!$A$7:$A$434,0)+4,MATCH(AG$60,'[1]PNC 2020'!$A$3:$AA$3,0))=0,"",INDEX('[1]PNC 2020'!$A$3:$AA$434,MATCH($A359,'[1]PNC 2020'!$A$7:$A$434,0)+4,MATCH(AG$60,'[1]PNC 2020'!$A$3:$AA$3,0))),"")</f>
        <v/>
      </c>
      <c r="AH359" s="35">
        <f t="shared" si="125"/>
        <v>0</v>
      </c>
      <c r="AI359" s="35" t="str">
        <f>IFERROR(IF(INDEX('[1]PNC 2020'!$A$3:$AA$434,MATCH($A359,'[1]PNC 2020'!$A$7:$A$434,0)+4,MATCH(AI$60,'[1]PNC 2020'!$A$3:$AA$3,0))=0,"",INDEX('[1]PNC 2020'!$A$3:$AA$434,MATCH($A359,'[1]PNC 2020'!$A$7:$A$434,0)+4,MATCH(AI$60,'[1]PNC 2020'!$A$3:$AA$3,0))),"")</f>
        <v/>
      </c>
      <c r="AJ359" s="35" t="str">
        <f>IFERROR(IF(INDEX('[1]PNC 2020'!$A$3:$AA$434,MATCH($A359,'[1]PNC 2020'!$A$7:$A$434,0)+4,MATCH(AJ$60,'[1]PNC 2020'!$A$3:$AA$3,0))=0,"",INDEX('[1]PNC 2020'!$A$3:$AA$434,MATCH($A359,'[1]PNC 2020'!$A$7:$A$434,0)+4,MATCH(AJ$60,'[1]PNC 2020'!$A$3:$AA$3,0))),"")</f>
        <v/>
      </c>
      <c r="AK359" s="35">
        <f t="shared" si="126"/>
        <v>0</v>
      </c>
      <c r="AM359" s="97" t="s">
        <v>5</v>
      </c>
    </row>
    <row r="360" spans="1:39" x14ac:dyDescent="0.25">
      <c r="A360" s="97" t="str">
        <f t="shared" si="127"/>
        <v>JunioConfederación del Canadá Dominicana, S. A.</v>
      </c>
      <c r="B360" s="37" t="s">
        <v>127</v>
      </c>
      <c r="C360" s="44">
        <f t="shared" si="114"/>
        <v>0</v>
      </c>
      <c r="D360" s="44">
        <f t="shared" si="115"/>
        <v>0</v>
      </c>
      <c r="E360" s="35" t="str">
        <f>IFERROR(IF(INDEX('[1]PNC 2020'!$A$3:$AA$434,MATCH($A360,'[1]PNC 2020'!$A$7:$A$434,0)+4,MATCH(E$60,'[1]PNC 2020'!$A$3:$AA$3,0))=0,"",INDEX('[1]PNC 2020'!$A$3:$AA$434,MATCH($A360,'[1]PNC 2020'!$A$7:$A$434,0)+4,MATCH(E$60,'[1]PNC 2020'!$A$3:$AA$3,0))),"")</f>
        <v/>
      </c>
      <c r="F360" s="35" t="str">
        <f>IFERROR(IF(INDEX('[1]PNC 2020'!$A$3:$AA$434,MATCH($A360,'[1]PNC 2020'!$A$7:$A$434,0)+4,MATCH(F$60,'[1]PNC 2020'!$A$3:$AA$3,0))=0,"",INDEX('[1]PNC 2020'!$A$3:$AA$434,MATCH($A360,'[1]PNC 2020'!$A$7:$A$434,0)+4,MATCH(F$60,'[1]PNC 2020'!$A$3:$AA$3,0))),"")</f>
        <v/>
      </c>
      <c r="G360" s="35">
        <f t="shared" si="116"/>
        <v>0</v>
      </c>
      <c r="H360" s="35" t="str">
        <f>IFERROR(IF(INDEX('[1]PNC 2020'!$A$3:$AA$434,MATCH($A360,'[1]PNC 2020'!$A$7:$A$434,0)+4,MATCH(H$60,'[1]PNC 2020'!$A$3:$AA$3,0))=0,"",INDEX('[1]PNC 2020'!$A$3:$AA$434,MATCH($A360,'[1]PNC 2020'!$A$7:$A$434,0)+4,MATCH(H$60,'[1]PNC 2020'!$A$3:$AA$3,0))),"")</f>
        <v/>
      </c>
      <c r="I360" s="35" t="str">
        <f>IFERROR(IF(INDEX('[1]PNC 2020'!$A$3:$AA$434,MATCH($A360,'[1]PNC 2020'!$A$7:$A$434,0)+4,MATCH(I$60,'[1]PNC 2020'!$A$3:$AA$3,0))=0,"",INDEX('[1]PNC 2020'!$A$3:$AA$434,MATCH($A360,'[1]PNC 2020'!$A$7:$A$434,0)+4,MATCH(I$60,'[1]PNC 2020'!$A$3:$AA$3,0))),"")</f>
        <v/>
      </c>
      <c r="J360" s="35">
        <f t="shared" si="117"/>
        <v>0</v>
      </c>
      <c r="K360" s="35" t="str">
        <f>IFERROR(IF(INDEX('[1]PNC 2020'!$A$3:$AA$434,MATCH($A360,'[1]PNC 2020'!$A$7:$A$434,0)+4,MATCH(K$60,'[1]PNC 2020'!$A$3:$AA$3,0))=0,"",INDEX('[1]PNC 2020'!$A$3:$AA$434,MATCH($A360,'[1]PNC 2020'!$A$7:$A$434,0)+4,MATCH(K$60,'[1]PNC 2020'!$A$3:$AA$3,0))),"")</f>
        <v/>
      </c>
      <c r="L360" s="35" t="str">
        <f>IFERROR(IF(INDEX('[1]PNC 2020'!$A$3:$AA$434,MATCH($A360,'[1]PNC 2020'!$A$7:$A$434,0)+4,MATCH(L$60,'[1]PNC 2020'!$A$3:$AA$3,0))=0,"",INDEX('[1]PNC 2020'!$A$3:$AA$434,MATCH($A360,'[1]PNC 2020'!$A$7:$A$434,0)+4,MATCH(L$60,'[1]PNC 2020'!$A$3:$AA$3,0))),"")</f>
        <v/>
      </c>
      <c r="M360" s="35">
        <f t="shared" si="118"/>
        <v>0</v>
      </c>
      <c r="N360" s="35" t="str">
        <f>IFERROR(IF(INDEX('[1]PNC 2020'!$A$3:$AA$434,MATCH($A360,'[1]PNC 2020'!$A$7:$A$434,0)+4,MATCH(N$60,'[1]PNC 2020'!$A$3:$AA$3,0))=0,"",INDEX('[1]PNC 2020'!$A$3:$AA$434,MATCH($A360,'[1]PNC 2020'!$A$7:$A$434,0)+4,MATCH(N$60,'[1]PNC 2020'!$A$3:$AA$3,0))),"")</f>
        <v/>
      </c>
      <c r="O360" s="35" t="str">
        <f>IFERROR(IF(INDEX('[1]PNC 2020'!$A$3:$AA$434,MATCH($A360,'[1]PNC 2020'!$A$7:$A$434,0)+4,MATCH(O$60,'[1]PNC 2020'!$A$3:$AA$3,0))=0,"",INDEX('[1]PNC 2020'!$A$3:$AA$434,MATCH($A360,'[1]PNC 2020'!$A$7:$A$434,0)+4,MATCH(O$60,'[1]PNC 2020'!$A$3:$AA$3,0))),"")</f>
        <v/>
      </c>
      <c r="P360" s="35">
        <f t="shared" si="119"/>
        <v>0</v>
      </c>
      <c r="Q360" s="35" t="str">
        <f>IFERROR(IF(INDEX('[1]PNC 2020'!$A$3:$AA$434,MATCH($A360,'[1]PNC 2020'!$A$7:$A$434,0)+4,MATCH(Q$60,'[1]PNC 2020'!$A$3:$AA$3,0))=0,"",INDEX('[1]PNC 2020'!$A$3:$AA$434,MATCH($A360,'[1]PNC 2020'!$A$7:$A$434,0)+4,MATCH(Q$60,'[1]PNC 2020'!$A$3:$AA$3,0))),"")</f>
        <v/>
      </c>
      <c r="R360" s="35" t="str">
        <f>IFERROR(IF(INDEX('[1]PNC 2020'!$A$3:$AA$434,MATCH($A360,'[1]PNC 2020'!$A$7:$A$434,0)+4,MATCH(R$60,'[1]PNC 2020'!$A$3:$AA$3,0))=0,"",INDEX('[1]PNC 2020'!$A$3:$AA$434,MATCH($A360,'[1]PNC 2020'!$A$7:$A$434,0)+4,MATCH(R$60,'[1]PNC 2020'!$A$3:$AA$3,0))),"")</f>
        <v/>
      </c>
      <c r="S360" s="35">
        <f t="shared" si="120"/>
        <v>0</v>
      </c>
      <c r="T360" s="35" t="str">
        <f>IFERROR(IF(INDEX('[1]PNC 2020'!$A$3:$AA$434,MATCH($A360,'[1]PNC 2020'!$A$7:$A$434,0)+4,MATCH(T$60,'[1]PNC 2020'!$A$3:$AA$3,0))=0,"",INDEX('[1]PNC 2020'!$A$3:$AA$434,MATCH($A360,'[1]PNC 2020'!$A$7:$A$434,0)+4,MATCH(T$60,'[1]PNC 2020'!$A$3:$AA$3,0))),"")</f>
        <v/>
      </c>
      <c r="U360" s="35" t="str">
        <f>IFERROR(IF(INDEX('[1]PNC 2020'!$A$3:$AA$434,MATCH($A360,'[1]PNC 2020'!$A$7:$A$434,0)+4,MATCH(U$60,'[1]PNC 2020'!$A$3:$AA$3,0))=0,"",INDEX('[1]PNC 2020'!$A$3:$AA$434,MATCH($A360,'[1]PNC 2020'!$A$7:$A$434,0)+4,MATCH(U$60,'[1]PNC 2020'!$A$3:$AA$3,0))),"")</f>
        <v/>
      </c>
      <c r="V360" s="35">
        <f t="shared" si="121"/>
        <v>0</v>
      </c>
      <c r="W360" s="35" t="str">
        <f>IFERROR(IF(INDEX('[1]PNC 2020'!$A$3:$AA$434,MATCH($A360,'[1]PNC 2020'!$A$7:$A$434,0)+4,MATCH(W$60,'[1]PNC 2020'!$A$3:$AA$3,0))=0,"",INDEX('[1]PNC 2020'!$A$3:$AA$434,MATCH($A360,'[1]PNC 2020'!$A$7:$A$434,0)+4,MATCH(W$60,'[1]PNC 2020'!$A$3:$AA$3,0))),"")</f>
        <v/>
      </c>
      <c r="X360" s="35" t="str">
        <f>IFERROR(IF(INDEX('[1]PNC 2020'!$A$3:$AA$434,MATCH($A360,'[1]PNC 2020'!$A$7:$A$434,0)+4,MATCH(X$60,'[1]PNC 2020'!$A$3:$AA$3,0))=0,"",INDEX('[1]PNC 2020'!$A$3:$AA$434,MATCH($A360,'[1]PNC 2020'!$A$7:$A$434,0)+4,MATCH(X$60,'[1]PNC 2020'!$A$3:$AA$3,0))),"")</f>
        <v/>
      </c>
      <c r="Y360" s="35">
        <f t="shared" si="122"/>
        <v>0</v>
      </c>
      <c r="Z360" s="35" t="str">
        <f>IFERROR(IF(INDEX('[1]PNC 2020'!$A$3:$AA$434,MATCH($A360,'[1]PNC 2020'!$A$7:$A$434,0)+4,MATCH(Z$60,'[1]PNC 2020'!$A$3:$AA$3,0))=0,"",INDEX('[1]PNC 2020'!$A$3:$AA$434,MATCH($A360,'[1]PNC 2020'!$A$7:$A$434,0)+4,MATCH(Z$60,'[1]PNC 2020'!$A$3:$AA$3,0))),"")</f>
        <v/>
      </c>
      <c r="AA360" s="35" t="str">
        <f>IFERROR(IF(INDEX('[1]PNC 2020'!$A$3:$AA$434,MATCH($A360,'[1]PNC 2020'!$A$7:$A$434,0)+4,MATCH(AA$60,'[1]PNC 2020'!$A$3:$AA$3,0))=0,"",INDEX('[1]PNC 2020'!$A$3:$AA$434,MATCH($A360,'[1]PNC 2020'!$A$7:$A$434,0)+4,MATCH(AA$60,'[1]PNC 2020'!$A$3:$AA$3,0))),"")</f>
        <v/>
      </c>
      <c r="AB360" s="35">
        <f t="shared" si="123"/>
        <v>0</v>
      </c>
      <c r="AC360" s="35" t="str">
        <f>IFERROR(IF(INDEX('[1]PNC 2020'!$A$3:$AA$434,MATCH($A360,'[1]PNC 2020'!$A$7:$A$434,0)+4,MATCH(AC$60,'[1]PNC 2020'!$A$3:$AA$3,0))=0,"",INDEX('[1]PNC 2020'!$A$3:$AA$434,MATCH($A360,'[1]PNC 2020'!$A$7:$A$434,0)+4,MATCH(AC$60,'[1]PNC 2020'!$A$3:$AA$3,0))),"")</f>
        <v/>
      </c>
      <c r="AD360" s="35" t="str">
        <f>IFERROR(IF(INDEX('[1]PNC 2020'!$A$3:$AA$434,MATCH($A360,'[1]PNC 2020'!$A$7:$A$434,0)+4,MATCH(AD$60,'[1]PNC 2020'!$A$3:$AA$3,0))=0,"",INDEX('[1]PNC 2020'!$A$3:$AA$434,MATCH($A360,'[1]PNC 2020'!$A$7:$A$434,0)+4,MATCH(AD$60,'[1]PNC 2020'!$A$3:$AA$3,0))),"")</f>
        <v/>
      </c>
      <c r="AE360" s="35">
        <f t="shared" si="124"/>
        <v>0</v>
      </c>
      <c r="AF360" s="35" t="str">
        <f>IFERROR(IF(INDEX('[1]PNC 2020'!$A$3:$AA$434,MATCH($A360,'[1]PNC 2020'!$A$7:$A$434,0)+4,MATCH(AF$60,'[1]PNC 2020'!$A$3:$AA$3,0))=0,"",INDEX('[1]PNC 2020'!$A$3:$AA$434,MATCH($A360,'[1]PNC 2020'!$A$7:$A$434,0)+4,MATCH(AF$60,'[1]PNC 2020'!$A$3:$AA$3,0))),"")</f>
        <v/>
      </c>
      <c r="AG360" s="35" t="str">
        <f>IFERROR(IF(INDEX('[1]PNC 2020'!$A$3:$AA$434,MATCH($A360,'[1]PNC 2020'!$A$7:$A$434,0)+4,MATCH(AG$60,'[1]PNC 2020'!$A$3:$AA$3,0))=0,"",INDEX('[1]PNC 2020'!$A$3:$AA$434,MATCH($A360,'[1]PNC 2020'!$A$7:$A$434,0)+4,MATCH(AG$60,'[1]PNC 2020'!$A$3:$AA$3,0))),"")</f>
        <v/>
      </c>
      <c r="AH360" s="35">
        <f t="shared" si="125"/>
        <v>0</v>
      </c>
      <c r="AI360" s="35" t="str">
        <f>IFERROR(IF(INDEX('[1]PNC 2020'!$A$3:$AA$434,MATCH($A360,'[1]PNC 2020'!$A$7:$A$434,0)+4,MATCH(AI$60,'[1]PNC 2020'!$A$3:$AA$3,0))=0,"",INDEX('[1]PNC 2020'!$A$3:$AA$434,MATCH($A360,'[1]PNC 2020'!$A$7:$A$434,0)+4,MATCH(AI$60,'[1]PNC 2020'!$A$3:$AA$3,0))),"")</f>
        <v/>
      </c>
      <c r="AJ360" s="35" t="str">
        <f>IFERROR(IF(INDEX('[1]PNC 2020'!$A$3:$AA$434,MATCH($A360,'[1]PNC 2020'!$A$7:$A$434,0)+4,MATCH(AJ$60,'[1]PNC 2020'!$A$3:$AA$3,0))=0,"",INDEX('[1]PNC 2020'!$A$3:$AA$434,MATCH($A360,'[1]PNC 2020'!$A$7:$A$434,0)+4,MATCH(AJ$60,'[1]PNC 2020'!$A$3:$AA$3,0))),"")</f>
        <v/>
      </c>
      <c r="AK360" s="35">
        <f t="shared" si="126"/>
        <v>0</v>
      </c>
      <c r="AM360" s="97" t="s">
        <v>5</v>
      </c>
    </row>
    <row r="361" spans="1:39" x14ac:dyDescent="0.25">
      <c r="A361" s="97" t="str">
        <f t="shared" si="127"/>
        <v>JunioAutoseguro, S. A.</v>
      </c>
      <c r="B361" s="37" t="s">
        <v>79</v>
      </c>
      <c r="C361" s="44">
        <f t="shared" si="114"/>
        <v>0</v>
      </c>
      <c r="D361" s="44">
        <f t="shared" si="115"/>
        <v>0</v>
      </c>
      <c r="E361" s="35" t="str">
        <f>IFERROR(IF(INDEX('[1]PNC 2020'!$A$3:$AA$434,MATCH($A361,'[1]PNC 2020'!$A$7:$A$434,0)+4,MATCH(E$60,'[1]PNC 2020'!$A$3:$AA$3,0))=0,"",INDEX('[1]PNC 2020'!$A$3:$AA$434,MATCH($A361,'[1]PNC 2020'!$A$7:$A$434,0)+4,MATCH(E$60,'[1]PNC 2020'!$A$3:$AA$3,0))),"")</f>
        <v/>
      </c>
      <c r="F361" s="35" t="str">
        <f>IFERROR(IF(INDEX('[1]PNC 2020'!$A$3:$AA$434,MATCH($A361,'[1]PNC 2020'!$A$7:$A$434,0)+4,MATCH(F$60,'[1]PNC 2020'!$A$3:$AA$3,0))=0,"",INDEX('[1]PNC 2020'!$A$3:$AA$434,MATCH($A361,'[1]PNC 2020'!$A$7:$A$434,0)+4,MATCH(F$60,'[1]PNC 2020'!$A$3:$AA$3,0))),"")</f>
        <v/>
      </c>
      <c r="G361" s="35">
        <f t="shared" si="116"/>
        <v>0</v>
      </c>
      <c r="H361" s="35" t="str">
        <f>IFERROR(IF(INDEX('[1]PNC 2020'!$A$3:$AA$434,MATCH($A361,'[1]PNC 2020'!$A$7:$A$434,0)+4,MATCH(H$60,'[1]PNC 2020'!$A$3:$AA$3,0))=0,"",INDEX('[1]PNC 2020'!$A$3:$AA$434,MATCH($A361,'[1]PNC 2020'!$A$7:$A$434,0)+4,MATCH(H$60,'[1]PNC 2020'!$A$3:$AA$3,0))),"")</f>
        <v/>
      </c>
      <c r="I361" s="35" t="str">
        <f>IFERROR(IF(INDEX('[1]PNC 2020'!$A$3:$AA$434,MATCH($A361,'[1]PNC 2020'!$A$7:$A$434,0)+4,MATCH(I$60,'[1]PNC 2020'!$A$3:$AA$3,0))=0,"",INDEX('[1]PNC 2020'!$A$3:$AA$434,MATCH($A361,'[1]PNC 2020'!$A$7:$A$434,0)+4,MATCH(I$60,'[1]PNC 2020'!$A$3:$AA$3,0))),"")</f>
        <v/>
      </c>
      <c r="J361" s="35">
        <f t="shared" si="117"/>
        <v>0</v>
      </c>
      <c r="K361" s="35" t="str">
        <f>IFERROR(IF(INDEX('[1]PNC 2020'!$A$3:$AA$434,MATCH($A361,'[1]PNC 2020'!$A$7:$A$434,0)+4,MATCH(K$60,'[1]PNC 2020'!$A$3:$AA$3,0))=0,"",INDEX('[1]PNC 2020'!$A$3:$AA$434,MATCH($A361,'[1]PNC 2020'!$A$7:$A$434,0)+4,MATCH(K$60,'[1]PNC 2020'!$A$3:$AA$3,0))),"")</f>
        <v/>
      </c>
      <c r="L361" s="35" t="str">
        <f>IFERROR(IF(INDEX('[1]PNC 2020'!$A$3:$AA$434,MATCH($A361,'[1]PNC 2020'!$A$7:$A$434,0)+4,MATCH(L$60,'[1]PNC 2020'!$A$3:$AA$3,0))=0,"",INDEX('[1]PNC 2020'!$A$3:$AA$434,MATCH($A361,'[1]PNC 2020'!$A$7:$A$434,0)+4,MATCH(L$60,'[1]PNC 2020'!$A$3:$AA$3,0))),"")</f>
        <v/>
      </c>
      <c r="M361" s="35">
        <f t="shared" si="118"/>
        <v>0</v>
      </c>
      <c r="N361" s="35" t="str">
        <f>IFERROR(IF(INDEX('[1]PNC 2020'!$A$3:$AA$434,MATCH($A361,'[1]PNC 2020'!$A$7:$A$434,0)+4,MATCH(N$60,'[1]PNC 2020'!$A$3:$AA$3,0))=0,"",INDEX('[1]PNC 2020'!$A$3:$AA$434,MATCH($A361,'[1]PNC 2020'!$A$7:$A$434,0)+4,MATCH(N$60,'[1]PNC 2020'!$A$3:$AA$3,0))),"")</f>
        <v/>
      </c>
      <c r="O361" s="35" t="str">
        <f>IFERROR(IF(INDEX('[1]PNC 2020'!$A$3:$AA$434,MATCH($A361,'[1]PNC 2020'!$A$7:$A$434,0)+4,MATCH(O$60,'[1]PNC 2020'!$A$3:$AA$3,0))=0,"",INDEX('[1]PNC 2020'!$A$3:$AA$434,MATCH($A361,'[1]PNC 2020'!$A$7:$A$434,0)+4,MATCH(O$60,'[1]PNC 2020'!$A$3:$AA$3,0))),"")</f>
        <v/>
      </c>
      <c r="P361" s="35">
        <f t="shared" si="119"/>
        <v>0</v>
      </c>
      <c r="Q361" s="35" t="str">
        <f>IFERROR(IF(INDEX('[1]PNC 2020'!$A$3:$AA$434,MATCH($A361,'[1]PNC 2020'!$A$7:$A$434,0)+4,MATCH(Q$60,'[1]PNC 2020'!$A$3:$AA$3,0))=0,"",INDEX('[1]PNC 2020'!$A$3:$AA$434,MATCH($A361,'[1]PNC 2020'!$A$7:$A$434,0)+4,MATCH(Q$60,'[1]PNC 2020'!$A$3:$AA$3,0))),"")</f>
        <v/>
      </c>
      <c r="R361" s="35" t="str">
        <f>IFERROR(IF(INDEX('[1]PNC 2020'!$A$3:$AA$434,MATCH($A361,'[1]PNC 2020'!$A$7:$A$434,0)+4,MATCH(R$60,'[1]PNC 2020'!$A$3:$AA$3,0))=0,"",INDEX('[1]PNC 2020'!$A$3:$AA$434,MATCH($A361,'[1]PNC 2020'!$A$7:$A$434,0)+4,MATCH(R$60,'[1]PNC 2020'!$A$3:$AA$3,0))),"")</f>
        <v/>
      </c>
      <c r="S361" s="35">
        <f t="shared" si="120"/>
        <v>0</v>
      </c>
      <c r="T361" s="35" t="str">
        <f>IFERROR(IF(INDEX('[1]PNC 2020'!$A$3:$AA$434,MATCH($A361,'[1]PNC 2020'!$A$7:$A$434,0)+4,MATCH(T$60,'[1]PNC 2020'!$A$3:$AA$3,0))=0,"",INDEX('[1]PNC 2020'!$A$3:$AA$434,MATCH($A361,'[1]PNC 2020'!$A$7:$A$434,0)+4,MATCH(T$60,'[1]PNC 2020'!$A$3:$AA$3,0))),"")</f>
        <v/>
      </c>
      <c r="U361" s="35" t="str">
        <f>IFERROR(IF(INDEX('[1]PNC 2020'!$A$3:$AA$434,MATCH($A361,'[1]PNC 2020'!$A$7:$A$434,0)+4,MATCH(U$60,'[1]PNC 2020'!$A$3:$AA$3,0))=0,"",INDEX('[1]PNC 2020'!$A$3:$AA$434,MATCH($A361,'[1]PNC 2020'!$A$7:$A$434,0)+4,MATCH(U$60,'[1]PNC 2020'!$A$3:$AA$3,0))),"")</f>
        <v/>
      </c>
      <c r="V361" s="35">
        <f t="shared" si="121"/>
        <v>0</v>
      </c>
      <c r="W361" s="35" t="str">
        <f>IFERROR(IF(INDEX('[1]PNC 2020'!$A$3:$AA$434,MATCH($A361,'[1]PNC 2020'!$A$7:$A$434,0)+4,MATCH(W$60,'[1]PNC 2020'!$A$3:$AA$3,0))=0,"",INDEX('[1]PNC 2020'!$A$3:$AA$434,MATCH($A361,'[1]PNC 2020'!$A$7:$A$434,0)+4,MATCH(W$60,'[1]PNC 2020'!$A$3:$AA$3,0))),"")</f>
        <v/>
      </c>
      <c r="X361" s="35" t="str">
        <f>IFERROR(IF(INDEX('[1]PNC 2020'!$A$3:$AA$434,MATCH($A361,'[1]PNC 2020'!$A$7:$A$434,0)+4,MATCH(X$60,'[1]PNC 2020'!$A$3:$AA$3,0))=0,"",INDEX('[1]PNC 2020'!$A$3:$AA$434,MATCH($A361,'[1]PNC 2020'!$A$7:$A$434,0)+4,MATCH(X$60,'[1]PNC 2020'!$A$3:$AA$3,0))),"")</f>
        <v/>
      </c>
      <c r="Y361" s="35">
        <f t="shared" si="122"/>
        <v>0</v>
      </c>
      <c r="Z361" s="35" t="str">
        <f>IFERROR(IF(INDEX('[1]PNC 2020'!$A$3:$AA$434,MATCH($A361,'[1]PNC 2020'!$A$7:$A$434,0)+4,MATCH(Z$60,'[1]PNC 2020'!$A$3:$AA$3,0))=0,"",INDEX('[1]PNC 2020'!$A$3:$AA$434,MATCH($A361,'[1]PNC 2020'!$A$7:$A$434,0)+4,MATCH(Z$60,'[1]PNC 2020'!$A$3:$AA$3,0))),"")</f>
        <v/>
      </c>
      <c r="AA361" s="35" t="str">
        <f>IFERROR(IF(INDEX('[1]PNC 2020'!$A$3:$AA$434,MATCH($A361,'[1]PNC 2020'!$A$7:$A$434,0)+4,MATCH(AA$60,'[1]PNC 2020'!$A$3:$AA$3,0))=0,"",INDEX('[1]PNC 2020'!$A$3:$AA$434,MATCH($A361,'[1]PNC 2020'!$A$7:$A$434,0)+4,MATCH(AA$60,'[1]PNC 2020'!$A$3:$AA$3,0))),"")</f>
        <v/>
      </c>
      <c r="AB361" s="35">
        <f t="shared" si="123"/>
        <v>0</v>
      </c>
      <c r="AC361" s="35" t="str">
        <f>IFERROR(IF(INDEX('[1]PNC 2020'!$A$3:$AA$434,MATCH($A361,'[1]PNC 2020'!$A$7:$A$434,0)+4,MATCH(AC$60,'[1]PNC 2020'!$A$3:$AA$3,0))=0,"",INDEX('[1]PNC 2020'!$A$3:$AA$434,MATCH($A361,'[1]PNC 2020'!$A$7:$A$434,0)+4,MATCH(AC$60,'[1]PNC 2020'!$A$3:$AA$3,0))),"")</f>
        <v/>
      </c>
      <c r="AD361" s="35" t="str">
        <f>IFERROR(IF(INDEX('[1]PNC 2020'!$A$3:$AA$434,MATCH($A361,'[1]PNC 2020'!$A$7:$A$434,0)+4,MATCH(AD$60,'[1]PNC 2020'!$A$3:$AA$3,0))=0,"",INDEX('[1]PNC 2020'!$A$3:$AA$434,MATCH($A361,'[1]PNC 2020'!$A$7:$A$434,0)+4,MATCH(AD$60,'[1]PNC 2020'!$A$3:$AA$3,0))),"")</f>
        <v/>
      </c>
      <c r="AE361" s="35">
        <f t="shared" si="124"/>
        <v>0</v>
      </c>
      <c r="AF361" s="35" t="str">
        <f>IFERROR(IF(INDEX('[1]PNC 2020'!$A$3:$AA$434,MATCH($A361,'[1]PNC 2020'!$A$7:$A$434,0)+4,MATCH(AF$60,'[1]PNC 2020'!$A$3:$AA$3,0))=0,"",INDEX('[1]PNC 2020'!$A$3:$AA$434,MATCH($A361,'[1]PNC 2020'!$A$7:$A$434,0)+4,MATCH(AF$60,'[1]PNC 2020'!$A$3:$AA$3,0))),"")</f>
        <v/>
      </c>
      <c r="AG361" s="35" t="str">
        <f>IFERROR(IF(INDEX('[1]PNC 2020'!$A$3:$AA$434,MATCH($A361,'[1]PNC 2020'!$A$7:$A$434,0)+4,MATCH(AG$60,'[1]PNC 2020'!$A$3:$AA$3,0))=0,"",INDEX('[1]PNC 2020'!$A$3:$AA$434,MATCH($A361,'[1]PNC 2020'!$A$7:$A$434,0)+4,MATCH(AG$60,'[1]PNC 2020'!$A$3:$AA$3,0))),"")</f>
        <v/>
      </c>
      <c r="AH361" s="35">
        <f t="shared" si="125"/>
        <v>0</v>
      </c>
      <c r="AI361" s="35" t="str">
        <f>IFERROR(IF(INDEX('[1]PNC 2020'!$A$3:$AA$434,MATCH($A361,'[1]PNC 2020'!$A$7:$A$434,0)+4,MATCH(AI$60,'[1]PNC 2020'!$A$3:$AA$3,0))=0,"",INDEX('[1]PNC 2020'!$A$3:$AA$434,MATCH($A361,'[1]PNC 2020'!$A$7:$A$434,0)+4,MATCH(AI$60,'[1]PNC 2020'!$A$3:$AA$3,0))),"")</f>
        <v/>
      </c>
      <c r="AJ361" s="35" t="str">
        <f>IFERROR(IF(INDEX('[1]PNC 2020'!$A$3:$AA$434,MATCH($A361,'[1]PNC 2020'!$A$7:$A$434,0)+4,MATCH(AJ$60,'[1]PNC 2020'!$A$3:$AA$3,0))=0,"",INDEX('[1]PNC 2020'!$A$3:$AA$434,MATCH($A361,'[1]PNC 2020'!$A$7:$A$434,0)+4,MATCH(AJ$60,'[1]PNC 2020'!$A$3:$AA$3,0))),"")</f>
        <v/>
      </c>
      <c r="AK361" s="35">
        <f t="shared" si="126"/>
        <v>0</v>
      </c>
      <c r="AL361" s="27"/>
      <c r="AM361" s="97" t="s">
        <v>5</v>
      </c>
    </row>
    <row r="362" spans="1:39" x14ac:dyDescent="0.25">
      <c r="A362" s="97" t="str">
        <f t="shared" si="127"/>
        <v>JunioSeguros Yunen, S.A.</v>
      </c>
      <c r="B362" s="37" t="s">
        <v>128</v>
      </c>
      <c r="C362" s="44">
        <f t="shared" si="114"/>
        <v>0</v>
      </c>
      <c r="D362" s="44">
        <f t="shared" si="115"/>
        <v>0</v>
      </c>
      <c r="E362" s="35" t="str">
        <f>IFERROR(IF(INDEX('[1]PNC 2020'!$A$3:$AA$434,MATCH($A362,'[1]PNC 2020'!$A$7:$A$434,0)+4,MATCH(E$60,'[1]PNC 2020'!$A$3:$AA$3,0))=0,"",INDEX('[1]PNC 2020'!$A$3:$AA$434,MATCH($A362,'[1]PNC 2020'!$A$7:$A$434,0)+4,MATCH(E$60,'[1]PNC 2020'!$A$3:$AA$3,0))),"")</f>
        <v/>
      </c>
      <c r="F362" s="35" t="str">
        <f>IFERROR(IF(INDEX('[1]PNC 2020'!$A$3:$AA$434,MATCH($A362,'[1]PNC 2020'!$A$7:$A$434,0)+4,MATCH(F$60,'[1]PNC 2020'!$A$3:$AA$3,0))=0,"",INDEX('[1]PNC 2020'!$A$3:$AA$434,MATCH($A362,'[1]PNC 2020'!$A$7:$A$434,0)+4,MATCH(F$60,'[1]PNC 2020'!$A$3:$AA$3,0))),"")</f>
        <v/>
      </c>
      <c r="G362" s="35">
        <f t="shared" si="116"/>
        <v>0</v>
      </c>
      <c r="H362" s="35" t="str">
        <f>IFERROR(IF(INDEX('[1]PNC 2020'!$A$3:$AA$434,MATCH($A362,'[1]PNC 2020'!$A$7:$A$434,0)+4,MATCH(H$60,'[1]PNC 2020'!$A$3:$AA$3,0))=0,"",INDEX('[1]PNC 2020'!$A$3:$AA$434,MATCH($A362,'[1]PNC 2020'!$A$7:$A$434,0)+4,MATCH(H$60,'[1]PNC 2020'!$A$3:$AA$3,0))),"")</f>
        <v/>
      </c>
      <c r="I362" s="35" t="str">
        <f>IFERROR(IF(INDEX('[1]PNC 2020'!$A$3:$AA$434,MATCH($A362,'[1]PNC 2020'!$A$7:$A$434,0)+4,MATCH(I$60,'[1]PNC 2020'!$A$3:$AA$3,0))=0,"",INDEX('[1]PNC 2020'!$A$3:$AA$434,MATCH($A362,'[1]PNC 2020'!$A$7:$A$434,0)+4,MATCH(I$60,'[1]PNC 2020'!$A$3:$AA$3,0))),"")</f>
        <v/>
      </c>
      <c r="J362" s="35">
        <f t="shared" si="117"/>
        <v>0</v>
      </c>
      <c r="K362" s="35" t="str">
        <f>IFERROR(IF(INDEX('[1]PNC 2020'!$A$3:$AA$434,MATCH($A362,'[1]PNC 2020'!$A$7:$A$434,0)+4,MATCH(K$60,'[1]PNC 2020'!$A$3:$AA$3,0))=0,"",INDEX('[1]PNC 2020'!$A$3:$AA$434,MATCH($A362,'[1]PNC 2020'!$A$7:$A$434,0)+4,MATCH(K$60,'[1]PNC 2020'!$A$3:$AA$3,0))),"")</f>
        <v/>
      </c>
      <c r="L362" s="35" t="str">
        <f>IFERROR(IF(INDEX('[1]PNC 2020'!$A$3:$AA$434,MATCH($A362,'[1]PNC 2020'!$A$7:$A$434,0)+4,MATCH(L$60,'[1]PNC 2020'!$A$3:$AA$3,0))=0,"",INDEX('[1]PNC 2020'!$A$3:$AA$434,MATCH($A362,'[1]PNC 2020'!$A$7:$A$434,0)+4,MATCH(L$60,'[1]PNC 2020'!$A$3:$AA$3,0))),"")</f>
        <v/>
      </c>
      <c r="M362" s="35">
        <f t="shared" si="118"/>
        <v>0</v>
      </c>
      <c r="N362" s="35" t="str">
        <f>IFERROR(IF(INDEX('[1]PNC 2020'!$A$3:$AA$434,MATCH($A362,'[1]PNC 2020'!$A$7:$A$434,0)+4,MATCH(N$60,'[1]PNC 2020'!$A$3:$AA$3,0))=0,"",INDEX('[1]PNC 2020'!$A$3:$AA$434,MATCH($A362,'[1]PNC 2020'!$A$7:$A$434,0)+4,MATCH(N$60,'[1]PNC 2020'!$A$3:$AA$3,0))),"")</f>
        <v/>
      </c>
      <c r="O362" s="35" t="str">
        <f>IFERROR(IF(INDEX('[1]PNC 2020'!$A$3:$AA$434,MATCH($A362,'[1]PNC 2020'!$A$7:$A$434,0)+4,MATCH(O$60,'[1]PNC 2020'!$A$3:$AA$3,0))=0,"",INDEX('[1]PNC 2020'!$A$3:$AA$434,MATCH($A362,'[1]PNC 2020'!$A$7:$A$434,0)+4,MATCH(O$60,'[1]PNC 2020'!$A$3:$AA$3,0))),"")</f>
        <v/>
      </c>
      <c r="P362" s="35">
        <f t="shared" si="119"/>
        <v>0</v>
      </c>
      <c r="Q362" s="35" t="str">
        <f>IFERROR(IF(INDEX('[1]PNC 2020'!$A$3:$AA$434,MATCH($A362,'[1]PNC 2020'!$A$7:$A$434,0)+4,MATCH(Q$60,'[1]PNC 2020'!$A$3:$AA$3,0))=0,"",INDEX('[1]PNC 2020'!$A$3:$AA$434,MATCH($A362,'[1]PNC 2020'!$A$7:$A$434,0)+4,MATCH(Q$60,'[1]PNC 2020'!$A$3:$AA$3,0))),"")</f>
        <v/>
      </c>
      <c r="R362" s="35" t="str">
        <f>IFERROR(IF(INDEX('[1]PNC 2020'!$A$3:$AA$434,MATCH($A362,'[1]PNC 2020'!$A$7:$A$434,0)+4,MATCH(R$60,'[1]PNC 2020'!$A$3:$AA$3,0))=0,"",INDEX('[1]PNC 2020'!$A$3:$AA$434,MATCH($A362,'[1]PNC 2020'!$A$7:$A$434,0)+4,MATCH(R$60,'[1]PNC 2020'!$A$3:$AA$3,0))),"")</f>
        <v/>
      </c>
      <c r="S362" s="35">
        <f t="shared" si="120"/>
        <v>0</v>
      </c>
      <c r="T362" s="35" t="str">
        <f>IFERROR(IF(INDEX('[1]PNC 2020'!$A$3:$AA$434,MATCH($A362,'[1]PNC 2020'!$A$7:$A$434,0)+4,MATCH(T$60,'[1]PNC 2020'!$A$3:$AA$3,0))=0,"",INDEX('[1]PNC 2020'!$A$3:$AA$434,MATCH($A362,'[1]PNC 2020'!$A$7:$A$434,0)+4,MATCH(T$60,'[1]PNC 2020'!$A$3:$AA$3,0))),"")</f>
        <v/>
      </c>
      <c r="U362" s="35" t="str">
        <f>IFERROR(IF(INDEX('[1]PNC 2020'!$A$3:$AA$434,MATCH($A362,'[1]PNC 2020'!$A$7:$A$434,0)+4,MATCH(U$60,'[1]PNC 2020'!$A$3:$AA$3,0))=0,"",INDEX('[1]PNC 2020'!$A$3:$AA$434,MATCH($A362,'[1]PNC 2020'!$A$7:$A$434,0)+4,MATCH(U$60,'[1]PNC 2020'!$A$3:$AA$3,0))),"")</f>
        <v/>
      </c>
      <c r="V362" s="35">
        <f t="shared" si="121"/>
        <v>0</v>
      </c>
      <c r="W362" s="35" t="str">
        <f>IFERROR(IF(INDEX('[1]PNC 2020'!$A$3:$AA$434,MATCH($A362,'[1]PNC 2020'!$A$7:$A$434,0)+4,MATCH(W$60,'[1]PNC 2020'!$A$3:$AA$3,0))=0,"",INDEX('[1]PNC 2020'!$A$3:$AA$434,MATCH($A362,'[1]PNC 2020'!$A$7:$A$434,0)+4,MATCH(W$60,'[1]PNC 2020'!$A$3:$AA$3,0))),"")</f>
        <v/>
      </c>
      <c r="X362" s="35" t="str">
        <f>IFERROR(IF(INDEX('[1]PNC 2020'!$A$3:$AA$434,MATCH($A362,'[1]PNC 2020'!$A$7:$A$434,0)+4,MATCH(X$60,'[1]PNC 2020'!$A$3:$AA$3,0))=0,"",INDEX('[1]PNC 2020'!$A$3:$AA$434,MATCH($A362,'[1]PNC 2020'!$A$7:$A$434,0)+4,MATCH(X$60,'[1]PNC 2020'!$A$3:$AA$3,0))),"")</f>
        <v/>
      </c>
      <c r="Y362" s="35">
        <f t="shared" si="122"/>
        <v>0</v>
      </c>
      <c r="Z362" s="35" t="str">
        <f>IFERROR(IF(INDEX('[1]PNC 2020'!$A$3:$AA$434,MATCH($A362,'[1]PNC 2020'!$A$7:$A$434,0)+4,MATCH(Z$60,'[1]PNC 2020'!$A$3:$AA$3,0))=0,"",INDEX('[1]PNC 2020'!$A$3:$AA$434,MATCH($A362,'[1]PNC 2020'!$A$7:$A$434,0)+4,MATCH(Z$60,'[1]PNC 2020'!$A$3:$AA$3,0))),"")</f>
        <v/>
      </c>
      <c r="AA362" s="35" t="str">
        <f>IFERROR(IF(INDEX('[1]PNC 2020'!$A$3:$AA$434,MATCH($A362,'[1]PNC 2020'!$A$7:$A$434,0)+4,MATCH(AA$60,'[1]PNC 2020'!$A$3:$AA$3,0))=0,"",INDEX('[1]PNC 2020'!$A$3:$AA$434,MATCH($A362,'[1]PNC 2020'!$A$7:$A$434,0)+4,MATCH(AA$60,'[1]PNC 2020'!$A$3:$AA$3,0))),"")</f>
        <v/>
      </c>
      <c r="AB362" s="35">
        <f t="shared" si="123"/>
        <v>0</v>
      </c>
      <c r="AC362" s="35" t="str">
        <f>IFERROR(IF(INDEX('[1]PNC 2020'!$A$3:$AA$434,MATCH($A362,'[1]PNC 2020'!$A$7:$A$434,0)+4,MATCH(AC$60,'[1]PNC 2020'!$A$3:$AA$3,0))=0,"",INDEX('[1]PNC 2020'!$A$3:$AA$434,MATCH($A362,'[1]PNC 2020'!$A$7:$A$434,0)+4,MATCH(AC$60,'[1]PNC 2020'!$A$3:$AA$3,0))),"")</f>
        <v/>
      </c>
      <c r="AD362" s="35" t="str">
        <f>IFERROR(IF(INDEX('[1]PNC 2020'!$A$3:$AA$434,MATCH($A362,'[1]PNC 2020'!$A$7:$A$434,0)+4,MATCH(AD$60,'[1]PNC 2020'!$A$3:$AA$3,0))=0,"",INDEX('[1]PNC 2020'!$A$3:$AA$434,MATCH($A362,'[1]PNC 2020'!$A$7:$A$434,0)+4,MATCH(AD$60,'[1]PNC 2020'!$A$3:$AA$3,0))),"")</f>
        <v/>
      </c>
      <c r="AE362" s="35">
        <f t="shared" si="124"/>
        <v>0</v>
      </c>
      <c r="AF362" s="35" t="str">
        <f>IFERROR(IF(INDEX('[1]PNC 2020'!$A$3:$AA$434,MATCH($A362,'[1]PNC 2020'!$A$7:$A$434,0)+4,MATCH(AF$60,'[1]PNC 2020'!$A$3:$AA$3,0))=0,"",INDEX('[1]PNC 2020'!$A$3:$AA$434,MATCH($A362,'[1]PNC 2020'!$A$7:$A$434,0)+4,MATCH(AF$60,'[1]PNC 2020'!$A$3:$AA$3,0))),"")</f>
        <v/>
      </c>
      <c r="AG362" s="35" t="str">
        <f>IFERROR(IF(INDEX('[1]PNC 2020'!$A$3:$AA$434,MATCH($A362,'[1]PNC 2020'!$A$7:$A$434,0)+4,MATCH(AG$60,'[1]PNC 2020'!$A$3:$AA$3,0))=0,"",INDEX('[1]PNC 2020'!$A$3:$AA$434,MATCH($A362,'[1]PNC 2020'!$A$7:$A$434,0)+4,MATCH(AG$60,'[1]PNC 2020'!$A$3:$AA$3,0))),"")</f>
        <v/>
      </c>
      <c r="AH362" s="35">
        <f t="shared" si="125"/>
        <v>0</v>
      </c>
      <c r="AI362" s="35" t="str">
        <f>IFERROR(IF(INDEX('[1]PNC 2020'!$A$3:$AA$434,MATCH($A362,'[1]PNC 2020'!$A$7:$A$434,0)+4,MATCH(AI$60,'[1]PNC 2020'!$A$3:$AA$3,0))=0,"",INDEX('[1]PNC 2020'!$A$3:$AA$434,MATCH($A362,'[1]PNC 2020'!$A$7:$A$434,0)+4,MATCH(AI$60,'[1]PNC 2020'!$A$3:$AA$3,0))),"")</f>
        <v/>
      </c>
      <c r="AJ362" s="35" t="str">
        <f>IFERROR(IF(INDEX('[1]PNC 2020'!$A$3:$AA$434,MATCH($A362,'[1]PNC 2020'!$A$7:$A$434,0)+4,MATCH(AJ$60,'[1]PNC 2020'!$A$3:$AA$3,0))=0,"",INDEX('[1]PNC 2020'!$A$3:$AA$434,MATCH($A362,'[1]PNC 2020'!$A$7:$A$434,0)+4,MATCH(AJ$60,'[1]PNC 2020'!$A$3:$AA$3,0))),"")</f>
        <v/>
      </c>
      <c r="AK362" s="35">
        <f t="shared" si="126"/>
        <v>0</v>
      </c>
      <c r="AM362" s="97" t="s">
        <v>5</v>
      </c>
    </row>
    <row r="363" spans="1:39" x14ac:dyDescent="0.25">
      <c r="A363" s="97" t="str">
        <f t="shared" si="127"/>
        <v>JunioHylseg Seguros S.A</v>
      </c>
      <c r="B363" s="37" t="s">
        <v>129</v>
      </c>
      <c r="C363" s="44">
        <f t="shared" si="114"/>
        <v>0</v>
      </c>
      <c r="D363" s="44">
        <f t="shared" si="115"/>
        <v>0</v>
      </c>
      <c r="E363" s="35" t="str">
        <f>IFERROR(IF(INDEX('[1]PNC 2020'!$A$3:$AA$434,MATCH($A363,'[1]PNC 2020'!$A$7:$A$434,0)+4,MATCH(E$60,'[1]PNC 2020'!$A$3:$AA$3,0))=0,"",INDEX('[1]PNC 2020'!$A$3:$AA$434,MATCH($A363,'[1]PNC 2020'!$A$7:$A$434,0)+4,MATCH(E$60,'[1]PNC 2020'!$A$3:$AA$3,0))),"")</f>
        <v/>
      </c>
      <c r="F363" s="35" t="str">
        <f>IFERROR(IF(INDEX('[1]PNC 2020'!$A$3:$AA$434,MATCH($A363,'[1]PNC 2020'!$A$7:$A$434,0)+4,MATCH(F$60,'[1]PNC 2020'!$A$3:$AA$3,0))=0,"",INDEX('[1]PNC 2020'!$A$3:$AA$434,MATCH($A363,'[1]PNC 2020'!$A$7:$A$434,0)+4,MATCH(F$60,'[1]PNC 2020'!$A$3:$AA$3,0))),"")</f>
        <v/>
      </c>
      <c r="G363" s="35">
        <f t="shared" si="116"/>
        <v>0</v>
      </c>
      <c r="H363" s="35" t="str">
        <f>IFERROR(IF(INDEX('[1]PNC 2020'!$A$3:$AA$434,MATCH($A363,'[1]PNC 2020'!$A$7:$A$434,0)+4,MATCH(H$60,'[1]PNC 2020'!$A$3:$AA$3,0))=0,"",INDEX('[1]PNC 2020'!$A$3:$AA$434,MATCH($A363,'[1]PNC 2020'!$A$7:$A$434,0)+4,MATCH(H$60,'[1]PNC 2020'!$A$3:$AA$3,0))),"")</f>
        <v/>
      </c>
      <c r="I363" s="35" t="str">
        <f>IFERROR(IF(INDEX('[1]PNC 2020'!$A$3:$AA$434,MATCH($A363,'[1]PNC 2020'!$A$7:$A$434,0)+4,MATCH(I$60,'[1]PNC 2020'!$A$3:$AA$3,0))=0,"",INDEX('[1]PNC 2020'!$A$3:$AA$434,MATCH($A363,'[1]PNC 2020'!$A$7:$A$434,0)+4,MATCH(I$60,'[1]PNC 2020'!$A$3:$AA$3,0))),"")</f>
        <v/>
      </c>
      <c r="J363" s="35">
        <f t="shared" si="117"/>
        <v>0</v>
      </c>
      <c r="K363" s="35" t="str">
        <f>IFERROR(IF(INDEX('[1]PNC 2020'!$A$3:$AA$434,MATCH($A363,'[1]PNC 2020'!$A$7:$A$434,0)+4,MATCH(K$60,'[1]PNC 2020'!$A$3:$AA$3,0))=0,"",INDEX('[1]PNC 2020'!$A$3:$AA$434,MATCH($A363,'[1]PNC 2020'!$A$7:$A$434,0)+4,MATCH(K$60,'[1]PNC 2020'!$A$3:$AA$3,0))),"")</f>
        <v/>
      </c>
      <c r="L363" s="35" t="str">
        <f>IFERROR(IF(INDEX('[1]PNC 2020'!$A$3:$AA$434,MATCH($A363,'[1]PNC 2020'!$A$7:$A$434,0)+4,MATCH(L$60,'[1]PNC 2020'!$A$3:$AA$3,0))=0,"",INDEX('[1]PNC 2020'!$A$3:$AA$434,MATCH($A363,'[1]PNC 2020'!$A$7:$A$434,0)+4,MATCH(L$60,'[1]PNC 2020'!$A$3:$AA$3,0))),"")</f>
        <v/>
      </c>
      <c r="M363" s="35">
        <f t="shared" si="118"/>
        <v>0</v>
      </c>
      <c r="N363" s="35" t="str">
        <f>IFERROR(IF(INDEX('[1]PNC 2020'!$A$3:$AA$434,MATCH($A363,'[1]PNC 2020'!$A$7:$A$434,0)+4,MATCH(N$60,'[1]PNC 2020'!$A$3:$AA$3,0))=0,"",INDEX('[1]PNC 2020'!$A$3:$AA$434,MATCH($A363,'[1]PNC 2020'!$A$7:$A$434,0)+4,MATCH(N$60,'[1]PNC 2020'!$A$3:$AA$3,0))),"")</f>
        <v/>
      </c>
      <c r="O363" s="35" t="str">
        <f>IFERROR(IF(INDEX('[1]PNC 2020'!$A$3:$AA$434,MATCH($A363,'[1]PNC 2020'!$A$7:$A$434,0)+4,MATCH(O$60,'[1]PNC 2020'!$A$3:$AA$3,0))=0,"",INDEX('[1]PNC 2020'!$A$3:$AA$434,MATCH($A363,'[1]PNC 2020'!$A$7:$A$434,0)+4,MATCH(O$60,'[1]PNC 2020'!$A$3:$AA$3,0))),"")</f>
        <v/>
      </c>
      <c r="P363" s="35">
        <f t="shared" si="119"/>
        <v>0</v>
      </c>
      <c r="Q363" s="35" t="str">
        <f>IFERROR(IF(INDEX('[1]PNC 2020'!$A$3:$AA$434,MATCH($A363,'[1]PNC 2020'!$A$7:$A$434,0)+4,MATCH(Q$60,'[1]PNC 2020'!$A$3:$AA$3,0))=0,"",INDEX('[1]PNC 2020'!$A$3:$AA$434,MATCH($A363,'[1]PNC 2020'!$A$7:$A$434,0)+4,MATCH(Q$60,'[1]PNC 2020'!$A$3:$AA$3,0))),"")</f>
        <v/>
      </c>
      <c r="R363" s="35" t="str">
        <f>IFERROR(IF(INDEX('[1]PNC 2020'!$A$3:$AA$434,MATCH($A363,'[1]PNC 2020'!$A$7:$A$434,0)+4,MATCH(R$60,'[1]PNC 2020'!$A$3:$AA$3,0))=0,"",INDEX('[1]PNC 2020'!$A$3:$AA$434,MATCH($A363,'[1]PNC 2020'!$A$7:$A$434,0)+4,MATCH(R$60,'[1]PNC 2020'!$A$3:$AA$3,0))),"")</f>
        <v/>
      </c>
      <c r="S363" s="35">
        <f t="shared" si="120"/>
        <v>0</v>
      </c>
      <c r="T363" s="35" t="str">
        <f>IFERROR(IF(INDEX('[1]PNC 2020'!$A$3:$AA$434,MATCH($A363,'[1]PNC 2020'!$A$7:$A$434,0)+4,MATCH(T$60,'[1]PNC 2020'!$A$3:$AA$3,0))=0,"",INDEX('[1]PNC 2020'!$A$3:$AA$434,MATCH($A363,'[1]PNC 2020'!$A$7:$A$434,0)+4,MATCH(T$60,'[1]PNC 2020'!$A$3:$AA$3,0))),"")</f>
        <v/>
      </c>
      <c r="U363" s="35" t="str">
        <f>IFERROR(IF(INDEX('[1]PNC 2020'!$A$3:$AA$434,MATCH($A363,'[1]PNC 2020'!$A$7:$A$434,0)+4,MATCH(U$60,'[1]PNC 2020'!$A$3:$AA$3,0))=0,"",INDEX('[1]PNC 2020'!$A$3:$AA$434,MATCH($A363,'[1]PNC 2020'!$A$7:$A$434,0)+4,MATCH(U$60,'[1]PNC 2020'!$A$3:$AA$3,0))),"")</f>
        <v/>
      </c>
      <c r="V363" s="35">
        <f t="shared" si="121"/>
        <v>0</v>
      </c>
      <c r="W363" s="35" t="str">
        <f>IFERROR(IF(INDEX('[1]PNC 2020'!$A$3:$AA$434,MATCH($A363,'[1]PNC 2020'!$A$7:$A$434,0)+4,MATCH(W$60,'[1]PNC 2020'!$A$3:$AA$3,0))=0,"",INDEX('[1]PNC 2020'!$A$3:$AA$434,MATCH($A363,'[1]PNC 2020'!$A$7:$A$434,0)+4,MATCH(W$60,'[1]PNC 2020'!$A$3:$AA$3,0))),"")</f>
        <v/>
      </c>
      <c r="X363" s="35" t="str">
        <f>IFERROR(IF(INDEX('[1]PNC 2020'!$A$3:$AA$434,MATCH($A363,'[1]PNC 2020'!$A$7:$A$434,0)+4,MATCH(X$60,'[1]PNC 2020'!$A$3:$AA$3,0))=0,"",INDEX('[1]PNC 2020'!$A$3:$AA$434,MATCH($A363,'[1]PNC 2020'!$A$7:$A$434,0)+4,MATCH(X$60,'[1]PNC 2020'!$A$3:$AA$3,0))),"")</f>
        <v/>
      </c>
      <c r="Y363" s="35">
        <f t="shared" si="122"/>
        <v>0</v>
      </c>
      <c r="Z363" s="35" t="str">
        <f>IFERROR(IF(INDEX('[1]PNC 2020'!$A$3:$AA$434,MATCH($A363,'[1]PNC 2020'!$A$7:$A$434,0)+4,MATCH(Z$60,'[1]PNC 2020'!$A$3:$AA$3,0))=0,"",INDEX('[1]PNC 2020'!$A$3:$AA$434,MATCH($A363,'[1]PNC 2020'!$A$7:$A$434,0)+4,MATCH(Z$60,'[1]PNC 2020'!$A$3:$AA$3,0))),"")</f>
        <v/>
      </c>
      <c r="AA363" s="35" t="str">
        <f>IFERROR(IF(INDEX('[1]PNC 2020'!$A$3:$AA$434,MATCH($A363,'[1]PNC 2020'!$A$7:$A$434,0)+4,MATCH(AA$60,'[1]PNC 2020'!$A$3:$AA$3,0))=0,"",INDEX('[1]PNC 2020'!$A$3:$AA$434,MATCH($A363,'[1]PNC 2020'!$A$7:$A$434,0)+4,MATCH(AA$60,'[1]PNC 2020'!$A$3:$AA$3,0))),"")</f>
        <v/>
      </c>
      <c r="AB363" s="35">
        <f t="shared" si="123"/>
        <v>0</v>
      </c>
      <c r="AC363" s="35" t="str">
        <f>IFERROR(IF(INDEX('[1]PNC 2020'!$A$3:$AA$434,MATCH($A363,'[1]PNC 2020'!$A$7:$A$434,0)+4,MATCH(AC$60,'[1]PNC 2020'!$A$3:$AA$3,0))=0,"",INDEX('[1]PNC 2020'!$A$3:$AA$434,MATCH($A363,'[1]PNC 2020'!$A$7:$A$434,0)+4,MATCH(AC$60,'[1]PNC 2020'!$A$3:$AA$3,0))),"")</f>
        <v/>
      </c>
      <c r="AD363" s="35" t="str">
        <f>IFERROR(IF(INDEX('[1]PNC 2020'!$A$3:$AA$434,MATCH($A363,'[1]PNC 2020'!$A$7:$A$434,0)+4,MATCH(AD$60,'[1]PNC 2020'!$A$3:$AA$3,0))=0,"",INDEX('[1]PNC 2020'!$A$3:$AA$434,MATCH($A363,'[1]PNC 2020'!$A$7:$A$434,0)+4,MATCH(AD$60,'[1]PNC 2020'!$A$3:$AA$3,0))),"")</f>
        <v/>
      </c>
      <c r="AE363" s="35">
        <f t="shared" si="124"/>
        <v>0</v>
      </c>
      <c r="AF363" s="35" t="str">
        <f>IFERROR(IF(INDEX('[1]PNC 2020'!$A$3:$AA$434,MATCH($A363,'[1]PNC 2020'!$A$7:$A$434,0)+4,MATCH(AF$60,'[1]PNC 2020'!$A$3:$AA$3,0))=0,"",INDEX('[1]PNC 2020'!$A$3:$AA$434,MATCH($A363,'[1]PNC 2020'!$A$7:$A$434,0)+4,MATCH(AF$60,'[1]PNC 2020'!$A$3:$AA$3,0))),"")</f>
        <v/>
      </c>
      <c r="AG363" s="35" t="str">
        <f>IFERROR(IF(INDEX('[1]PNC 2020'!$A$3:$AA$434,MATCH($A363,'[1]PNC 2020'!$A$7:$A$434,0)+4,MATCH(AG$60,'[1]PNC 2020'!$A$3:$AA$3,0))=0,"",INDEX('[1]PNC 2020'!$A$3:$AA$434,MATCH($A363,'[1]PNC 2020'!$A$7:$A$434,0)+4,MATCH(AG$60,'[1]PNC 2020'!$A$3:$AA$3,0))),"")</f>
        <v/>
      </c>
      <c r="AH363" s="35">
        <f t="shared" si="125"/>
        <v>0</v>
      </c>
      <c r="AI363" s="35" t="str">
        <f>IFERROR(IF(INDEX('[1]PNC 2020'!$A$3:$AA$434,MATCH($A363,'[1]PNC 2020'!$A$7:$A$434,0)+4,MATCH(AI$60,'[1]PNC 2020'!$A$3:$AA$3,0))=0,"",INDEX('[1]PNC 2020'!$A$3:$AA$434,MATCH($A363,'[1]PNC 2020'!$A$7:$A$434,0)+4,MATCH(AI$60,'[1]PNC 2020'!$A$3:$AA$3,0))),"")</f>
        <v/>
      </c>
      <c r="AJ363" s="35" t="str">
        <f>IFERROR(IF(INDEX('[1]PNC 2020'!$A$3:$AA$434,MATCH($A363,'[1]PNC 2020'!$A$7:$A$434,0)+4,MATCH(AJ$60,'[1]PNC 2020'!$A$3:$AA$3,0))=0,"",INDEX('[1]PNC 2020'!$A$3:$AA$434,MATCH($A363,'[1]PNC 2020'!$A$7:$A$434,0)+4,MATCH(AJ$60,'[1]PNC 2020'!$A$3:$AA$3,0))),"")</f>
        <v/>
      </c>
      <c r="AK363" s="35">
        <f t="shared" si="126"/>
        <v>0</v>
      </c>
      <c r="AM363" s="97" t="s">
        <v>5</v>
      </c>
    </row>
    <row r="364" spans="1:39" x14ac:dyDescent="0.25">
      <c r="A364" s="97" t="str">
        <f t="shared" si="127"/>
        <v>JunioMidas Seguros, S.A.</v>
      </c>
      <c r="B364" s="37" t="s">
        <v>130</v>
      </c>
      <c r="C364" s="44">
        <f t="shared" si="114"/>
        <v>0</v>
      </c>
      <c r="D364" s="44">
        <f t="shared" si="115"/>
        <v>0</v>
      </c>
      <c r="E364" s="35" t="str">
        <f>IFERROR(IF(INDEX('[1]PNC 2020'!$A$3:$AA$434,MATCH($A364,'[1]PNC 2020'!$A$7:$A$434,0)+4,MATCH(E$60,'[1]PNC 2020'!$A$3:$AA$3,0))=0,"",INDEX('[1]PNC 2020'!$A$3:$AA$434,MATCH($A364,'[1]PNC 2020'!$A$7:$A$434,0)+4,MATCH(E$60,'[1]PNC 2020'!$A$3:$AA$3,0))),"")</f>
        <v/>
      </c>
      <c r="F364" s="35" t="str">
        <f>IFERROR(IF(INDEX('[1]PNC 2020'!$A$3:$AA$434,MATCH($A364,'[1]PNC 2020'!$A$7:$A$434,0)+4,MATCH(F$60,'[1]PNC 2020'!$A$3:$AA$3,0))=0,"",INDEX('[1]PNC 2020'!$A$3:$AA$434,MATCH($A364,'[1]PNC 2020'!$A$7:$A$434,0)+4,MATCH(F$60,'[1]PNC 2020'!$A$3:$AA$3,0))),"")</f>
        <v/>
      </c>
      <c r="G364" s="35">
        <f t="shared" si="116"/>
        <v>0</v>
      </c>
      <c r="H364" s="35" t="str">
        <f>IFERROR(IF(INDEX('[1]PNC 2020'!$A$3:$AA$434,MATCH($A364,'[1]PNC 2020'!$A$7:$A$434,0)+4,MATCH(H$60,'[1]PNC 2020'!$A$3:$AA$3,0))=0,"",INDEX('[1]PNC 2020'!$A$3:$AA$434,MATCH($A364,'[1]PNC 2020'!$A$7:$A$434,0)+4,MATCH(H$60,'[1]PNC 2020'!$A$3:$AA$3,0))),"")</f>
        <v/>
      </c>
      <c r="I364" s="35" t="str">
        <f>IFERROR(IF(INDEX('[1]PNC 2020'!$A$3:$AA$434,MATCH($A364,'[1]PNC 2020'!$A$7:$A$434,0)+4,MATCH(I$60,'[1]PNC 2020'!$A$3:$AA$3,0))=0,"",INDEX('[1]PNC 2020'!$A$3:$AA$434,MATCH($A364,'[1]PNC 2020'!$A$7:$A$434,0)+4,MATCH(I$60,'[1]PNC 2020'!$A$3:$AA$3,0))),"")</f>
        <v/>
      </c>
      <c r="J364" s="35">
        <f t="shared" si="117"/>
        <v>0</v>
      </c>
      <c r="K364" s="35" t="str">
        <f>IFERROR(IF(INDEX('[1]PNC 2020'!$A$3:$AA$434,MATCH($A364,'[1]PNC 2020'!$A$7:$A$434,0)+4,MATCH(K$60,'[1]PNC 2020'!$A$3:$AA$3,0))=0,"",INDEX('[1]PNC 2020'!$A$3:$AA$434,MATCH($A364,'[1]PNC 2020'!$A$7:$A$434,0)+4,MATCH(K$60,'[1]PNC 2020'!$A$3:$AA$3,0))),"")</f>
        <v/>
      </c>
      <c r="L364" s="35" t="str">
        <f>IFERROR(IF(INDEX('[1]PNC 2020'!$A$3:$AA$434,MATCH($A364,'[1]PNC 2020'!$A$7:$A$434,0)+4,MATCH(L$60,'[1]PNC 2020'!$A$3:$AA$3,0))=0,"",INDEX('[1]PNC 2020'!$A$3:$AA$434,MATCH($A364,'[1]PNC 2020'!$A$7:$A$434,0)+4,MATCH(L$60,'[1]PNC 2020'!$A$3:$AA$3,0))),"")</f>
        <v/>
      </c>
      <c r="M364" s="35">
        <f t="shared" si="118"/>
        <v>0</v>
      </c>
      <c r="N364" s="35" t="str">
        <f>IFERROR(IF(INDEX('[1]PNC 2020'!$A$3:$AA$434,MATCH($A364,'[1]PNC 2020'!$A$7:$A$434,0)+4,MATCH(N$60,'[1]PNC 2020'!$A$3:$AA$3,0))=0,"",INDEX('[1]PNC 2020'!$A$3:$AA$434,MATCH($A364,'[1]PNC 2020'!$A$7:$A$434,0)+4,MATCH(N$60,'[1]PNC 2020'!$A$3:$AA$3,0))),"")</f>
        <v/>
      </c>
      <c r="O364" s="35" t="str">
        <f>IFERROR(IF(INDEX('[1]PNC 2020'!$A$3:$AA$434,MATCH($A364,'[1]PNC 2020'!$A$7:$A$434,0)+4,MATCH(O$60,'[1]PNC 2020'!$A$3:$AA$3,0))=0,"",INDEX('[1]PNC 2020'!$A$3:$AA$434,MATCH($A364,'[1]PNC 2020'!$A$7:$A$434,0)+4,MATCH(O$60,'[1]PNC 2020'!$A$3:$AA$3,0))),"")</f>
        <v/>
      </c>
      <c r="P364" s="35">
        <f t="shared" si="119"/>
        <v>0</v>
      </c>
      <c r="Q364" s="35" t="str">
        <f>IFERROR(IF(INDEX('[1]PNC 2020'!$A$3:$AA$434,MATCH($A364,'[1]PNC 2020'!$A$7:$A$434,0)+4,MATCH(Q$60,'[1]PNC 2020'!$A$3:$AA$3,0))=0,"",INDEX('[1]PNC 2020'!$A$3:$AA$434,MATCH($A364,'[1]PNC 2020'!$A$7:$A$434,0)+4,MATCH(Q$60,'[1]PNC 2020'!$A$3:$AA$3,0))),"")</f>
        <v/>
      </c>
      <c r="R364" s="35" t="str">
        <f>IFERROR(IF(INDEX('[1]PNC 2020'!$A$3:$AA$434,MATCH($A364,'[1]PNC 2020'!$A$7:$A$434,0)+4,MATCH(R$60,'[1]PNC 2020'!$A$3:$AA$3,0))=0,"",INDEX('[1]PNC 2020'!$A$3:$AA$434,MATCH($A364,'[1]PNC 2020'!$A$7:$A$434,0)+4,MATCH(R$60,'[1]PNC 2020'!$A$3:$AA$3,0))),"")</f>
        <v/>
      </c>
      <c r="S364" s="35">
        <f t="shared" si="120"/>
        <v>0</v>
      </c>
      <c r="T364" s="35" t="str">
        <f>IFERROR(IF(INDEX('[1]PNC 2020'!$A$3:$AA$434,MATCH($A364,'[1]PNC 2020'!$A$7:$A$434,0)+4,MATCH(T$60,'[1]PNC 2020'!$A$3:$AA$3,0))=0,"",INDEX('[1]PNC 2020'!$A$3:$AA$434,MATCH($A364,'[1]PNC 2020'!$A$7:$A$434,0)+4,MATCH(T$60,'[1]PNC 2020'!$A$3:$AA$3,0))),"")</f>
        <v/>
      </c>
      <c r="U364" s="35" t="str">
        <f>IFERROR(IF(INDEX('[1]PNC 2020'!$A$3:$AA$434,MATCH($A364,'[1]PNC 2020'!$A$7:$A$434,0)+4,MATCH(U$60,'[1]PNC 2020'!$A$3:$AA$3,0))=0,"",INDEX('[1]PNC 2020'!$A$3:$AA$434,MATCH($A364,'[1]PNC 2020'!$A$7:$A$434,0)+4,MATCH(U$60,'[1]PNC 2020'!$A$3:$AA$3,0))),"")</f>
        <v/>
      </c>
      <c r="V364" s="35">
        <f t="shared" si="121"/>
        <v>0</v>
      </c>
      <c r="W364" s="35" t="str">
        <f>IFERROR(IF(INDEX('[1]PNC 2020'!$A$3:$AA$434,MATCH($A364,'[1]PNC 2020'!$A$7:$A$434,0)+4,MATCH(W$60,'[1]PNC 2020'!$A$3:$AA$3,0))=0,"",INDEX('[1]PNC 2020'!$A$3:$AA$434,MATCH($A364,'[1]PNC 2020'!$A$7:$A$434,0)+4,MATCH(W$60,'[1]PNC 2020'!$A$3:$AA$3,0))),"")</f>
        <v/>
      </c>
      <c r="X364" s="35" t="str">
        <f>IFERROR(IF(INDEX('[1]PNC 2020'!$A$3:$AA$434,MATCH($A364,'[1]PNC 2020'!$A$7:$A$434,0)+4,MATCH(X$60,'[1]PNC 2020'!$A$3:$AA$3,0))=0,"",INDEX('[1]PNC 2020'!$A$3:$AA$434,MATCH($A364,'[1]PNC 2020'!$A$7:$A$434,0)+4,MATCH(X$60,'[1]PNC 2020'!$A$3:$AA$3,0))),"")</f>
        <v/>
      </c>
      <c r="Y364" s="35">
        <f t="shared" si="122"/>
        <v>0</v>
      </c>
      <c r="Z364" s="35" t="str">
        <f>IFERROR(IF(INDEX('[1]PNC 2020'!$A$3:$AA$434,MATCH($A364,'[1]PNC 2020'!$A$7:$A$434,0)+4,MATCH(Z$60,'[1]PNC 2020'!$A$3:$AA$3,0))=0,"",INDEX('[1]PNC 2020'!$A$3:$AA$434,MATCH($A364,'[1]PNC 2020'!$A$7:$A$434,0)+4,MATCH(Z$60,'[1]PNC 2020'!$A$3:$AA$3,0))),"")</f>
        <v/>
      </c>
      <c r="AA364" s="35" t="str">
        <f>IFERROR(IF(INDEX('[1]PNC 2020'!$A$3:$AA$434,MATCH($A364,'[1]PNC 2020'!$A$7:$A$434,0)+4,MATCH(AA$60,'[1]PNC 2020'!$A$3:$AA$3,0))=0,"",INDEX('[1]PNC 2020'!$A$3:$AA$434,MATCH($A364,'[1]PNC 2020'!$A$7:$A$434,0)+4,MATCH(AA$60,'[1]PNC 2020'!$A$3:$AA$3,0))),"")</f>
        <v/>
      </c>
      <c r="AB364" s="35">
        <f t="shared" si="123"/>
        <v>0</v>
      </c>
      <c r="AC364" s="35" t="str">
        <f>IFERROR(IF(INDEX('[1]PNC 2020'!$A$3:$AA$434,MATCH($A364,'[1]PNC 2020'!$A$7:$A$434,0)+4,MATCH(AC$60,'[1]PNC 2020'!$A$3:$AA$3,0))=0,"",INDEX('[1]PNC 2020'!$A$3:$AA$434,MATCH($A364,'[1]PNC 2020'!$A$7:$A$434,0)+4,MATCH(AC$60,'[1]PNC 2020'!$A$3:$AA$3,0))),"")</f>
        <v/>
      </c>
      <c r="AD364" s="35" t="str">
        <f>IFERROR(IF(INDEX('[1]PNC 2020'!$A$3:$AA$434,MATCH($A364,'[1]PNC 2020'!$A$7:$A$434,0)+4,MATCH(AD$60,'[1]PNC 2020'!$A$3:$AA$3,0))=0,"",INDEX('[1]PNC 2020'!$A$3:$AA$434,MATCH($A364,'[1]PNC 2020'!$A$7:$A$434,0)+4,MATCH(AD$60,'[1]PNC 2020'!$A$3:$AA$3,0))),"")</f>
        <v/>
      </c>
      <c r="AE364" s="35">
        <f t="shared" si="124"/>
        <v>0</v>
      </c>
      <c r="AF364" s="35" t="str">
        <f>IFERROR(IF(INDEX('[1]PNC 2020'!$A$3:$AA$434,MATCH($A364,'[1]PNC 2020'!$A$7:$A$434,0)+4,MATCH(AF$60,'[1]PNC 2020'!$A$3:$AA$3,0))=0,"",INDEX('[1]PNC 2020'!$A$3:$AA$434,MATCH($A364,'[1]PNC 2020'!$A$7:$A$434,0)+4,MATCH(AF$60,'[1]PNC 2020'!$A$3:$AA$3,0))),"")</f>
        <v/>
      </c>
      <c r="AG364" s="35" t="str">
        <f>IFERROR(IF(INDEX('[1]PNC 2020'!$A$3:$AA$434,MATCH($A364,'[1]PNC 2020'!$A$7:$A$434,0)+4,MATCH(AG$60,'[1]PNC 2020'!$A$3:$AA$3,0))=0,"",INDEX('[1]PNC 2020'!$A$3:$AA$434,MATCH($A364,'[1]PNC 2020'!$A$7:$A$434,0)+4,MATCH(AG$60,'[1]PNC 2020'!$A$3:$AA$3,0))),"")</f>
        <v/>
      </c>
      <c r="AH364" s="35">
        <f t="shared" si="125"/>
        <v>0</v>
      </c>
      <c r="AI364" s="35" t="str">
        <f>IFERROR(IF(INDEX('[1]PNC 2020'!$A$3:$AA$434,MATCH($A364,'[1]PNC 2020'!$A$7:$A$434,0)+4,MATCH(AI$60,'[1]PNC 2020'!$A$3:$AA$3,0))=0,"",INDEX('[1]PNC 2020'!$A$3:$AA$434,MATCH($A364,'[1]PNC 2020'!$A$7:$A$434,0)+4,MATCH(AI$60,'[1]PNC 2020'!$A$3:$AA$3,0))),"")</f>
        <v/>
      </c>
      <c r="AJ364" s="35" t="str">
        <f>IFERROR(IF(INDEX('[1]PNC 2020'!$A$3:$AA$434,MATCH($A364,'[1]PNC 2020'!$A$7:$A$434,0)+4,MATCH(AJ$60,'[1]PNC 2020'!$A$3:$AA$3,0))=0,"",INDEX('[1]PNC 2020'!$A$3:$AA$434,MATCH($A364,'[1]PNC 2020'!$A$7:$A$434,0)+4,MATCH(AJ$60,'[1]PNC 2020'!$A$3:$AA$3,0))),"")</f>
        <v/>
      </c>
      <c r="AK364" s="35">
        <f t="shared" si="126"/>
        <v>0</v>
      </c>
      <c r="AM364" s="97" t="s">
        <v>5</v>
      </c>
    </row>
    <row r="365" spans="1:39" ht="13.8" thickBot="1" x14ac:dyDescent="0.3">
      <c r="A365" s="97" t="str">
        <f t="shared" si="127"/>
        <v>JunioUnit, S.A.</v>
      </c>
      <c r="B365" s="37" t="s">
        <v>131</v>
      </c>
      <c r="C365" s="44">
        <f t="shared" si="114"/>
        <v>0</v>
      </c>
      <c r="D365" s="44">
        <f t="shared" si="115"/>
        <v>0</v>
      </c>
      <c r="E365" s="35" t="str">
        <f>IFERROR(IF(INDEX('[1]PNC 2020'!$A$3:$AA$434,MATCH($A365,'[1]PNC 2020'!$A$7:$A$434,0)+4,MATCH(E$60,'[1]PNC 2020'!$A$3:$AA$3,0))=0,"",INDEX('[1]PNC 2020'!$A$3:$AA$434,MATCH($A365,'[1]PNC 2020'!$A$7:$A$434,0)+4,MATCH(E$60,'[1]PNC 2020'!$A$3:$AA$3,0))),"")</f>
        <v/>
      </c>
      <c r="F365" s="35" t="str">
        <f>IFERROR(IF(INDEX('[1]PNC 2020'!$A$3:$AA$434,MATCH($A365,'[1]PNC 2020'!$A$7:$A$434,0)+4,MATCH(F$60,'[1]PNC 2020'!$A$3:$AA$3,0))=0,"",INDEX('[1]PNC 2020'!$A$3:$AA$434,MATCH($A365,'[1]PNC 2020'!$A$7:$A$434,0)+4,MATCH(F$60,'[1]PNC 2020'!$A$3:$AA$3,0))),"")</f>
        <v/>
      </c>
      <c r="G365" s="35">
        <f t="shared" si="116"/>
        <v>0</v>
      </c>
      <c r="H365" s="35" t="str">
        <f>IFERROR(IF(INDEX('[1]PNC 2020'!$A$3:$AA$434,MATCH($A365,'[1]PNC 2020'!$A$7:$A$434,0)+4,MATCH(H$60,'[1]PNC 2020'!$A$3:$AA$3,0))=0,"",INDEX('[1]PNC 2020'!$A$3:$AA$434,MATCH($A365,'[1]PNC 2020'!$A$7:$A$434,0)+4,MATCH(H$60,'[1]PNC 2020'!$A$3:$AA$3,0))),"")</f>
        <v/>
      </c>
      <c r="I365" s="35" t="str">
        <f>IFERROR(IF(INDEX('[1]PNC 2020'!$A$3:$AA$434,MATCH($A365,'[1]PNC 2020'!$A$7:$A$434,0)+4,MATCH(I$60,'[1]PNC 2020'!$A$3:$AA$3,0))=0,"",INDEX('[1]PNC 2020'!$A$3:$AA$434,MATCH($A365,'[1]PNC 2020'!$A$7:$A$434,0)+4,MATCH(I$60,'[1]PNC 2020'!$A$3:$AA$3,0))),"")</f>
        <v/>
      </c>
      <c r="J365" s="35">
        <f t="shared" si="117"/>
        <v>0</v>
      </c>
      <c r="K365" s="35" t="str">
        <f>IFERROR(IF(INDEX('[1]PNC 2020'!$A$3:$AA$434,MATCH($A365,'[1]PNC 2020'!$A$7:$A$434,0)+4,MATCH(K$60,'[1]PNC 2020'!$A$3:$AA$3,0))=0,"",INDEX('[1]PNC 2020'!$A$3:$AA$434,MATCH($A365,'[1]PNC 2020'!$A$7:$A$434,0)+4,MATCH(K$60,'[1]PNC 2020'!$A$3:$AA$3,0))),"")</f>
        <v/>
      </c>
      <c r="L365" s="35" t="str">
        <f>IFERROR(IF(INDEX('[1]PNC 2020'!$A$3:$AA$434,MATCH($A365,'[1]PNC 2020'!$A$7:$A$434,0)+4,MATCH(L$60,'[1]PNC 2020'!$A$3:$AA$3,0))=0,"",INDEX('[1]PNC 2020'!$A$3:$AA$434,MATCH($A365,'[1]PNC 2020'!$A$7:$A$434,0)+4,MATCH(L$60,'[1]PNC 2020'!$A$3:$AA$3,0))),"")</f>
        <v/>
      </c>
      <c r="M365" s="35">
        <f t="shared" si="118"/>
        <v>0</v>
      </c>
      <c r="N365" s="35" t="str">
        <f>IFERROR(IF(INDEX('[1]PNC 2020'!$A$3:$AA$434,MATCH($A365,'[1]PNC 2020'!$A$7:$A$434,0)+4,MATCH(N$60,'[1]PNC 2020'!$A$3:$AA$3,0))=0,"",INDEX('[1]PNC 2020'!$A$3:$AA$434,MATCH($A365,'[1]PNC 2020'!$A$7:$A$434,0)+4,MATCH(N$60,'[1]PNC 2020'!$A$3:$AA$3,0))),"")</f>
        <v/>
      </c>
      <c r="O365" s="35" t="str">
        <f>IFERROR(IF(INDEX('[1]PNC 2020'!$A$3:$AA$434,MATCH($A365,'[1]PNC 2020'!$A$7:$A$434,0)+4,MATCH(O$60,'[1]PNC 2020'!$A$3:$AA$3,0))=0,"",INDEX('[1]PNC 2020'!$A$3:$AA$434,MATCH($A365,'[1]PNC 2020'!$A$7:$A$434,0)+4,MATCH(O$60,'[1]PNC 2020'!$A$3:$AA$3,0))),"")</f>
        <v/>
      </c>
      <c r="P365" s="35">
        <f t="shared" si="119"/>
        <v>0</v>
      </c>
      <c r="Q365" s="35" t="str">
        <f>IFERROR(IF(INDEX('[1]PNC 2020'!$A$3:$AA$434,MATCH($A365,'[1]PNC 2020'!$A$7:$A$434,0)+4,MATCH(Q$60,'[1]PNC 2020'!$A$3:$AA$3,0))=0,"",INDEX('[1]PNC 2020'!$A$3:$AA$434,MATCH($A365,'[1]PNC 2020'!$A$7:$A$434,0)+4,MATCH(Q$60,'[1]PNC 2020'!$A$3:$AA$3,0))),"")</f>
        <v/>
      </c>
      <c r="R365" s="35" t="str">
        <f>IFERROR(IF(INDEX('[1]PNC 2020'!$A$3:$AA$434,MATCH($A365,'[1]PNC 2020'!$A$7:$A$434,0)+4,MATCH(R$60,'[1]PNC 2020'!$A$3:$AA$3,0))=0,"",INDEX('[1]PNC 2020'!$A$3:$AA$434,MATCH($A365,'[1]PNC 2020'!$A$7:$A$434,0)+4,MATCH(R$60,'[1]PNC 2020'!$A$3:$AA$3,0))),"")</f>
        <v/>
      </c>
      <c r="S365" s="35">
        <f t="shared" si="120"/>
        <v>0</v>
      </c>
      <c r="T365" s="35" t="str">
        <f>IFERROR(IF(INDEX('[1]PNC 2020'!$A$3:$AA$434,MATCH($A365,'[1]PNC 2020'!$A$7:$A$434,0)+4,MATCH(T$60,'[1]PNC 2020'!$A$3:$AA$3,0))=0,"",INDEX('[1]PNC 2020'!$A$3:$AA$434,MATCH($A365,'[1]PNC 2020'!$A$7:$A$434,0)+4,MATCH(T$60,'[1]PNC 2020'!$A$3:$AA$3,0))),"")</f>
        <v/>
      </c>
      <c r="U365" s="35" t="str">
        <f>IFERROR(IF(INDEX('[1]PNC 2020'!$A$3:$AA$434,MATCH($A365,'[1]PNC 2020'!$A$7:$A$434,0)+4,MATCH(U$60,'[1]PNC 2020'!$A$3:$AA$3,0))=0,"",INDEX('[1]PNC 2020'!$A$3:$AA$434,MATCH($A365,'[1]PNC 2020'!$A$7:$A$434,0)+4,MATCH(U$60,'[1]PNC 2020'!$A$3:$AA$3,0))),"")</f>
        <v/>
      </c>
      <c r="V365" s="35">
        <f t="shared" si="121"/>
        <v>0</v>
      </c>
      <c r="W365" s="35" t="str">
        <f>IFERROR(IF(INDEX('[1]PNC 2020'!$A$3:$AA$434,MATCH($A365,'[1]PNC 2020'!$A$7:$A$434,0)+4,MATCH(W$60,'[1]PNC 2020'!$A$3:$AA$3,0))=0,"",INDEX('[1]PNC 2020'!$A$3:$AA$434,MATCH($A365,'[1]PNC 2020'!$A$7:$A$434,0)+4,MATCH(W$60,'[1]PNC 2020'!$A$3:$AA$3,0))),"")</f>
        <v/>
      </c>
      <c r="X365" s="35" t="str">
        <f>IFERROR(IF(INDEX('[1]PNC 2020'!$A$3:$AA$434,MATCH($A365,'[1]PNC 2020'!$A$7:$A$434,0)+4,MATCH(X$60,'[1]PNC 2020'!$A$3:$AA$3,0))=0,"",INDEX('[1]PNC 2020'!$A$3:$AA$434,MATCH($A365,'[1]PNC 2020'!$A$7:$A$434,0)+4,MATCH(X$60,'[1]PNC 2020'!$A$3:$AA$3,0))),"")</f>
        <v/>
      </c>
      <c r="Y365" s="35">
        <f t="shared" si="122"/>
        <v>0</v>
      </c>
      <c r="Z365" s="35" t="str">
        <f>IFERROR(IF(INDEX('[1]PNC 2020'!$A$3:$AA$434,MATCH($A365,'[1]PNC 2020'!$A$7:$A$434,0)+4,MATCH(Z$60,'[1]PNC 2020'!$A$3:$AA$3,0))=0,"",INDEX('[1]PNC 2020'!$A$3:$AA$434,MATCH($A365,'[1]PNC 2020'!$A$7:$A$434,0)+4,MATCH(Z$60,'[1]PNC 2020'!$A$3:$AA$3,0))),"")</f>
        <v/>
      </c>
      <c r="AA365" s="35" t="str">
        <f>IFERROR(IF(INDEX('[1]PNC 2020'!$A$3:$AA$434,MATCH($A365,'[1]PNC 2020'!$A$7:$A$434,0)+4,MATCH(AA$60,'[1]PNC 2020'!$A$3:$AA$3,0))=0,"",INDEX('[1]PNC 2020'!$A$3:$AA$434,MATCH($A365,'[1]PNC 2020'!$A$7:$A$434,0)+4,MATCH(AA$60,'[1]PNC 2020'!$A$3:$AA$3,0))),"")</f>
        <v/>
      </c>
      <c r="AB365" s="35">
        <f t="shared" si="123"/>
        <v>0</v>
      </c>
      <c r="AC365" s="35" t="str">
        <f>IFERROR(IF(INDEX('[1]PNC 2020'!$A$3:$AA$434,MATCH($A365,'[1]PNC 2020'!$A$7:$A$434,0)+4,MATCH(AC$60,'[1]PNC 2020'!$A$3:$AA$3,0))=0,"",INDEX('[1]PNC 2020'!$A$3:$AA$434,MATCH($A365,'[1]PNC 2020'!$A$7:$A$434,0)+4,MATCH(AC$60,'[1]PNC 2020'!$A$3:$AA$3,0))),"")</f>
        <v/>
      </c>
      <c r="AD365" s="35" t="str">
        <f>IFERROR(IF(INDEX('[1]PNC 2020'!$A$3:$AA$434,MATCH($A365,'[1]PNC 2020'!$A$7:$A$434,0)+4,MATCH(AD$60,'[1]PNC 2020'!$A$3:$AA$3,0))=0,"",INDEX('[1]PNC 2020'!$A$3:$AA$434,MATCH($A365,'[1]PNC 2020'!$A$7:$A$434,0)+4,MATCH(AD$60,'[1]PNC 2020'!$A$3:$AA$3,0))),"")</f>
        <v/>
      </c>
      <c r="AE365" s="35">
        <f t="shared" si="124"/>
        <v>0</v>
      </c>
      <c r="AF365" s="35" t="str">
        <f>IFERROR(IF(INDEX('[1]PNC 2020'!$A$3:$AA$434,MATCH($A365,'[1]PNC 2020'!$A$7:$A$434,0)+4,MATCH(AF$60,'[1]PNC 2020'!$A$3:$AA$3,0))=0,"",INDEX('[1]PNC 2020'!$A$3:$AA$434,MATCH($A365,'[1]PNC 2020'!$A$7:$A$434,0)+4,MATCH(AF$60,'[1]PNC 2020'!$A$3:$AA$3,0))),"")</f>
        <v/>
      </c>
      <c r="AG365" s="35" t="str">
        <f>IFERROR(IF(INDEX('[1]PNC 2020'!$A$3:$AA$434,MATCH($A365,'[1]PNC 2020'!$A$7:$A$434,0)+4,MATCH(AG$60,'[1]PNC 2020'!$A$3:$AA$3,0))=0,"",INDEX('[1]PNC 2020'!$A$3:$AA$434,MATCH($A365,'[1]PNC 2020'!$A$7:$A$434,0)+4,MATCH(AG$60,'[1]PNC 2020'!$A$3:$AA$3,0))),"")</f>
        <v/>
      </c>
      <c r="AH365" s="35">
        <f t="shared" si="125"/>
        <v>0</v>
      </c>
      <c r="AI365" s="35" t="str">
        <f>IFERROR(IF(INDEX('[1]PNC 2020'!$A$3:$AA$434,MATCH($A365,'[1]PNC 2020'!$A$7:$A$434,0)+4,MATCH(AI$60,'[1]PNC 2020'!$A$3:$AA$3,0))=0,"",INDEX('[1]PNC 2020'!$A$3:$AA$434,MATCH($A365,'[1]PNC 2020'!$A$7:$A$434,0)+4,MATCH(AI$60,'[1]PNC 2020'!$A$3:$AA$3,0))),"")</f>
        <v/>
      </c>
      <c r="AJ365" s="35" t="str">
        <f>IFERROR(IF(INDEX('[1]PNC 2020'!$A$3:$AA$434,MATCH($A365,'[1]PNC 2020'!$A$7:$A$434,0)+4,MATCH(AJ$60,'[1]PNC 2020'!$A$3:$AA$3,0))=0,"",INDEX('[1]PNC 2020'!$A$3:$AA$434,MATCH($A365,'[1]PNC 2020'!$A$7:$A$434,0)+4,MATCH(AJ$60,'[1]PNC 2020'!$A$3:$AA$3,0))),"")</f>
        <v/>
      </c>
      <c r="AK365" s="35">
        <f t="shared" si="126"/>
        <v>0</v>
      </c>
      <c r="AM365" s="97" t="s">
        <v>5</v>
      </c>
    </row>
    <row r="366" spans="1:39" ht="14.4" thickTop="1" thickBot="1" x14ac:dyDescent="0.3">
      <c r="A366" s="97" t="str">
        <f t="shared" si="127"/>
        <v>Total General</v>
      </c>
      <c r="B366" s="39" t="s">
        <v>19</v>
      </c>
      <c r="C366" s="46">
        <f t="shared" ref="C366:AK366" si="128">SUM(C333:C365)</f>
        <v>0</v>
      </c>
      <c r="D366" s="46">
        <f t="shared" si="128"/>
        <v>0</v>
      </c>
      <c r="E366" s="46">
        <f t="shared" si="128"/>
        <v>0</v>
      </c>
      <c r="F366" s="46">
        <f t="shared" si="128"/>
        <v>0</v>
      </c>
      <c r="G366" s="46">
        <f t="shared" si="128"/>
        <v>0</v>
      </c>
      <c r="H366" s="46">
        <f t="shared" si="128"/>
        <v>0</v>
      </c>
      <c r="I366" s="46">
        <f t="shared" si="128"/>
        <v>0</v>
      </c>
      <c r="J366" s="46">
        <f t="shared" si="128"/>
        <v>0</v>
      </c>
      <c r="K366" s="46">
        <f t="shared" si="128"/>
        <v>0</v>
      </c>
      <c r="L366" s="46">
        <f t="shared" si="128"/>
        <v>0</v>
      </c>
      <c r="M366" s="46">
        <f t="shared" si="128"/>
        <v>0</v>
      </c>
      <c r="N366" s="46">
        <f t="shared" si="128"/>
        <v>0</v>
      </c>
      <c r="O366" s="46">
        <f t="shared" si="128"/>
        <v>0</v>
      </c>
      <c r="P366" s="46">
        <f t="shared" si="128"/>
        <v>0</v>
      </c>
      <c r="Q366" s="46">
        <f t="shared" si="128"/>
        <v>0</v>
      </c>
      <c r="R366" s="46">
        <f t="shared" si="128"/>
        <v>0</v>
      </c>
      <c r="S366" s="46">
        <f t="shared" si="128"/>
        <v>0</v>
      </c>
      <c r="T366" s="46">
        <f t="shared" si="128"/>
        <v>0</v>
      </c>
      <c r="U366" s="46">
        <f t="shared" si="128"/>
        <v>0</v>
      </c>
      <c r="V366" s="46">
        <f t="shared" si="128"/>
        <v>0</v>
      </c>
      <c r="W366" s="46">
        <f t="shared" si="128"/>
        <v>0</v>
      </c>
      <c r="X366" s="46">
        <f t="shared" si="128"/>
        <v>0</v>
      </c>
      <c r="Y366" s="46">
        <f t="shared" si="128"/>
        <v>0</v>
      </c>
      <c r="Z366" s="46">
        <f t="shared" si="128"/>
        <v>0</v>
      </c>
      <c r="AA366" s="46">
        <f t="shared" si="128"/>
        <v>0</v>
      </c>
      <c r="AB366" s="46">
        <f t="shared" si="128"/>
        <v>0</v>
      </c>
      <c r="AC366" s="46">
        <f t="shared" si="128"/>
        <v>0</v>
      </c>
      <c r="AD366" s="46">
        <f t="shared" si="128"/>
        <v>0</v>
      </c>
      <c r="AE366" s="46">
        <f t="shared" si="128"/>
        <v>0</v>
      </c>
      <c r="AF366" s="46">
        <f t="shared" si="128"/>
        <v>0</v>
      </c>
      <c r="AG366" s="46">
        <f t="shared" si="128"/>
        <v>0</v>
      </c>
      <c r="AH366" s="46">
        <f t="shared" si="128"/>
        <v>0</v>
      </c>
      <c r="AI366" s="46">
        <f t="shared" si="128"/>
        <v>0</v>
      </c>
      <c r="AJ366" s="46">
        <f t="shared" si="128"/>
        <v>0</v>
      </c>
      <c r="AK366" s="65">
        <f t="shared" si="128"/>
        <v>0</v>
      </c>
    </row>
    <row r="367" spans="1:39" ht="13.8" thickTop="1" x14ac:dyDescent="0.25">
      <c r="A367" s="97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7" t="str">
        <f>AM368&amp;B368</f>
        <v>% de Primas Exoneradas de Impuestos</v>
      </c>
      <c r="B368" s="19" t="s">
        <v>38</v>
      </c>
      <c r="C368" s="145">
        <f>IFERROR(D366/C369*100,0)</f>
        <v>0</v>
      </c>
      <c r="D368" s="145"/>
      <c r="E368" s="145">
        <f>IFERROR(F366/E369*100,0)</f>
        <v>0</v>
      </c>
      <c r="F368" s="145"/>
      <c r="G368" s="28"/>
      <c r="H368" s="145">
        <f>IFERROR(I366/H369*100,0)</f>
        <v>0</v>
      </c>
      <c r="I368" s="145"/>
      <c r="J368" s="28"/>
      <c r="K368" s="145">
        <f>IFERROR(L366/K369*100,0)</f>
        <v>0</v>
      </c>
      <c r="L368" s="145"/>
      <c r="M368" s="28"/>
      <c r="N368" s="145">
        <f>IFERROR(O366/N369*100,0)</f>
        <v>0</v>
      </c>
      <c r="O368" s="145"/>
      <c r="P368" s="28"/>
      <c r="Q368" s="145">
        <f>IFERROR(R366/Q369*100,0)</f>
        <v>0</v>
      </c>
      <c r="R368" s="145"/>
      <c r="S368" s="28"/>
      <c r="T368" s="145">
        <f>IFERROR(U366/T369*100,0)</f>
        <v>0</v>
      </c>
      <c r="U368" s="145"/>
      <c r="V368" s="28"/>
      <c r="W368" s="145">
        <f>IFERROR(X366/W369*100,0)</f>
        <v>0</v>
      </c>
      <c r="X368" s="145"/>
      <c r="Y368" s="28"/>
      <c r="Z368" s="145">
        <f>IFERROR(AA366/Z369*100,0)</f>
        <v>0</v>
      </c>
      <c r="AA368" s="145"/>
      <c r="AB368" s="28"/>
      <c r="AC368" s="145">
        <f>IFERROR(AD366/AC369*100,0)</f>
        <v>0</v>
      </c>
      <c r="AD368" s="145"/>
      <c r="AE368" s="28"/>
      <c r="AF368" s="145">
        <f>IFERROR(AG366/AF369*100,0)</f>
        <v>0</v>
      </c>
      <c r="AG368" s="145"/>
      <c r="AH368" s="28"/>
      <c r="AI368" s="145">
        <f>IFERROR(AJ366/AI369*100,0)</f>
        <v>0</v>
      </c>
      <c r="AJ368" s="145"/>
      <c r="AK368" s="28"/>
    </row>
    <row r="369" spans="1:37" x14ac:dyDescent="0.25">
      <c r="A369" s="97" t="str">
        <f>AM369&amp;B369</f>
        <v>Primas Netas Totales</v>
      </c>
      <c r="B369" s="4" t="s">
        <v>39</v>
      </c>
      <c r="C369" s="143">
        <f>IFERROR(C366+D366,0)</f>
        <v>0</v>
      </c>
      <c r="D369" s="144"/>
      <c r="E369" s="143">
        <f>IFERROR(E366+F366,0)</f>
        <v>0</v>
      </c>
      <c r="F369" s="144"/>
      <c r="G369" s="29"/>
      <c r="H369" s="143">
        <f>IFERROR(H366+I366,0)</f>
        <v>0</v>
      </c>
      <c r="I369" s="144"/>
      <c r="J369" s="29"/>
      <c r="K369" s="143">
        <f>IFERROR(K366+L366,0)</f>
        <v>0</v>
      </c>
      <c r="L369" s="144"/>
      <c r="M369" s="29"/>
      <c r="N369" s="143">
        <f>IFERROR(N366+O366,0)</f>
        <v>0</v>
      </c>
      <c r="O369" s="144"/>
      <c r="P369" s="29"/>
      <c r="Q369" s="143">
        <f>IFERROR(Q366+R366,0)</f>
        <v>0</v>
      </c>
      <c r="R369" s="144"/>
      <c r="S369" s="29"/>
      <c r="T369" s="143">
        <f>IFERROR(T366+U366,0)</f>
        <v>0</v>
      </c>
      <c r="U369" s="144"/>
      <c r="V369" s="29"/>
      <c r="W369" s="143">
        <f>IFERROR(W366+X366,0)</f>
        <v>0</v>
      </c>
      <c r="X369" s="144"/>
      <c r="Y369" s="29"/>
      <c r="Z369" s="143">
        <f>IFERROR(Z366+AA366,0)</f>
        <v>0</v>
      </c>
      <c r="AA369" s="144"/>
      <c r="AB369" s="29"/>
      <c r="AC369" s="143">
        <f>IFERROR(AC366+AD366,0)</f>
        <v>0</v>
      </c>
      <c r="AD369" s="144"/>
      <c r="AE369" s="29"/>
      <c r="AF369" s="143">
        <f>IFERROR(AF366+AG366,0)</f>
        <v>0</v>
      </c>
      <c r="AG369" s="144"/>
      <c r="AH369" s="29"/>
      <c r="AI369" s="143">
        <f>IFERROR(AI366+AJ366,0)</f>
        <v>0</v>
      </c>
      <c r="AJ369" s="144"/>
      <c r="AK369" s="29"/>
    </row>
    <row r="370" spans="1:37" x14ac:dyDescent="0.25">
      <c r="A370" s="97" t="str">
        <f>AM370&amp;B370</f>
        <v>% Por Ramos Primas Netas Cobradas</v>
      </c>
      <c r="B370" s="4" t="s">
        <v>40</v>
      </c>
      <c r="C370" s="145">
        <f>SUM(E370:AJ370,0)</f>
        <v>0</v>
      </c>
      <c r="D370" s="144"/>
      <c r="E370" s="145">
        <f>IFERROR(E369/C369*100,0)</f>
        <v>0</v>
      </c>
      <c r="F370" s="145"/>
      <c r="G370" s="28"/>
      <c r="H370" s="145">
        <f>IFERROR(H369/C369*100,0)</f>
        <v>0</v>
      </c>
      <c r="I370" s="145"/>
      <c r="J370" s="28"/>
      <c r="K370" s="145">
        <f>IFERROR(K369/C369*100,0)</f>
        <v>0</v>
      </c>
      <c r="L370" s="145"/>
      <c r="M370" s="28"/>
      <c r="N370" s="145">
        <f>IFERROR(N369/C369*100,0)</f>
        <v>0</v>
      </c>
      <c r="O370" s="145"/>
      <c r="P370" s="28"/>
      <c r="Q370" s="145">
        <f>IFERROR(Q369/C369*100,0)</f>
        <v>0</v>
      </c>
      <c r="R370" s="145"/>
      <c r="S370" s="28"/>
      <c r="T370" s="145">
        <f>IFERROR(T369/C369*100,0)</f>
        <v>0</v>
      </c>
      <c r="U370" s="145"/>
      <c r="V370" s="28"/>
      <c r="W370" s="145">
        <f>IFERROR(W369/C369*100,0)</f>
        <v>0</v>
      </c>
      <c r="X370" s="145"/>
      <c r="Y370" s="28"/>
      <c r="Z370" s="145">
        <f>IFERROR(Z369/C369*100,0)</f>
        <v>0</v>
      </c>
      <c r="AA370" s="145"/>
      <c r="AB370" s="28"/>
      <c r="AC370" s="145">
        <f>IFERROR(AC369/C369*100,0)</f>
        <v>0</v>
      </c>
      <c r="AD370" s="145"/>
      <c r="AE370" s="28"/>
      <c r="AF370" s="145">
        <f>IFERROR(AF369/C369*100,0)</f>
        <v>0</v>
      </c>
      <c r="AG370" s="145"/>
      <c r="AH370" s="28"/>
      <c r="AI370" s="145">
        <f>IFERROR(AI369/C369*100,0)</f>
        <v>0</v>
      </c>
      <c r="AJ370" s="145"/>
      <c r="AK370" s="28"/>
    </row>
    <row r="371" spans="1:37" x14ac:dyDescent="0.25">
      <c r="A371" s="97" t="str">
        <f t="shared" si="127"/>
        <v>Fuente: Superintendencia de Seguros, Dirección de Estudios del Sector Seguros.</v>
      </c>
      <c r="B371" s="52" t="s">
        <v>173</v>
      </c>
    </row>
    <row r="372" spans="1:37" x14ac:dyDescent="0.25">
      <c r="A372" s="97" t="str">
        <f t="shared" si="127"/>
        <v/>
      </c>
      <c r="B372" s="22"/>
    </row>
    <row r="373" spans="1:37" x14ac:dyDescent="0.25">
      <c r="A373" s="97" t="str">
        <f t="shared" si="127"/>
        <v/>
      </c>
      <c r="B373" s="22"/>
    </row>
    <row r="374" spans="1:37" x14ac:dyDescent="0.25">
      <c r="A374" s="97" t="str">
        <f t="shared" si="127"/>
        <v/>
      </c>
      <c r="B374" s="22"/>
    </row>
    <row r="375" spans="1:37" x14ac:dyDescent="0.25">
      <c r="A375" s="97" t="str">
        <f t="shared" si="127"/>
        <v/>
      </c>
    </row>
    <row r="376" spans="1:37" x14ac:dyDescent="0.25">
      <c r="A376" s="97" t="str">
        <f t="shared" si="127"/>
        <v/>
      </c>
    </row>
    <row r="377" spans="1:37" ht="20.25" customHeight="1" x14ac:dyDescent="0.4">
      <c r="A377" s="97" t="str">
        <f t="shared" si="127"/>
        <v>Superintendencia de Seguros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25">
      <c r="A378" s="97" t="str">
        <f t="shared" si="127"/>
        <v>Primas Netas Cobradas por Compañías, Según Ramos</v>
      </c>
      <c r="B378" s="134" t="s">
        <v>56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7" ht="12.75" customHeight="1" x14ac:dyDescent="0.25">
      <c r="A379" s="97" t="str">
        <f t="shared" si="127"/>
        <v>Julio, 2023</v>
      </c>
      <c r="B379" s="136" t="s">
        <v>154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7" ht="12.75" customHeight="1" x14ac:dyDescent="0.25">
      <c r="A380" s="97" t="str">
        <f t="shared" si="127"/>
        <v>(Valores en RD$)</v>
      </c>
      <c r="B380" s="134" t="s">
        <v>91</v>
      </c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spans="1:37" x14ac:dyDescent="0.25">
      <c r="A381" s="97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7" t="str">
        <f t="shared" si="127"/>
        <v/>
      </c>
    </row>
    <row r="383" spans="1:37" ht="14.4" thickTop="1" thickBot="1" x14ac:dyDescent="0.3">
      <c r="A383" s="97" t="str">
        <f t="shared" si="127"/>
        <v>Compañías</v>
      </c>
      <c r="B383" s="137" t="s">
        <v>33</v>
      </c>
      <c r="C383" s="142" t="s">
        <v>0</v>
      </c>
      <c r="D383" s="142"/>
      <c r="E383" s="142" t="s">
        <v>12</v>
      </c>
      <c r="F383" s="142"/>
      <c r="G383" s="67"/>
      <c r="H383" s="142" t="s">
        <v>13</v>
      </c>
      <c r="I383" s="142"/>
      <c r="J383" s="67"/>
      <c r="K383" s="142" t="s">
        <v>14</v>
      </c>
      <c r="L383" s="142"/>
      <c r="M383" s="67"/>
      <c r="N383" s="142" t="s">
        <v>15</v>
      </c>
      <c r="O383" s="142"/>
      <c r="P383" s="67"/>
      <c r="Q383" s="142" t="s">
        <v>27</v>
      </c>
      <c r="R383" s="142"/>
      <c r="S383" s="67"/>
      <c r="T383" s="142" t="s">
        <v>35</v>
      </c>
      <c r="U383" s="142"/>
      <c r="V383" s="67"/>
      <c r="W383" s="142" t="s">
        <v>16</v>
      </c>
      <c r="X383" s="142"/>
      <c r="Y383" s="67"/>
      <c r="Z383" s="142" t="s">
        <v>67</v>
      </c>
      <c r="AA383" s="142"/>
      <c r="AB383" s="67"/>
      <c r="AC383" s="142" t="s">
        <v>34</v>
      </c>
      <c r="AD383" s="142"/>
      <c r="AE383" s="67"/>
      <c r="AF383" s="142" t="s">
        <v>17</v>
      </c>
      <c r="AG383" s="142"/>
      <c r="AH383" s="67"/>
      <c r="AI383" s="142" t="s">
        <v>18</v>
      </c>
      <c r="AJ383" s="142"/>
      <c r="AK383" s="49"/>
    </row>
    <row r="384" spans="1:37" ht="14.4" thickTop="1" thickBot="1" x14ac:dyDescent="0.3">
      <c r="A384" s="97" t="str">
        <f t="shared" si="127"/>
        <v/>
      </c>
      <c r="B384" s="146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7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0</v>
      </c>
      <c r="D385" s="44">
        <f t="shared" ref="D385:D417" si="130">SUMIF($E$62:$AJ$62,$D$62,$E385:$AJ385)</f>
        <v>0</v>
      </c>
      <c r="E385" s="35" t="str">
        <f>IFERROR(IF(INDEX('[1]PNC 2020'!$A$3:$AA$434,MATCH($A385,'[1]PNC 2020'!$A$7:$A$434,0)+4,MATCH(E$60,'[1]PNC 2020'!$A$3:$AA$3,0))=0,"",INDEX('[1]PNC 2020'!$A$3:$AA$434,MATCH($A385,'[1]PNC 2020'!$A$7:$A$434,0)+4,MATCH(E$60,'[1]PNC 2020'!$A$3:$AA$3,0))),"")</f>
        <v/>
      </c>
      <c r="F385" s="35" t="str">
        <f>IFERROR(IF(INDEX('[1]PNC 2020'!$A$3:$AA$434,MATCH($A385,'[1]PNC 2020'!$A$7:$A$434,0)+4,MATCH(F$60,'[1]PNC 2020'!$A$3:$AA$3,0))=0,"",INDEX('[1]PNC 2020'!$A$3:$AA$434,MATCH($A385,'[1]PNC 2020'!$A$7:$A$434,0)+4,MATCH(F$60,'[1]PNC 2020'!$A$3:$AA$3,0))),"")</f>
        <v/>
      </c>
      <c r="G385" s="35">
        <f>SUBTOTAL(109,E385:F385)</f>
        <v>0</v>
      </c>
      <c r="H385" s="35" t="str">
        <f>IFERROR(IF(INDEX('[1]PNC 2020'!$A$3:$AA$434,MATCH($A385,'[1]PNC 2020'!$A$7:$A$434,0)+4,MATCH(H$60,'[1]PNC 2020'!$A$3:$AA$3,0))=0,"",INDEX('[1]PNC 2020'!$A$3:$AA$434,MATCH($A385,'[1]PNC 2020'!$A$7:$A$434,0)+4,MATCH(H$60,'[1]PNC 2020'!$A$3:$AA$3,0))),"")</f>
        <v/>
      </c>
      <c r="I385" s="35" t="str">
        <f>IFERROR(IF(INDEX('[1]PNC 2020'!$A$3:$AA$434,MATCH($A385,'[1]PNC 2020'!$A$7:$A$434,0)+4,MATCH(I$60,'[1]PNC 2020'!$A$3:$AA$3,0))=0,"",INDEX('[1]PNC 2020'!$A$3:$AA$434,MATCH($A385,'[1]PNC 2020'!$A$7:$A$434,0)+4,MATCH(I$60,'[1]PNC 2020'!$A$3:$AA$3,0))),"")</f>
        <v/>
      </c>
      <c r="J385" s="35">
        <f>SUBTOTAL(109,H385:I385)</f>
        <v>0</v>
      </c>
      <c r="K385" s="35" t="str">
        <f>IFERROR(IF(INDEX('[1]PNC 2020'!$A$3:$AA$434,MATCH($A385,'[1]PNC 2020'!$A$7:$A$434,0)+4,MATCH(K$60,'[1]PNC 2020'!$A$3:$AA$3,0))=0,"",INDEX('[1]PNC 2020'!$A$3:$AA$434,MATCH($A385,'[1]PNC 2020'!$A$7:$A$434,0)+4,MATCH(K$60,'[1]PNC 2020'!$A$3:$AA$3,0))),"")</f>
        <v/>
      </c>
      <c r="L385" s="35" t="str">
        <f>IFERROR(IF(INDEX('[1]PNC 2020'!$A$3:$AA$434,MATCH($A385,'[1]PNC 2020'!$A$7:$A$434,0)+4,MATCH(L$60,'[1]PNC 2020'!$A$3:$AA$3,0))=0,"",INDEX('[1]PNC 2020'!$A$3:$AA$434,MATCH($A385,'[1]PNC 2020'!$A$7:$A$434,0)+4,MATCH(L$60,'[1]PNC 2020'!$A$3:$AA$3,0))),"")</f>
        <v/>
      </c>
      <c r="M385" s="35">
        <f>SUBTOTAL(109,K385:L385)</f>
        <v>0</v>
      </c>
      <c r="N385" s="35" t="str">
        <f>IFERROR(IF(INDEX('[1]PNC 2020'!$A$3:$AA$434,MATCH($A385,'[1]PNC 2020'!$A$7:$A$434,0)+4,MATCH(N$60,'[1]PNC 2020'!$A$3:$AA$3,0))=0,"",INDEX('[1]PNC 2020'!$A$3:$AA$434,MATCH($A385,'[1]PNC 2020'!$A$7:$A$434,0)+4,MATCH(N$60,'[1]PNC 2020'!$A$3:$AA$3,0))),"")</f>
        <v/>
      </c>
      <c r="O385" s="35" t="str">
        <f>IFERROR(IF(INDEX('[1]PNC 2020'!$A$3:$AA$434,MATCH($A385,'[1]PNC 2020'!$A$7:$A$434,0)+4,MATCH(O$60,'[1]PNC 2020'!$A$3:$AA$3,0))=0,"",INDEX('[1]PNC 2020'!$A$3:$AA$434,MATCH($A385,'[1]PNC 2020'!$A$7:$A$434,0)+4,MATCH(O$60,'[1]PNC 2020'!$A$3:$AA$3,0))),"")</f>
        <v/>
      </c>
      <c r="P385" s="35">
        <f>SUBTOTAL(109,N385:O385)</f>
        <v>0</v>
      </c>
      <c r="Q385" s="35" t="str">
        <f>IFERROR(IF(INDEX('[1]PNC 2020'!$A$3:$AA$434,MATCH($A385,'[1]PNC 2020'!$A$7:$A$434,0)+4,MATCH(Q$60,'[1]PNC 2020'!$A$3:$AA$3,0))=0,"",INDEX('[1]PNC 2020'!$A$3:$AA$434,MATCH($A385,'[1]PNC 2020'!$A$7:$A$434,0)+4,MATCH(Q$60,'[1]PNC 2020'!$A$3:$AA$3,0))),"")</f>
        <v/>
      </c>
      <c r="R385" s="35" t="str">
        <f>IFERROR(IF(INDEX('[1]PNC 2020'!$A$3:$AA$434,MATCH($A385,'[1]PNC 2020'!$A$7:$A$434,0)+4,MATCH(R$60,'[1]PNC 2020'!$A$3:$AA$3,0))=0,"",INDEX('[1]PNC 2020'!$A$3:$AA$434,MATCH($A385,'[1]PNC 2020'!$A$7:$A$434,0)+4,MATCH(R$60,'[1]PNC 2020'!$A$3:$AA$3,0))),"")</f>
        <v/>
      </c>
      <c r="S385" s="35">
        <f>SUBTOTAL(109,Q385:R385)</f>
        <v>0</v>
      </c>
      <c r="T385" s="35" t="str">
        <f>IFERROR(IF(INDEX('[1]PNC 2020'!$A$3:$AA$434,MATCH($A385,'[1]PNC 2020'!$A$7:$A$434,0)+4,MATCH(T$60,'[1]PNC 2020'!$A$3:$AA$3,0))=0,"",INDEX('[1]PNC 2020'!$A$3:$AA$434,MATCH($A385,'[1]PNC 2020'!$A$7:$A$434,0)+4,MATCH(T$60,'[1]PNC 2020'!$A$3:$AA$3,0))),"")</f>
        <v/>
      </c>
      <c r="U385" s="35" t="str">
        <f>IFERROR(IF(INDEX('[1]PNC 2020'!$A$3:$AA$434,MATCH($A385,'[1]PNC 2020'!$A$7:$A$434,0)+4,MATCH(U$60,'[1]PNC 2020'!$A$3:$AA$3,0))=0,"",INDEX('[1]PNC 2020'!$A$3:$AA$434,MATCH($A385,'[1]PNC 2020'!$A$7:$A$434,0)+4,MATCH(U$60,'[1]PNC 2020'!$A$3:$AA$3,0))),"")</f>
        <v/>
      </c>
      <c r="V385" s="35">
        <f>SUBTOTAL(109,T385:U385)</f>
        <v>0</v>
      </c>
      <c r="W385" s="35" t="str">
        <f>IFERROR(IF(INDEX('[1]PNC 2020'!$A$3:$AA$434,MATCH($A385,'[1]PNC 2020'!$A$7:$A$434,0)+4,MATCH(W$60,'[1]PNC 2020'!$A$3:$AA$3,0))=0,"",INDEX('[1]PNC 2020'!$A$3:$AA$434,MATCH($A385,'[1]PNC 2020'!$A$7:$A$434,0)+4,MATCH(W$60,'[1]PNC 2020'!$A$3:$AA$3,0))),"")</f>
        <v/>
      </c>
      <c r="X385" s="35" t="str">
        <f>IFERROR(IF(INDEX('[1]PNC 2020'!$A$3:$AA$434,MATCH($A385,'[1]PNC 2020'!$A$7:$A$434,0)+4,MATCH(X$60,'[1]PNC 2020'!$A$3:$AA$3,0))=0,"",INDEX('[1]PNC 2020'!$A$3:$AA$434,MATCH($A385,'[1]PNC 2020'!$A$7:$A$434,0)+4,MATCH(X$60,'[1]PNC 2020'!$A$3:$AA$3,0))),"")</f>
        <v/>
      </c>
      <c r="Y385" s="35">
        <f>SUBTOTAL(109,W385:X385)</f>
        <v>0</v>
      </c>
      <c r="Z385" s="35" t="str">
        <f>IFERROR(IF(INDEX('[1]PNC 2020'!$A$3:$AA$434,MATCH($A385,'[1]PNC 2020'!$A$7:$A$434,0)+4,MATCH(Z$60,'[1]PNC 2020'!$A$3:$AA$3,0))=0,"",INDEX('[1]PNC 2020'!$A$3:$AA$434,MATCH($A385,'[1]PNC 2020'!$A$7:$A$434,0)+4,MATCH(Z$60,'[1]PNC 2020'!$A$3:$AA$3,0))),"")</f>
        <v/>
      </c>
      <c r="AA385" s="35" t="str">
        <f>IFERROR(IF(INDEX('[1]PNC 2020'!$A$3:$AA$434,MATCH($A385,'[1]PNC 2020'!$A$7:$A$434,0)+4,MATCH(AA$60,'[1]PNC 2020'!$A$3:$AA$3,0))=0,"",INDEX('[1]PNC 2020'!$A$3:$AA$434,MATCH($A385,'[1]PNC 2020'!$A$7:$A$434,0)+4,MATCH(AA$60,'[1]PNC 2020'!$A$3:$AA$3,0))),"")</f>
        <v/>
      </c>
      <c r="AB385" s="35">
        <f>SUBTOTAL(109,Z385:AA385)</f>
        <v>0</v>
      </c>
      <c r="AC385" s="35" t="str">
        <f>IFERROR(IF(INDEX('[1]PNC 2020'!$A$3:$AA$434,MATCH($A385,'[1]PNC 2020'!$A$7:$A$434,0)+4,MATCH(AC$60,'[1]PNC 2020'!$A$3:$AA$3,0))=0,"",INDEX('[1]PNC 2020'!$A$3:$AA$434,MATCH($A385,'[1]PNC 2020'!$A$7:$A$434,0)+4,MATCH(AC$60,'[1]PNC 2020'!$A$3:$AA$3,0))),"")</f>
        <v/>
      </c>
      <c r="AD385" s="35" t="str">
        <f>IFERROR(IF(INDEX('[1]PNC 2020'!$A$3:$AA$434,MATCH($A385,'[1]PNC 2020'!$A$7:$A$434,0)+4,MATCH(AD$60,'[1]PNC 2020'!$A$3:$AA$3,0))=0,"",INDEX('[1]PNC 2020'!$A$3:$AA$434,MATCH($A385,'[1]PNC 2020'!$A$7:$A$434,0)+4,MATCH(AD$60,'[1]PNC 2020'!$A$3:$AA$3,0))),"")</f>
        <v/>
      </c>
      <c r="AE385" s="35">
        <f>SUBTOTAL(109,AC385:AD385)</f>
        <v>0</v>
      </c>
      <c r="AF385" s="35" t="str">
        <f>IFERROR(IF(INDEX('[1]PNC 2020'!$A$3:$AA$434,MATCH($A385,'[1]PNC 2020'!$A$7:$A$434,0)+4,MATCH(AF$60,'[1]PNC 2020'!$A$3:$AA$3,0))=0,"",INDEX('[1]PNC 2020'!$A$3:$AA$434,MATCH($A385,'[1]PNC 2020'!$A$7:$A$434,0)+4,MATCH(AF$60,'[1]PNC 2020'!$A$3:$AA$3,0))),"")</f>
        <v/>
      </c>
      <c r="AG385" s="35" t="str">
        <f>IFERROR(IF(INDEX('[1]PNC 2020'!$A$3:$AA$434,MATCH($A385,'[1]PNC 2020'!$A$7:$A$434,0)+4,MATCH(AG$60,'[1]PNC 2020'!$A$3:$AA$3,0))=0,"",INDEX('[1]PNC 2020'!$A$3:$AA$434,MATCH($A385,'[1]PNC 2020'!$A$7:$A$434,0)+4,MATCH(AG$60,'[1]PNC 2020'!$A$3:$AA$3,0))),"")</f>
        <v/>
      </c>
      <c r="AH385" s="35">
        <f>SUBTOTAL(109,AF385:AG385)</f>
        <v>0</v>
      </c>
      <c r="AI385" s="35" t="str">
        <f>IFERROR(IF(INDEX('[1]PNC 2020'!$A$3:$AA$434,MATCH($A385,'[1]PNC 2020'!$A$7:$A$434,0)+4,MATCH(AI$60,'[1]PNC 2020'!$A$3:$AA$3,0))=0,"",INDEX('[1]PNC 2020'!$A$3:$AA$434,MATCH($A385,'[1]PNC 2020'!$A$7:$A$434,0)+4,MATCH(AI$60,'[1]PNC 2020'!$A$3:$AA$3,0))),"")</f>
        <v/>
      </c>
      <c r="AJ385" s="35" t="str">
        <f>IFERROR(IF(INDEX('[1]PNC 2020'!$A$3:$AA$434,MATCH($A385,'[1]PNC 2020'!$A$7:$A$434,0)+4,MATCH(AJ$60,'[1]PNC 2020'!$A$3:$AA$3,0))=0,"",INDEX('[1]PNC 2020'!$A$3:$AA$434,MATCH($A385,'[1]PNC 2020'!$A$7:$A$434,0)+4,MATCH(AJ$60,'[1]PNC 2020'!$A$3:$AA$3,0))),"")</f>
        <v/>
      </c>
      <c r="AK385" s="35">
        <f>SUBTOTAL(109,AI385:AJ385)</f>
        <v>0</v>
      </c>
      <c r="AM385" s="97" t="s">
        <v>6</v>
      </c>
    </row>
    <row r="386" spans="1:39" x14ac:dyDescent="0.25">
      <c r="A386" s="97" t="str">
        <f t="shared" si="127"/>
        <v>JulioHumano Seguros, S. A.</v>
      </c>
      <c r="B386" s="37" t="s">
        <v>92</v>
      </c>
      <c r="C386" s="44">
        <f t="shared" si="129"/>
        <v>0</v>
      </c>
      <c r="D386" s="44">
        <f t="shared" si="130"/>
        <v>0</v>
      </c>
      <c r="E386" s="35" t="str">
        <f>IFERROR(IF(INDEX('[1]PNC 2020'!$A$3:$AA$434,MATCH($A386,'[1]PNC 2020'!$A$7:$A$434,0)+4,MATCH(E$60,'[1]PNC 2020'!$A$3:$AA$3,0))=0,"",INDEX('[1]PNC 2020'!$A$3:$AA$434,MATCH($A386,'[1]PNC 2020'!$A$7:$A$434,0)+4,MATCH(E$60,'[1]PNC 2020'!$A$3:$AA$3,0))),"")</f>
        <v/>
      </c>
      <c r="F386" s="35" t="str">
        <f>IFERROR(IF(INDEX('[1]PNC 2020'!$A$3:$AA$434,MATCH($A386,'[1]PNC 2020'!$A$7:$A$434,0)+4,MATCH(F$60,'[1]PNC 2020'!$A$3:$AA$3,0))=0,"",INDEX('[1]PNC 2020'!$A$3:$AA$434,MATCH($A386,'[1]PNC 2020'!$A$7:$A$434,0)+4,MATCH(F$60,'[1]PNC 2020'!$A$3:$AA$3,0))),"")</f>
        <v/>
      </c>
      <c r="G386" s="35">
        <f t="shared" ref="G386:G417" si="131">SUBTOTAL(109,E386:F386)</f>
        <v>0</v>
      </c>
      <c r="H386" s="35" t="str">
        <f>IFERROR(IF(INDEX('[1]PNC 2020'!$A$3:$AA$434,MATCH($A386,'[1]PNC 2020'!$A$7:$A$434,0)+4,MATCH(H$60,'[1]PNC 2020'!$A$3:$AA$3,0))=0,"",INDEX('[1]PNC 2020'!$A$3:$AA$434,MATCH($A386,'[1]PNC 2020'!$A$7:$A$434,0)+4,MATCH(H$60,'[1]PNC 2020'!$A$3:$AA$3,0))),"")</f>
        <v/>
      </c>
      <c r="I386" s="35" t="str">
        <f>IFERROR(IF(INDEX('[1]PNC 2020'!$A$3:$AA$434,MATCH($A386,'[1]PNC 2020'!$A$7:$A$434,0)+4,MATCH(I$60,'[1]PNC 2020'!$A$3:$AA$3,0))=0,"",INDEX('[1]PNC 2020'!$A$3:$AA$434,MATCH($A386,'[1]PNC 2020'!$A$7:$A$434,0)+4,MATCH(I$60,'[1]PNC 2020'!$A$3:$AA$3,0))),"")</f>
        <v/>
      </c>
      <c r="J386" s="35">
        <f t="shared" ref="J386:J417" si="132">SUBTOTAL(109,H386:I386)</f>
        <v>0</v>
      </c>
      <c r="K386" s="35" t="str">
        <f>IFERROR(IF(INDEX('[1]PNC 2020'!$A$3:$AA$434,MATCH($A386,'[1]PNC 2020'!$A$7:$A$434,0)+4,MATCH(K$60,'[1]PNC 2020'!$A$3:$AA$3,0))=0,"",INDEX('[1]PNC 2020'!$A$3:$AA$434,MATCH($A386,'[1]PNC 2020'!$A$7:$A$434,0)+4,MATCH(K$60,'[1]PNC 2020'!$A$3:$AA$3,0))),"")</f>
        <v/>
      </c>
      <c r="L386" s="35" t="str">
        <f>IFERROR(IF(INDEX('[1]PNC 2020'!$A$3:$AA$434,MATCH($A386,'[1]PNC 2020'!$A$7:$A$434,0)+4,MATCH(L$60,'[1]PNC 2020'!$A$3:$AA$3,0))=0,"",INDEX('[1]PNC 2020'!$A$3:$AA$434,MATCH($A386,'[1]PNC 2020'!$A$7:$A$434,0)+4,MATCH(L$60,'[1]PNC 2020'!$A$3:$AA$3,0))),"")</f>
        <v/>
      </c>
      <c r="M386" s="35">
        <f t="shared" ref="M386:M417" si="133">SUBTOTAL(109,K386:L386)</f>
        <v>0</v>
      </c>
      <c r="N386" s="35" t="str">
        <f>IFERROR(IF(INDEX('[1]PNC 2020'!$A$3:$AA$434,MATCH($A386,'[1]PNC 2020'!$A$7:$A$434,0)+4,MATCH(N$60,'[1]PNC 2020'!$A$3:$AA$3,0))=0,"",INDEX('[1]PNC 2020'!$A$3:$AA$434,MATCH($A386,'[1]PNC 2020'!$A$7:$A$434,0)+4,MATCH(N$60,'[1]PNC 2020'!$A$3:$AA$3,0))),"")</f>
        <v/>
      </c>
      <c r="O386" s="35" t="str">
        <f>IFERROR(IF(INDEX('[1]PNC 2020'!$A$3:$AA$434,MATCH($A386,'[1]PNC 2020'!$A$7:$A$434,0)+4,MATCH(O$60,'[1]PNC 2020'!$A$3:$AA$3,0))=0,"",INDEX('[1]PNC 2020'!$A$3:$AA$434,MATCH($A386,'[1]PNC 2020'!$A$7:$A$434,0)+4,MATCH(O$60,'[1]PNC 2020'!$A$3:$AA$3,0))),"")</f>
        <v/>
      </c>
      <c r="P386" s="35">
        <f t="shared" ref="P386:P417" si="134">SUBTOTAL(109,N386:O386)</f>
        <v>0</v>
      </c>
      <c r="Q386" s="35" t="str">
        <f>IFERROR(IF(INDEX('[1]PNC 2020'!$A$3:$AA$434,MATCH($A386,'[1]PNC 2020'!$A$7:$A$434,0)+4,MATCH(Q$60,'[1]PNC 2020'!$A$3:$AA$3,0))=0,"",INDEX('[1]PNC 2020'!$A$3:$AA$434,MATCH($A386,'[1]PNC 2020'!$A$7:$A$434,0)+4,MATCH(Q$60,'[1]PNC 2020'!$A$3:$AA$3,0))),"")</f>
        <v/>
      </c>
      <c r="R386" s="35" t="str">
        <f>IFERROR(IF(INDEX('[1]PNC 2020'!$A$3:$AA$434,MATCH($A386,'[1]PNC 2020'!$A$7:$A$434,0)+4,MATCH(R$60,'[1]PNC 2020'!$A$3:$AA$3,0))=0,"",INDEX('[1]PNC 2020'!$A$3:$AA$434,MATCH($A386,'[1]PNC 2020'!$A$7:$A$434,0)+4,MATCH(R$60,'[1]PNC 2020'!$A$3:$AA$3,0))),"")</f>
        <v/>
      </c>
      <c r="S386" s="35">
        <f t="shared" ref="S386:S417" si="135">SUBTOTAL(109,Q386:R386)</f>
        <v>0</v>
      </c>
      <c r="T386" s="35" t="str">
        <f>IFERROR(IF(INDEX('[1]PNC 2020'!$A$3:$AA$434,MATCH($A386,'[1]PNC 2020'!$A$7:$A$434,0)+4,MATCH(T$60,'[1]PNC 2020'!$A$3:$AA$3,0))=0,"",INDEX('[1]PNC 2020'!$A$3:$AA$434,MATCH($A386,'[1]PNC 2020'!$A$7:$A$434,0)+4,MATCH(T$60,'[1]PNC 2020'!$A$3:$AA$3,0))),"")</f>
        <v/>
      </c>
      <c r="U386" s="35" t="str">
        <f>IFERROR(IF(INDEX('[1]PNC 2020'!$A$3:$AA$434,MATCH($A386,'[1]PNC 2020'!$A$7:$A$434,0)+4,MATCH(U$60,'[1]PNC 2020'!$A$3:$AA$3,0))=0,"",INDEX('[1]PNC 2020'!$A$3:$AA$434,MATCH($A386,'[1]PNC 2020'!$A$7:$A$434,0)+4,MATCH(U$60,'[1]PNC 2020'!$A$3:$AA$3,0))),"")</f>
        <v/>
      </c>
      <c r="V386" s="35">
        <f t="shared" ref="V386:V417" si="136">SUBTOTAL(109,T386:U386)</f>
        <v>0</v>
      </c>
      <c r="W386" s="35" t="str">
        <f>IFERROR(IF(INDEX('[1]PNC 2020'!$A$3:$AA$434,MATCH($A386,'[1]PNC 2020'!$A$7:$A$434,0)+4,MATCH(W$60,'[1]PNC 2020'!$A$3:$AA$3,0))=0,"",INDEX('[1]PNC 2020'!$A$3:$AA$434,MATCH($A386,'[1]PNC 2020'!$A$7:$A$434,0)+4,MATCH(W$60,'[1]PNC 2020'!$A$3:$AA$3,0))),"")</f>
        <v/>
      </c>
      <c r="X386" s="35" t="str">
        <f>IFERROR(IF(INDEX('[1]PNC 2020'!$A$3:$AA$434,MATCH($A386,'[1]PNC 2020'!$A$7:$A$434,0)+4,MATCH(X$60,'[1]PNC 2020'!$A$3:$AA$3,0))=0,"",INDEX('[1]PNC 2020'!$A$3:$AA$434,MATCH($A386,'[1]PNC 2020'!$A$7:$A$434,0)+4,MATCH(X$60,'[1]PNC 2020'!$A$3:$AA$3,0))),"")</f>
        <v/>
      </c>
      <c r="Y386" s="35">
        <f t="shared" ref="Y386:Y417" si="137">SUBTOTAL(109,W386:X386)</f>
        <v>0</v>
      </c>
      <c r="Z386" s="35" t="str">
        <f>IFERROR(IF(INDEX('[1]PNC 2020'!$A$3:$AA$434,MATCH($A386,'[1]PNC 2020'!$A$7:$A$434,0)+4,MATCH(Z$60,'[1]PNC 2020'!$A$3:$AA$3,0))=0,"",INDEX('[1]PNC 2020'!$A$3:$AA$434,MATCH($A386,'[1]PNC 2020'!$A$7:$A$434,0)+4,MATCH(Z$60,'[1]PNC 2020'!$A$3:$AA$3,0))),"")</f>
        <v/>
      </c>
      <c r="AA386" s="35" t="str">
        <f>IFERROR(IF(INDEX('[1]PNC 2020'!$A$3:$AA$434,MATCH($A386,'[1]PNC 2020'!$A$7:$A$434,0)+4,MATCH(AA$60,'[1]PNC 2020'!$A$3:$AA$3,0))=0,"",INDEX('[1]PNC 2020'!$A$3:$AA$434,MATCH($A386,'[1]PNC 2020'!$A$7:$A$434,0)+4,MATCH(AA$60,'[1]PNC 2020'!$A$3:$AA$3,0))),"")</f>
        <v/>
      </c>
      <c r="AB386" s="35">
        <f t="shared" ref="AB386:AB417" si="138">SUBTOTAL(109,Z386:AA386)</f>
        <v>0</v>
      </c>
      <c r="AC386" s="35" t="str">
        <f>IFERROR(IF(INDEX('[1]PNC 2020'!$A$3:$AA$434,MATCH($A386,'[1]PNC 2020'!$A$7:$A$434,0)+4,MATCH(AC$60,'[1]PNC 2020'!$A$3:$AA$3,0))=0,"",INDEX('[1]PNC 2020'!$A$3:$AA$434,MATCH($A386,'[1]PNC 2020'!$A$7:$A$434,0)+4,MATCH(AC$60,'[1]PNC 2020'!$A$3:$AA$3,0))),"")</f>
        <v/>
      </c>
      <c r="AD386" s="35" t="str">
        <f>IFERROR(IF(INDEX('[1]PNC 2020'!$A$3:$AA$434,MATCH($A386,'[1]PNC 2020'!$A$7:$A$434,0)+4,MATCH(AD$60,'[1]PNC 2020'!$A$3:$AA$3,0))=0,"",INDEX('[1]PNC 2020'!$A$3:$AA$434,MATCH($A386,'[1]PNC 2020'!$A$7:$A$434,0)+4,MATCH(AD$60,'[1]PNC 2020'!$A$3:$AA$3,0))),"")</f>
        <v/>
      </c>
      <c r="AE386" s="35">
        <f t="shared" ref="AE386:AE417" si="139">SUBTOTAL(109,AC386:AD386)</f>
        <v>0</v>
      </c>
      <c r="AF386" s="35" t="str">
        <f>IFERROR(IF(INDEX('[1]PNC 2020'!$A$3:$AA$434,MATCH($A386,'[1]PNC 2020'!$A$7:$A$434,0)+4,MATCH(AF$60,'[1]PNC 2020'!$A$3:$AA$3,0))=0,"",INDEX('[1]PNC 2020'!$A$3:$AA$434,MATCH($A386,'[1]PNC 2020'!$A$7:$A$434,0)+4,MATCH(AF$60,'[1]PNC 2020'!$A$3:$AA$3,0))),"")</f>
        <v/>
      </c>
      <c r="AG386" s="35" t="str">
        <f>IFERROR(IF(INDEX('[1]PNC 2020'!$A$3:$AA$434,MATCH($A386,'[1]PNC 2020'!$A$7:$A$434,0)+4,MATCH(AG$60,'[1]PNC 2020'!$A$3:$AA$3,0))=0,"",INDEX('[1]PNC 2020'!$A$3:$AA$434,MATCH($A386,'[1]PNC 2020'!$A$7:$A$434,0)+4,MATCH(AG$60,'[1]PNC 2020'!$A$3:$AA$3,0))),"")</f>
        <v/>
      </c>
      <c r="AH386" s="35">
        <f t="shared" ref="AH386:AH417" si="140">SUBTOTAL(109,AF386:AG386)</f>
        <v>0</v>
      </c>
      <c r="AI386" s="35" t="str">
        <f>IFERROR(IF(INDEX('[1]PNC 2020'!$A$3:$AA$434,MATCH($A386,'[1]PNC 2020'!$A$7:$A$434,0)+4,MATCH(AI$60,'[1]PNC 2020'!$A$3:$AA$3,0))=0,"",INDEX('[1]PNC 2020'!$A$3:$AA$434,MATCH($A386,'[1]PNC 2020'!$A$7:$A$434,0)+4,MATCH(AI$60,'[1]PNC 2020'!$A$3:$AA$3,0))),"")</f>
        <v/>
      </c>
      <c r="AJ386" s="35" t="str">
        <f>IFERROR(IF(INDEX('[1]PNC 2020'!$A$3:$AA$434,MATCH($A386,'[1]PNC 2020'!$A$7:$A$434,0)+4,MATCH(AJ$60,'[1]PNC 2020'!$A$3:$AA$3,0))=0,"",INDEX('[1]PNC 2020'!$A$3:$AA$434,MATCH($A386,'[1]PNC 2020'!$A$7:$A$434,0)+4,MATCH(AJ$60,'[1]PNC 2020'!$A$3:$AA$3,0))),"")</f>
        <v/>
      </c>
      <c r="AK386" s="35">
        <f t="shared" ref="AK386:AK417" si="141">SUBTOTAL(109,AI386:AJ386)</f>
        <v>0</v>
      </c>
      <c r="AM386" s="97" t="s">
        <v>6</v>
      </c>
    </row>
    <row r="387" spans="1:39" x14ac:dyDescent="0.25">
      <c r="A387" s="97" t="str">
        <f t="shared" si="127"/>
        <v>JulioSeguros Reservas, S. A.</v>
      </c>
      <c r="B387" s="37" t="s">
        <v>93</v>
      </c>
      <c r="C387" s="44">
        <f t="shared" si="129"/>
        <v>0</v>
      </c>
      <c r="D387" s="44">
        <f t="shared" si="130"/>
        <v>0</v>
      </c>
      <c r="E387" s="35" t="str">
        <f>IFERROR(IF(INDEX('[1]PNC 2020'!$A$3:$AA$434,MATCH($A387,'[1]PNC 2020'!$A$7:$A$434,0)+4,MATCH(E$60,'[1]PNC 2020'!$A$3:$AA$3,0))=0,"",INDEX('[1]PNC 2020'!$A$3:$AA$434,MATCH($A387,'[1]PNC 2020'!$A$7:$A$434,0)+4,MATCH(E$60,'[1]PNC 2020'!$A$3:$AA$3,0))),"")</f>
        <v/>
      </c>
      <c r="F387" s="35" t="str">
        <f>IFERROR(IF(INDEX('[1]PNC 2020'!$A$3:$AA$434,MATCH($A387,'[1]PNC 2020'!$A$7:$A$434,0)+4,MATCH(F$60,'[1]PNC 2020'!$A$3:$AA$3,0))=0,"",INDEX('[1]PNC 2020'!$A$3:$AA$434,MATCH($A387,'[1]PNC 2020'!$A$7:$A$434,0)+4,MATCH(F$60,'[1]PNC 2020'!$A$3:$AA$3,0))),"")</f>
        <v/>
      </c>
      <c r="G387" s="35">
        <f t="shared" si="131"/>
        <v>0</v>
      </c>
      <c r="H387" s="35" t="str">
        <f>IFERROR(IF(INDEX('[1]PNC 2020'!$A$3:$AA$434,MATCH($A387,'[1]PNC 2020'!$A$7:$A$434,0)+4,MATCH(H$60,'[1]PNC 2020'!$A$3:$AA$3,0))=0,"",INDEX('[1]PNC 2020'!$A$3:$AA$434,MATCH($A387,'[1]PNC 2020'!$A$7:$A$434,0)+4,MATCH(H$60,'[1]PNC 2020'!$A$3:$AA$3,0))),"")</f>
        <v/>
      </c>
      <c r="I387" s="35" t="str">
        <f>IFERROR(IF(INDEX('[1]PNC 2020'!$A$3:$AA$434,MATCH($A387,'[1]PNC 2020'!$A$7:$A$434,0)+4,MATCH(I$60,'[1]PNC 2020'!$A$3:$AA$3,0))=0,"",INDEX('[1]PNC 2020'!$A$3:$AA$434,MATCH($A387,'[1]PNC 2020'!$A$7:$A$434,0)+4,MATCH(I$60,'[1]PNC 2020'!$A$3:$AA$3,0))),"")</f>
        <v/>
      </c>
      <c r="J387" s="35">
        <f t="shared" si="132"/>
        <v>0</v>
      </c>
      <c r="K387" s="35" t="str">
        <f>IFERROR(IF(INDEX('[1]PNC 2020'!$A$3:$AA$434,MATCH($A387,'[1]PNC 2020'!$A$7:$A$434,0)+4,MATCH(K$60,'[1]PNC 2020'!$A$3:$AA$3,0))=0,"",INDEX('[1]PNC 2020'!$A$3:$AA$434,MATCH($A387,'[1]PNC 2020'!$A$7:$A$434,0)+4,MATCH(K$60,'[1]PNC 2020'!$A$3:$AA$3,0))),"")</f>
        <v/>
      </c>
      <c r="L387" s="35" t="str">
        <f>IFERROR(IF(INDEX('[1]PNC 2020'!$A$3:$AA$434,MATCH($A387,'[1]PNC 2020'!$A$7:$A$434,0)+4,MATCH(L$60,'[1]PNC 2020'!$A$3:$AA$3,0))=0,"",INDEX('[1]PNC 2020'!$A$3:$AA$434,MATCH($A387,'[1]PNC 2020'!$A$7:$A$434,0)+4,MATCH(L$60,'[1]PNC 2020'!$A$3:$AA$3,0))),"")</f>
        <v/>
      </c>
      <c r="M387" s="35">
        <f t="shared" si="133"/>
        <v>0</v>
      </c>
      <c r="N387" s="35" t="str">
        <f>IFERROR(IF(INDEX('[1]PNC 2020'!$A$3:$AA$434,MATCH($A387,'[1]PNC 2020'!$A$7:$A$434,0)+4,MATCH(N$60,'[1]PNC 2020'!$A$3:$AA$3,0))=0,"",INDEX('[1]PNC 2020'!$A$3:$AA$434,MATCH($A387,'[1]PNC 2020'!$A$7:$A$434,0)+4,MATCH(N$60,'[1]PNC 2020'!$A$3:$AA$3,0))),"")</f>
        <v/>
      </c>
      <c r="O387" s="35" t="str">
        <f>IFERROR(IF(INDEX('[1]PNC 2020'!$A$3:$AA$434,MATCH($A387,'[1]PNC 2020'!$A$7:$A$434,0)+4,MATCH(O$60,'[1]PNC 2020'!$A$3:$AA$3,0))=0,"",INDEX('[1]PNC 2020'!$A$3:$AA$434,MATCH($A387,'[1]PNC 2020'!$A$7:$A$434,0)+4,MATCH(O$60,'[1]PNC 2020'!$A$3:$AA$3,0))),"")</f>
        <v/>
      </c>
      <c r="P387" s="35">
        <f t="shared" si="134"/>
        <v>0</v>
      </c>
      <c r="Q387" s="35" t="str">
        <f>IFERROR(IF(INDEX('[1]PNC 2020'!$A$3:$AA$434,MATCH($A387,'[1]PNC 2020'!$A$7:$A$434,0)+4,MATCH(Q$60,'[1]PNC 2020'!$A$3:$AA$3,0))=0,"",INDEX('[1]PNC 2020'!$A$3:$AA$434,MATCH($A387,'[1]PNC 2020'!$A$7:$A$434,0)+4,MATCH(Q$60,'[1]PNC 2020'!$A$3:$AA$3,0))),"")</f>
        <v/>
      </c>
      <c r="R387" s="35" t="str">
        <f>IFERROR(IF(INDEX('[1]PNC 2020'!$A$3:$AA$434,MATCH($A387,'[1]PNC 2020'!$A$7:$A$434,0)+4,MATCH(R$60,'[1]PNC 2020'!$A$3:$AA$3,0))=0,"",INDEX('[1]PNC 2020'!$A$3:$AA$434,MATCH($A387,'[1]PNC 2020'!$A$7:$A$434,0)+4,MATCH(R$60,'[1]PNC 2020'!$A$3:$AA$3,0))),"")</f>
        <v/>
      </c>
      <c r="S387" s="35">
        <f t="shared" si="135"/>
        <v>0</v>
      </c>
      <c r="T387" s="35" t="str">
        <f>IFERROR(IF(INDEX('[1]PNC 2020'!$A$3:$AA$434,MATCH($A387,'[1]PNC 2020'!$A$7:$A$434,0)+4,MATCH(T$60,'[1]PNC 2020'!$A$3:$AA$3,0))=0,"",INDEX('[1]PNC 2020'!$A$3:$AA$434,MATCH($A387,'[1]PNC 2020'!$A$7:$A$434,0)+4,MATCH(T$60,'[1]PNC 2020'!$A$3:$AA$3,0))),"")</f>
        <v/>
      </c>
      <c r="U387" s="35" t="str">
        <f>IFERROR(IF(INDEX('[1]PNC 2020'!$A$3:$AA$434,MATCH($A387,'[1]PNC 2020'!$A$7:$A$434,0)+4,MATCH(U$60,'[1]PNC 2020'!$A$3:$AA$3,0))=0,"",INDEX('[1]PNC 2020'!$A$3:$AA$434,MATCH($A387,'[1]PNC 2020'!$A$7:$A$434,0)+4,MATCH(U$60,'[1]PNC 2020'!$A$3:$AA$3,0))),"")</f>
        <v/>
      </c>
      <c r="V387" s="35">
        <f t="shared" si="136"/>
        <v>0</v>
      </c>
      <c r="W387" s="35" t="str">
        <f>IFERROR(IF(INDEX('[1]PNC 2020'!$A$3:$AA$434,MATCH($A387,'[1]PNC 2020'!$A$7:$A$434,0)+4,MATCH(W$60,'[1]PNC 2020'!$A$3:$AA$3,0))=0,"",INDEX('[1]PNC 2020'!$A$3:$AA$434,MATCH($A387,'[1]PNC 2020'!$A$7:$A$434,0)+4,MATCH(W$60,'[1]PNC 2020'!$A$3:$AA$3,0))),"")</f>
        <v/>
      </c>
      <c r="X387" s="35" t="str">
        <f>IFERROR(IF(INDEX('[1]PNC 2020'!$A$3:$AA$434,MATCH($A387,'[1]PNC 2020'!$A$7:$A$434,0)+4,MATCH(X$60,'[1]PNC 2020'!$A$3:$AA$3,0))=0,"",INDEX('[1]PNC 2020'!$A$3:$AA$434,MATCH($A387,'[1]PNC 2020'!$A$7:$A$434,0)+4,MATCH(X$60,'[1]PNC 2020'!$A$3:$AA$3,0))),"")</f>
        <v/>
      </c>
      <c r="Y387" s="35">
        <f t="shared" si="137"/>
        <v>0</v>
      </c>
      <c r="Z387" s="35" t="str">
        <f>IFERROR(IF(INDEX('[1]PNC 2020'!$A$3:$AA$434,MATCH($A387,'[1]PNC 2020'!$A$7:$A$434,0)+4,MATCH(Z$60,'[1]PNC 2020'!$A$3:$AA$3,0))=0,"",INDEX('[1]PNC 2020'!$A$3:$AA$434,MATCH($A387,'[1]PNC 2020'!$A$7:$A$434,0)+4,MATCH(Z$60,'[1]PNC 2020'!$A$3:$AA$3,0))),"")</f>
        <v/>
      </c>
      <c r="AA387" s="35" t="str">
        <f>IFERROR(IF(INDEX('[1]PNC 2020'!$A$3:$AA$434,MATCH($A387,'[1]PNC 2020'!$A$7:$A$434,0)+4,MATCH(AA$60,'[1]PNC 2020'!$A$3:$AA$3,0))=0,"",INDEX('[1]PNC 2020'!$A$3:$AA$434,MATCH($A387,'[1]PNC 2020'!$A$7:$A$434,0)+4,MATCH(AA$60,'[1]PNC 2020'!$A$3:$AA$3,0))),"")</f>
        <v/>
      </c>
      <c r="AB387" s="35">
        <f t="shared" si="138"/>
        <v>0</v>
      </c>
      <c r="AC387" s="35" t="str">
        <f>IFERROR(IF(INDEX('[1]PNC 2020'!$A$3:$AA$434,MATCH($A387,'[1]PNC 2020'!$A$7:$A$434,0)+4,MATCH(AC$60,'[1]PNC 2020'!$A$3:$AA$3,0))=0,"",INDEX('[1]PNC 2020'!$A$3:$AA$434,MATCH($A387,'[1]PNC 2020'!$A$7:$A$434,0)+4,MATCH(AC$60,'[1]PNC 2020'!$A$3:$AA$3,0))),"")</f>
        <v/>
      </c>
      <c r="AD387" s="35" t="str">
        <f>IFERROR(IF(INDEX('[1]PNC 2020'!$A$3:$AA$434,MATCH($A387,'[1]PNC 2020'!$A$7:$A$434,0)+4,MATCH(AD$60,'[1]PNC 2020'!$A$3:$AA$3,0))=0,"",INDEX('[1]PNC 2020'!$A$3:$AA$434,MATCH($A387,'[1]PNC 2020'!$A$7:$A$434,0)+4,MATCH(AD$60,'[1]PNC 2020'!$A$3:$AA$3,0))),"")</f>
        <v/>
      </c>
      <c r="AE387" s="35">
        <f t="shared" si="139"/>
        <v>0</v>
      </c>
      <c r="AF387" s="35" t="str">
        <f>IFERROR(IF(INDEX('[1]PNC 2020'!$A$3:$AA$434,MATCH($A387,'[1]PNC 2020'!$A$7:$A$434,0)+4,MATCH(AF$60,'[1]PNC 2020'!$A$3:$AA$3,0))=0,"",INDEX('[1]PNC 2020'!$A$3:$AA$434,MATCH($A387,'[1]PNC 2020'!$A$7:$A$434,0)+4,MATCH(AF$60,'[1]PNC 2020'!$A$3:$AA$3,0))),"")</f>
        <v/>
      </c>
      <c r="AG387" s="35" t="str">
        <f>IFERROR(IF(INDEX('[1]PNC 2020'!$A$3:$AA$434,MATCH($A387,'[1]PNC 2020'!$A$7:$A$434,0)+4,MATCH(AG$60,'[1]PNC 2020'!$A$3:$AA$3,0))=0,"",INDEX('[1]PNC 2020'!$A$3:$AA$434,MATCH($A387,'[1]PNC 2020'!$A$7:$A$434,0)+4,MATCH(AG$60,'[1]PNC 2020'!$A$3:$AA$3,0))),"")</f>
        <v/>
      </c>
      <c r="AH387" s="35">
        <f t="shared" si="140"/>
        <v>0</v>
      </c>
      <c r="AI387" s="35" t="str">
        <f>IFERROR(IF(INDEX('[1]PNC 2020'!$A$3:$AA$434,MATCH($A387,'[1]PNC 2020'!$A$7:$A$434,0)+4,MATCH(AI$60,'[1]PNC 2020'!$A$3:$AA$3,0))=0,"",INDEX('[1]PNC 2020'!$A$3:$AA$434,MATCH($A387,'[1]PNC 2020'!$A$7:$A$434,0)+4,MATCH(AI$60,'[1]PNC 2020'!$A$3:$AA$3,0))),"")</f>
        <v/>
      </c>
      <c r="AJ387" s="35" t="str">
        <f>IFERROR(IF(INDEX('[1]PNC 2020'!$A$3:$AA$434,MATCH($A387,'[1]PNC 2020'!$A$7:$A$434,0)+4,MATCH(AJ$60,'[1]PNC 2020'!$A$3:$AA$3,0))=0,"",INDEX('[1]PNC 2020'!$A$3:$AA$434,MATCH($A387,'[1]PNC 2020'!$A$7:$A$434,0)+4,MATCH(AJ$60,'[1]PNC 2020'!$A$3:$AA$3,0))),"")</f>
        <v/>
      </c>
      <c r="AK387" s="35">
        <f t="shared" si="141"/>
        <v>0</v>
      </c>
      <c r="AM387" s="97" t="s">
        <v>6</v>
      </c>
    </row>
    <row r="388" spans="1:39" x14ac:dyDescent="0.25">
      <c r="A388" s="97" t="str">
        <f t="shared" si="127"/>
        <v>JulioMapfre BHD Compañía de Seguros</v>
      </c>
      <c r="B388" s="37" t="s">
        <v>110</v>
      </c>
      <c r="C388" s="44">
        <f t="shared" si="129"/>
        <v>0</v>
      </c>
      <c r="D388" s="44">
        <f t="shared" si="130"/>
        <v>0</v>
      </c>
      <c r="E388" s="35" t="str">
        <f>IFERROR(IF(INDEX('[1]PNC 2020'!$A$3:$AA$434,MATCH($A388,'[1]PNC 2020'!$A$7:$A$434,0)+4,MATCH(E$60,'[1]PNC 2020'!$A$3:$AA$3,0))=0,"",INDEX('[1]PNC 2020'!$A$3:$AA$434,MATCH($A388,'[1]PNC 2020'!$A$7:$A$434,0)+4,MATCH(E$60,'[1]PNC 2020'!$A$3:$AA$3,0))),"")</f>
        <v/>
      </c>
      <c r="F388" s="35" t="str">
        <f>IFERROR(IF(INDEX('[1]PNC 2020'!$A$3:$AA$434,MATCH($A388,'[1]PNC 2020'!$A$7:$A$434,0)+4,MATCH(F$60,'[1]PNC 2020'!$A$3:$AA$3,0))=0,"",INDEX('[1]PNC 2020'!$A$3:$AA$434,MATCH($A388,'[1]PNC 2020'!$A$7:$A$434,0)+4,MATCH(F$60,'[1]PNC 2020'!$A$3:$AA$3,0))),"")</f>
        <v/>
      </c>
      <c r="G388" s="35">
        <f t="shared" si="131"/>
        <v>0</v>
      </c>
      <c r="H388" s="35" t="str">
        <f>IFERROR(IF(INDEX('[1]PNC 2020'!$A$3:$AA$434,MATCH($A388,'[1]PNC 2020'!$A$7:$A$434,0)+4,MATCH(H$60,'[1]PNC 2020'!$A$3:$AA$3,0))=0,"",INDEX('[1]PNC 2020'!$A$3:$AA$434,MATCH($A388,'[1]PNC 2020'!$A$7:$A$434,0)+4,MATCH(H$60,'[1]PNC 2020'!$A$3:$AA$3,0))),"")</f>
        <v/>
      </c>
      <c r="I388" s="35" t="str">
        <f>IFERROR(IF(INDEX('[1]PNC 2020'!$A$3:$AA$434,MATCH($A388,'[1]PNC 2020'!$A$7:$A$434,0)+4,MATCH(I$60,'[1]PNC 2020'!$A$3:$AA$3,0))=0,"",INDEX('[1]PNC 2020'!$A$3:$AA$434,MATCH($A388,'[1]PNC 2020'!$A$7:$A$434,0)+4,MATCH(I$60,'[1]PNC 2020'!$A$3:$AA$3,0))),"")</f>
        <v/>
      </c>
      <c r="J388" s="35">
        <f t="shared" si="132"/>
        <v>0</v>
      </c>
      <c r="K388" s="35" t="str">
        <f>IFERROR(IF(INDEX('[1]PNC 2020'!$A$3:$AA$434,MATCH($A388,'[1]PNC 2020'!$A$7:$A$434,0)+4,MATCH(K$60,'[1]PNC 2020'!$A$3:$AA$3,0))=0,"",INDEX('[1]PNC 2020'!$A$3:$AA$434,MATCH($A388,'[1]PNC 2020'!$A$7:$A$434,0)+4,MATCH(K$60,'[1]PNC 2020'!$A$3:$AA$3,0))),"")</f>
        <v/>
      </c>
      <c r="L388" s="35" t="str">
        <f>IFERROR(IF(INDEX('[1]PNC 2020'!$A$3:$AA$434,MATCH($A388,'[1]PNC 2020'!$A$7:$A$434,0)+4,MATCH(L$60,'[1]PNC 2020'!$A$3:$AA$3,0))=0,"",INDEX('[1]PNC 2020'!$A$3:$AA$434,MATCH($A388,'[1]PNC 2020'!$A$7:$A$434,0)+4,MATCH(L$60,'[1]PNC 2020'!$A$3:$AA$3,0))),"")</f>
        <v/>
      </c>
      <c r="M388" s="35">
        <f t="shared" si="133"/>
        <v>0</v>
      </c>
      <c r="N388" s="35" t="str">
        <f>IFERROR(IF(INDEX('[1]PNC 2020'!$A$3:$AA$434,MATCH($A388,'[1]PNC 2020'!$A$7:$A$434,0)+4,MATCH(N$60,'[1]PNC 2020'!$A$3:$AA$3,0))=0,"",INDEX('[1]PNC 2020'!$A$3:$AA$434,MATCH($A388,'[1]PNC 2020'!$A$7:$A$434,0)+4,MATCH(N$60,'[1]PNC 2020'!$A$3:$AA$3,0))),"")</f>
        <v/>
      </c>
      <c r="O388" s="35" t="str">
        <f>IFERROR(IF(INDEX('[1]PNC 2020'!$A$3:$AA$434,MATCH($A388,'[1]PNC 2020'!$A$7:$A$434,0)+4,MATCH(O$60,'[1]PNC 2020'!$A$3:$AA$3,0))=0,"",INDEX('[1]PNC 2020'!$A$3:$AA$434,MATCH($A388,'[1]PNC 2020'!$A$7:$A$434,0)+4,MATCH(O$60,'[1]PNC 2020'!$A$3:$AA$3,0))),"")</f>
        <v/>
      </c>
      <c r="P388" s="35">
        <f t="shared" si="134"/>
        <v>0</v>
      </c>
      <c r="Q388" s="35" t="str">
        <f>IFERROR(IF(INDEX('[1]PNC 2020'!$A$3:$AA$434,MATCH($A388,'[1]PNC 2020'!$A$7:$A$434,0)+4,MATCH(Q$60,'[1]PNC 2020'!$A$3:$AA$3,0))=0,"",INDEX('[1]PNC 2020'!$A$3:$AA$434,MATCH($A388,'[1]PNC 2020'!$A$7:$A$434,0)+4,MATCH(Q$60,'[1]PNC 2020'!$A$3:$AA$3,0))),"")</f>
        <v/>
      </c>
      <c r="R388" s="35" t="str">
        <f>IFERROR(IF(INDEX('[1]PNC 2020'!$A$3:$AA$434,MATCH($A388,'[1]PNC 2020'!$A$7:$A$434,0)+4,MATCH(R$60,'[1]PNC 2020'!$A$3:$AA$3,0))=0,"",INDEX('[1]PNC 2020'!$A$3:$AA$434,MATCH($A388,'[1]PNC 2020'!$A$7:$A$434,0)+4,MATCH(R$60,'[1]PNC 2020'!$A$3:$AA$3,0))),"")</f>
        <v/>
      </c>
      <c r="S388" s="35">
        <f t="shared" si="135"/>
        <v>0</v>
      </c>
      <c r="T388" s="35" t="str">
        <f>IFERROR(IF(INDEX('[1]PNC 2020'!$A$3:$AA$434,MATCH($A388,'[1]PNC 2020'!$A$7:$A$434,0)+4,MATCH(T$60,'[1]PNC 2020'!$A$3:$AA$3,0))=0,"",INDEX('[1]PNC 2020'!$A$3:$AA$434,MATCH($A388,'[1]PNC 2020'!$A$7:$A$434,0)+4,MATCH(T$60,'[1]PNC 2020'!$A$3:$AA$3,0))),"")</f>
        <v/>
      </c>
      <c r="U388" s="35" t="str">
        <f>IFERROR(IF(INDEX('[1]PNC 2020'!$A$3:$AA$434,MATCH($A388,'[1]PNC 2020'!$A$7:$A$434,0)+4,MATCH(U$60,'[1]PNC 2020'!$A$3:$AA$3,0))=0,"",INDEX('[1]PNC 2020'!$A$3:$AA$434,MATCH($A388,'[1]PNC 2020'!$A$7:$A$434,0)+4,MATCH(U$60,'[1]PNC 2020'!$A$3:$AA$3,0))),"")</f>
        <v/>
      </c>
      <c r="V388" s="35">
        <f t="shared" si="136"/>
        <v>0</v>
      </c>
      <c r="W388" s="35" t="str">
        <f>IFERROR(IF(INDEX('[1]PNC 2020'!$A$3:$AA$434,MATCH($A388,'[1]PNC 2020'!$A$7:$A$434,0)+4,MATCH(W$60,'[1]PNC 2020'!$A$3:$AA$3,0))=0,"",INDEX('[1]PNC 2020'!$A$3:$AA$434,MATCH($A388,'[1]PNC 2020'!$A$7:$A$434,0)+4,MATCH(W$60,'[1]PNC 2020'!$A$3:$AA$3,0))),"")</f>
        <v/>
      </c>
      <c r="X388" s="35" t="str">
        <f>IFERROR(IF(INDEX('[1]PNC 2020'!$A$3:$AA$434,MATCH($A388,'[1]PNC 2020'!$A$7:$A$434,0)+4,MATCH(X$60,'[1]PNC 2020'!$A$3:$AA$3,0))=0,"",INDEX('[1]PNC 2020'!$A$3:$AA$434,MATCH($A388,'[1]PNC 2020'!$A$7:$A$434,0)+4,MATCH(X$60,'[1]PNC 2020'!$A$3:$AA$3,0))),"")</f>
        <v/>
      </c>
      <c r="Y388" s="35">
        <f t="shared" si="137"/>
        <v>0</v>
      </c>
      <c r="Z388" s="35" t="str">
        <f>IFERROR(IF(INDEX('[1]PNC 2020'!$A$3:$AA$434,MATCH($A388,'[1]PNC 2020'!$A$7:$A$434,0)+4,MATCH(Z$60,'[1]PNC 2020'!$A$3:$AA$3,0))=0,"",INDEX('[1]PNC 2020'!$A$3:$AA$434,MATCH($A388,'[1]PNC 2020'!$A$7:$A$434,0)+4,MATCH(Z$60,'[1]PNC 2020'!$A$3:$AA$3,0))),"")</f>
        <v/>
      </c>
      <c r="AA388" s="35" t="str">
        <f>IFERROR(IF(INDEX('[1]PNC 2020'!$A$3:$AA$434,MATCH($A388,'[1]PNC 2020'!$A$7:$A$434,0)+4,MATCH(AA$60,'[1]PNC 2020'!$A$3:$AA$3,0))=0,"",INDEX('[1]PNC 2020'!$A$3:$AA$434,MATCH($A388,'[1]PNC 2020'!$A$7:$A$434,0)+4,MATCH(AA$60,'[1]PNC 2020'!$A$3:$AA$3,0))),"")</f>
        <v/>
      </c>
      <c r="AB388" s="35">
        <f t="shared" si="138"/>
        <v>0</v>
      </c>
      <c r="AC388" s="35" t="str">
        <f>IFERROR(IF(INDEX('[1]PNC 2020'!$A$3:$AA$434,MATCH($A388,'[1]PNC 2020'!$A$7:$A$434,0)+4,MATCH(AC$60,'[1]PNC 2020'!$A$3:$AA$3,0))=0,"",INDEX('[1]PNC 2020'!$A$3:$AA$434,MATCH($A388,'[1]PNC 2020'!$A$7:$A$434,0)+4,MATCH(AC$60,'[1]PNC 2020'!$A$3:$AA$3,0))),"")</f>
        <v/>
      </c>
      <c r="AD388" s="35" t="str">
        <f>IFERROR(IF(INDEX('[1]PNC 2020'!$A$3:$AA$434,MATCH($A388,'[1]PNC 2020'!$A$7:$A$434,0)+4,MATCH(AD$60,'[1]PNC 2020'!$A$3:$AA$3,0))=0,"",INDEX('[1]PNC 2020'!$A$3:$AA$434,MATCH($A388,'[1]PNC 2020'!$A$7:$A$434,0)+4,MATCH(AD$60,'[1]PNC 2020'!$A$3:$AA$3,0))),"")</f>
        <v/>
      </c>
      <c r="AE388" s="35">
        <f t="shared" si="139"/>
        <v>0</v>
      </c>
      <c r="AF388" s="35" t="str">
        <f>IFERROR(IF(INDEX('[1]PNC 2020'!$A$3:$AA$434,MATCH($A388,'[1]PNC 2020'!$A$7:$A$434,0)+4,MATCH(AF$60,'[1]PNC 2020'!$A$3:$AA$3,0))=0,"",INDEX('[1]PNC 2020'!$A$3:$AA$434,MATCH($A388,'[1]PNC 2020'!$A$7:$A$434,0)+4,MATCH(AF$60,'[1]PNC 2020'!$A$3:$AA$3,0))),"")</f>
        <v/>
      </c>
      <c r="AG388" s="35" t="str">
        <f>IFERROR(IF(INDEX('[1]PNC 2020'!$A$3:$AA$434,MATCH($A388,'[1]PNC 2020'!$A$7:$A$434,0)+4,MATCH(AG$60,'[1]PNC 2020'!$A$3:$AA$3,0))=0,"",INDEX('[1]PNC 2020'!$A$3:$AA$434,MATCH($A388,'[1]PNC 2020'!$A$7:$A$434,0)+4,MATCH(AG$60,'[1]PNC 2020'!$A$3:$AA$3,0))),"")</f>
        <v/>
      </c>
      <c r="AH388" s="35">
        <f t="shared" si="140"/>
        <v>0</v>
      </c>
      <c r="AI388" s="35" t="str">
        <f>IFERROR(IF(INDEX('[1]PNC 2020'!$A$3:$AA$434,MATCH($A388,'[1]PNC 2020'!$A$7:$A$434,0)+4,MATCH(AI$60,'[1]PNC 2020'!$A$3:$AA$3,0))=0,"",INDEX('[1]PNC 2020'!$A$3:$AA$434,MATCH($A388,'[1]PNC 2020'!$A$7:$A$434,0)+4,MATCH(AI$60,'[1]PNC 2020'!$A$3:$AA$3,0))),"")</f>
        <v/>
      </c>
      <c r="AJ388" s="35" t="str">
        <f>IFERROR(IF(INDEX('[1]PNC 2020'!$A$3:$AA$434,MATCH($A388,'[1]PNC 2020'!$A$7:$A$434,0)+4,MATCH(AJ$60,'[1]PNC 2020'!$A$3:$AA$3,0))=0,"",INDEX('[1]PNC 2020'!$A$3:$AA$434,MATCH($A388,'[1]PNC 2020'!$A$7:$A$434,0)+4,MATCH(AJ$60,'[1]PNC 2020'!$A$3:$AA$3,0))),"")</f>
        <v/>
      </c>
      <c r="AK388" s="35">
        <f t="shared" si="141"/>
        <v>0</v>
      </c>
      <c r="AM388" s="97" t="s">
        <v>6</v>
      </c>
    </row>
    <row r="389" spans="1:39" x14ac:dyDescent="0.25">
      <c r="A389" s="97" t="str">
        <f t="shared" si="127"/>
        <v>JulioLa Colonial, S. A., Compañia De Seguros</v>
      </c>
      <c r="B389" s="37" t="s">
        <v>111</v>
      </c>
      <c r="C389" s="44">
        <f t="shared" si="129"/>
        <v>0</v>
      </c>
      <c r="D389" s="44">
        <f t="shared" si="130"/>
        <v>0</v>
      </c>
      <c r="E389" s="35" t="str">
        <f>IFERROR(IF(INDEX('[1]PNC 2020'!$A$3:$AA$434,MATCH($A389,'[1]PNC 2020'!$A$7:$A$434,0)+4,MATCH(E$60,'[1]PNC 2020'!$A$3:$AA$3,0))=0,"",INDEX('[1]PNC 2020'!$A$3:$AA$434,MATCH($A389,'[1]PNC 2020'!$A$7:$A$434,0)+4,MATCH(E$60,'[1]PNC 2020'!$A$3:$AA$3,0))),"")</f>
        <v/>
      </c>
      <c r="F389" s="35" t="str">
        <f>IFERROR(IF(INDEX('[1]PNC 2020'!$A$3:$AA$434,MATCH($A389,'[1]PNC 2020'!$A$7:$A$434,0)+4,MATCH(F$60,'[1]PNC 2020'!$A$3:$AA$3,0))=0,"",INDEX('[1]PNC 2020'!$A$3:$AA$434,MATCH($A389,'[1]PNC 2020'!$A$7:$A$434,0)+4,MATCH(F$60,'[1]PNC 2020'!$A$3:$AA$3,0))),"")</f>
        <v/>
      </c>
      <c r="G389" s="35">
        <f t="shared" si="131"/>
        <v>0</v>
      </c>
      <c r="H389" s="35" t="str">
        <f>IFERROR(IF(INDEX('[1]PNC 2020'!$A$3:$AA$434,MATCH($A389,'[1]PNC 2020'!$A$7:$A$434,0)+4,MATCH(H$60,'[1]PNC 2020'!$A$3:$AA$3,0))=0,"",INDEX('[1]PNC 2020'!$A$3:$AA$434,MATCH($A389,'[1]PNC 2020'!$A$7:$A$434,0)+4,MATCH(H$60,'[1]PNC 2020'!$A$3:$AA$3,0))),"")</f>
        <v/>
      </c>
      <c r="I389" s="35" t="str">
        <f>IFERROR(IF(INDEX('[1]PNC 2020'!$A$3:$AA$434,MATCH($A389,'[1]PNC 2020'!$A$7:$A$434,0)+4,MATCH(I$60,'[1]PNC 2020'!$A$3:$AA$3,0))=0,"",INDEX('[1]PNC 2020'!$A$3:$AA$434,MATCH($A389,'[1]PNC 2020'!$A$7:$A$434,0)+4,MATCH(I$60,'[1]PNC 2020'!$A$3:$AA$3,0))),"")</f>
        <v/>
      </c>
      <c r="J389" s="35">
        <f t="shared" si="132"/>
        <v>0</v>
      </c>
      <c r="K389" s="35" t="str">
        <f>IFERROR(IF(INDEX('[1]PNC 2020'!$A$3:$AA$434,MATCH($A389,'[1]PNC 2020'!$A$7:$A$434,0)+4,MATCH(K$60,'[1]PNC 2020'!$A$3:$AA$3,0))=0,"",INDEX('[1]PNC 2020'!$A$3:$AA$434,MATCH($A389,'[1]PNC 2020'!$A$7:$A$434,0)+4,MATCH(K$60,'[1]PNC 2020'!$A$3:$AA$3,0))),"")</f>
        <v/>
      </c>
      <c r="L389" s="35" t="str">
        <f>IFERROR(IF(INDEX('[1]PNC 2020'!$A$3:$AA$434,MATCH($A389,'[1]PNC 2020'!$A$7:$A$434,0)+4,MATCH(L$60,'[1]PNC 2020'!$A$3:$AA$3,0))=0,"",INDEX('[1]PNC 2020'!$A$3:$AA$434,MATCH($A389,'[1]PNC 2020'!$A$7:$A$434,0)+4,MATCH(L$60,'[1]PNC 2020'!$A$3:$AA$3,0))),"")</f>
        <v/>
      </c>
      <c r="M389" s="35">
        <f t="shared" si="133"/>
        <v>0</v>
      </c>
      <c r="N389" s="35" t="str">
        <f>IFERROR(IF(INDEX('[1]PNC 2020'!$A$3:$AA$434,MATCH($A389,'[1]PNC 2020'!$A$7:$A$434,0)+4,MATCH(N$60,'[1]PNC 2020'!$A$3:$AA$3,0))=0,"",INDEX('[1]PNC 2020'!$A$3:$AA$434,MATCH($A389,'[1]PNC 2020'!$A$7:$A$434,0)+4,MATCH(N$60,'[1]PNC 2020'!$A$3:$AA$3,0))),"")</f>
        <v/>
      </c>
      <c r="O389" s="35" t="str">
        <f>IFERROR(IF(INDEX('[1]PNC 2020'!$A$3:$AA$434,MATCH($A389,'[1]PNC 2020'!$A$7:$A$434,0)+4,MATCH(O$60,'[1]PNC 2020'!$A$3:$AA$3,0))=0,"",INDEX('[1]PNC 2020'!$A$3:$AA$434,MATCH($A389,'[1]PNC 2020'!$A$7:$A$434,0)+4,MATCH(O$60,'[1]PNC 2020'!$A$3:$AA$3,0))),"")</f>
        <v/>
      </c>
      <c r="P389" s="35">
        <f t="shared" si="134"/>
        <v>0</v>
      </c>
      <c r="Q389" s="35" t="str">
        <f>IFERROR(IF(INDEX('[1]PNC 2020'!$A$3:$AA$434,MATCH($A389,'[1]PNC 2020'!$A$7:$A$434,0)+4,MATCH(Q$60,'[1]PNC 2020'!$A$3:$AA$3,0))=0,"",INDEX('[1]PNC 2020'!$A$3:$AA$434,MATCH($A389,'[1]PNC 2020'!$A$7:$A$434,0)+4,MATCH(Q$60,'[1]PNC 2020'!$A$3:$AA$3,0))),"")</f>
        <v/>
      </c>
      <c r="R389" s="35" t="str">
        <f>IFERROR(IF(INDEX('[1]PNC 2020'!$A$3:$AA$434,MATCH($A389,'[1]PNC 2020'!$A$7:$A$434,0)+4,MATCH(R$60,'[1]PNC 2020'!$A$3:$AA$3,0))=0,"",INDEX('[1]PNC 2020'!$A$3:$AA$434,MATCH($A389,'[1]PNC 2020'!$A$7:$A$434,0)+4,MATCH(R$60,'[1]PNC 2020'!$A$3:$AA$3,0))),"")</f>
        <v/>
      </c>
      <c r="S389" s="35">
        <f t="shared" si="135"/>
        <v>0</v>
      </c>
      <c r="T389" s="35" t="str">
        <f>IFERROR(IF(INDEX('[1]PNC 2020'!$A$3:$AA$434,MATCH($A389,'[1]PNC 2020'!$A$7:$A$434,0)+4,MATCH(T$60,'[1]PNC 2020'!$A$3:$AA$3,0))=0,"",INDEX('[1]PNC 2020'!$A$3:$AA$434,MATCH($A389,'[1]PNC 2020'!$A$7:$A$434,0)+4,MATCH(T$60,'[1]PNC 2020'!$A$3:$AA$3,0))),"")</f>
        <v/>
      </c>
      <c r="U389" s="35" t="str">
        <f>IFERROR(IF(INDEX('[1]PNC 2020'!$A$3:$AA$434,MATCH($A389,'[1]PNC 2020'!$A$7:$A$434,0)+4,MATCH(U$60,'[1]PNC 2020'!$A$3:$AA$3,0))=0,"",INDEX('[1]PNC 2020'!$A$3:$AA$434,MATCH($A389,'[1]PNC 2020'!$A$7:$A$434,0)+4,MATCH(U$60,'[1]PNC 2020'!$A$3:$AA$3,0))),"")</f>
        <v/>
      </c>
      <c r="V389" s="35">
        <f t="shared" si="136"/>
        <v>0</v>
      </c>
      <c r="W389" s="35" t="str">
        <f>IFERROR(IF(INDEX('[1]PNC 2020'!$A$3:$AA$434,MATCH($A389,'[1]PNC 2020'!$A$7:$A$434,0)+4,MATCH(W$60,'[1]PNC 2020'!$A$3:$AA$3,0))=0,"",INDEX('[1]PNC 2020'!$A$3:$AA$434,MATCH($A389,'[1]PNC 2020'!$A$7:$A$434,0)+4,MATCH(W$60,'[1]PNC 2020'!$A$3:$AA$3,0))),"")</f>
        <v/>
      </c>
      <c r="X389" s="35" t="str">
        <f>IFERROR(IF(INDEX('[1]PNC 2020'!$A$3:$AA$434,MATCH($A389,'[1]PNC 2020'!$A$7:$A$434,0)+4,MATCH(X$60,'[1]PNC 2020'!$A$3:$AA$3,0))=0,"",INDEX('[1]PNC 2020'!$A$3:$AA$434,MATCH($A389,'[1]PNC 2020'!$A$7:$A$434,0)+4,MATCH(X$60,'[1]PNC 2020'!$A$3:$AA$3,0))),"")</f>
        <v/>
      </c>
      <c r="Y389" s="35">
        <f t="shared" si="137"/>
        <v>0</v>
      </c>
      <c r="Z389" s="35" t="str">
        <f>IFERROR(IF(INDEX('[1]PNC 2020'!$A$3:$AA$434,MATCH($A389,'[1]PNC 2020'!$A$7:$A$434,0)+4,MATCH(Z$60,'[1]PNC 2020'!$A$3:$AA$3,0))=0,"",INDEX('[1]PNC 2020'!$A$3:$AA$434,MATCH($A389,'[1]PNC 2020'!$A$7:$A$434,0)+4,MATCH(Z$60,'[1]PNC 2020'!$A$3:$AA$3,0))),"")</f>
        <v/>
      </c>
      <c r="AA389" s="35" t="str">
        <f>IFERROR(IF(INDEX('[1]PNC 2020'!$A$3:$AA$434,MATCH($A389,'[1]PNC 2020'!$A$7:$A$434,0)+4,MATCH(AA$60,'[1]PNC 2020'!$A$3:$AA$3,0))=0,"",INDEX('[1]PNC 2020'!$A$3:$AA$434,MATCH($A389,'[1]PNC 2020'!$A$7:$A$434,0)+4,MATCH(AA$60,'[1]PNC 2020'!$A$3:$AA$3,0))),"")</f>
        <v/>
      </c>
      <c r="AB389" s="35">
        <f t="shared" si="138"/>
        <v>0</v>
      </c>
      <c r="AC389" s="35" t="str">
        <f>IFERROR(IF(INDEX('[1]PNC 2020'!$A$3:$AA$434,MATCH($A389,'[1]PNC 2020'!$A$7:$A$434,0)+4,MATCH(AC$60,'[1]PNC 2020'!$A$3:$AA$3,0))=0,"",INDEX('[1]PNC 2020'!$A$3:$AA$434,MATCH($A389,'[1]PNC 2020'!$A$7:$A$434,0)+4,MATCH(AC$60,'[1]PNC 2020'!$A$3:$AA$3,0))),"")</f>
        <v/>
      </c>
      <c r="AD389" s="35" t="str">
        <f>IFERROR(IF(INDEX('[1]PNC 2020'!$A$3:$AA$434,MATCH($A389,'[1]PNC 2020'!$A$7:$A$434,0)+4,MATCH(AD$60,'[1]PNC 2020'!$A$3:$AA$3,0))=0,"",INDEX('[1]PNC 2020'!$A$3:$AA$434,MATCH($A389,'[1]PNC 2020'!$A$7:$A$434,0)+4,MATCH(AD$60,'[1]PNC 2020'!$A$3:$AA$3,0))),"")</f>
        <v/>
      </c>
      <c r="AE389" s="35">
        <f t="shared" si="139"/>
        <v>0</v>
      </c>
      <c r="AF389" s="35" t="str">
        <f>IFERROR(IF(INDEX('[1]PNC 2020'!$A$3:$AA$434,MATCH($A389,'[1]PNC 2020'!$A$7:$A$434,0)+4,MATCH(AF$60,'[1]PNC 2020'!$A$3:$AA$3,0))=0,"",INDEX('[1]PNC 2020'!$A$3:$AA$434,MATCH($A389,'[1]PNC 2020'!$A$7:$A$434,0)+4,MATCH(AF$60,'[1]PNC 2020'!$A$3:$AA$3,0))),"")</f>
        <v/>
      </c>
      <c r="AG389" s="35" t="str">
        <f>IFERROR(IF(INDEX('[1]PNC 2020'!$A$3:$AA$434,MATCH($A389,'[1]PNC 2020'!$A$7:$A$434,0)+4,MATCH(AG$60,'[1]PNC 2020'!$A$3:$AA$3,0))=0,"",INDEX('[1]PNC 2020'!$A$3:$AA$434,MATCH($A389,'[1]PNC 2020'!$A$7:$A$434,0)+4,MATCH(AG$60,'[1]PNC 2020'!$A$3:$AA$3,0))),"")</f>
        <v/>
      </c>
      <c r="AH389" s="35">
        <f t="shared" si="140"/>
        <v>0</v>
      </c>
      <c r="AI389" s="35" t="str">
        <f>IFERROR(IF(INDEX('[1]PNC 2020'!$A$3:$AA$434,MATCH($A389,'[1]PNC 2020'!$A$7:$A$434,0)+4,MATCH(AI$60,'[1]PNC 2020'!$A$3:$AA$3,0))=0,"",INDEX('[1]PNC 2020'!$A$3:$AA$434,MATCH($A389,'[1]PNC 2020'!$A$7:$A$434,0)+4,MATCH(AI$60,'[1]PNC 2020'!$A$3:$AA$3,0))),"")</f>
        <v/>
      </c>
      <c r="AJ389" s="35" t="str">
        <f>IFERROR(IF(INDEX('[1]PNC 2020'!$A$3:$AA$434,MATCH($A389,'[1]PNC 2020'!$A$7:$A$434,0)+4,MATCH(AJ$60,'[1]PNC 2020'!$A$3:$AA$3,0))=0,"",INDEX('[1]PNC 2020'!$A$3:$AA$434,MATCH($A389,'[1]PNC 2020'!$A$7:$A$434,0)+4,MATCH(AJ$60,'[1]PNC 2020'!$A$3:$AA$3,0))),"")</f>
        <v/>
      </c>
      <c r="AK389" s="35">
        <f t="shared" si="141"/>
        <v>0</v>
      </c>
      <c r="AM389" s="97" t="s">
        <v>6</v>
      </c>
    </row>
    <row r="390" spans="1:39" x14ac:dyDescent="0.25">
      <c r="A390" s="97" t="str">
        <f t="shared" si="127"/>
        <v>JulioSeguros Sura, S.A.</v>
      </c>
      <c r="B390" s="37" t="s">
        <v>112</v>
      </c>
      <c r="C390" s="44">
        <f t="shared" si="129"/>
        <v>0</v>
      </c>
      <c r="D390" s="44">
        <f t="shared" si="130"/>
        <v>0</v>
      </c>
      <c r="E390" s="35" t="str">
        <f>IFERROR(IF(INDEX('[1]PNC 2020'!$A$3:$AA$434,MATCH($A390,'[1]PNC 2020'!$A$7:$A$434,0)+4,MATCH(E$60,'[1]PNC 2020'!$A$3:$AA$3,0))=0,"",INDEX('[1]PNC 2020'!$A$3:$AA$434,MATCH($A390,'[1]PNC 2020'!$A$7:$A$434,0)+4,MATCH(E$60,'[1]PNC 2020'!$A$3:$AA$3,0))),"")</f>
        <v/>
      </c>
      <c r="F390" s="35" t="str">
        <f>IFERROR(IF(INDEX('[1]PNC 2020'!$A$3:$AA$434,MATCH($A390,'[1]PNC 2020'!$A$7:$A$434,0)+4,MATCH(F$60,'[1]PNC 2020'!$A$3:$AA$3,0))=0,"",INDEX('[1]PNC 2020'!$A$3:$AA$434,MATCH($A390,'[1]PNC 2020'!$A$7:$A$434,0)+4,MATCH(F$60,'[1]PNC 2020'!$A$3:$AA$3,0))),"")</f>
        <v/>
      </c>
      <c r="G390" s="35">
        <f t="shared" si="131"/>
        <v>0</v>
      </c>
      <c r="H390" s="35" t="str">
        <f>IFERROR(IF(INDEX('[1]PNC 2020'!$A$3:$AA$434,MATCH($A390,'[1]PNC 2020'!$A$7:$A$434,0)+4,MATCH(H$60,'[1]PNC 2020'!$A$3:$AA$3,0))=0,"",INDEX('[1]PNC 2020'!$A$3:$AA$434,MATCH($A390,'[1]PNC 2020'!$A$7:$A$434,0)+4,MATCH(H$60,'[1]PNC 2020'!$A$3:$AA$3,0))),"")</f>
        <v/>
      </c>
      <c r="I390" s="35" t="str">
        <f>IFERROR(IF(INDEX('[1]PNC 2020'!$A$3:$AA$434,MATCH($A390,'[1]PNC 2020'!$A$7:$A$434,0)+4,MATCH(I$60,'[1]PNC 2020'!$A$3:$AA$3,0))=0,"",INDEX('[1]PNC 2020'!$A$3:$AA$434,MATCH($A390,'[1]PNC 2020'!$A$7:$A$434,0)+4,MATCH(I$60,'[1]PNC 2020'!$A$3:$AA$3,0))),"")</f>
        <v/>
      </c>
      <c r="J390" s="35">
        <f t="shared" si="132"/>
        <v>0</v>
      </c>
      <c r="K390" s="35" t="str">
        <f>IFERROR(IF(INDEX('[1]PNC 2020'!$A$3:$AA$434,MATCH($A390,'[1]PNC 2020'!$A$7:$A$434,0)+4,MATCH(K$60,'[1]PNC 2020'!$A$3:$AA$3,0))=0,"",INDEX('[1]PNC 2020'!$A$3:$AA$434,MATCH($A390,'[1]PNC 2020'!$A$7:$A$434,0)+4,MATCH(K$60,'[1]PNC 2020'!$A$3:$AA$3,0))),"")</f>
        <v/>
      </c>
      <c r="L390" s="35" t="str">
        <f>IFERROR(IF(INDEX('[1]PNC 2020'!$A$3:$AA$434,MATCH($A390,'[1]PNC 2020'!$A$7:$A$434,0)+4,MATCH(L$60,'[1]PNC 2020'!$A$3:$AA$3,0))=0,"",INDEX('[1]PNC 2020'!$A$3:$AA$434,MATCH($A390,'[1]PNC 2020'!$A$7:$A$434,0)+4,MATCH(L$60,'[1]PNC 2020'!$A$3:$AA$3,0))),"")</f>
        <v/>
      </c>
      <c r="M390" s="35">
        <f t="shared" si="133"/>
        <v>0</v>
      </c>
      <c r="N390" s="35" t="str">
        <f>IFERROR(IF(INDEX('[1]PNC 2020'!$A$3:$AA$434,MATCH($A390,'[1]PNC 2020'!$A$7:$A$434,0)+4,MATCH(N$60,'[1]PNC 2020'!$A$3:$AA$3,0))=0,"",INDEX('[1]PNC 2020'!$A$3:$AA$434,MATCH($A390,'[1]PNC 2020'!$A$7:$A$434,0)+4,MATCH(N$60,'[1]PNC 2020'!$A$3:$AA$3,0))),"")</f>
        <v/>
      </c>
      <c r="O390" s="35" t="str">
        <f>IFERROR(IF(INDEX('[1]PNC 2020'!$A$3:$AA$434,MATCH($A390,'[1]PNC 2020'!$A$7:$A$434,0)+4,MATCH(O$60,'[1]PNC 2020'!$A$3:$AA$3,0))=0,"",INDEX('[1]PNC 2020'!$A$3:$AA$434,MATCH($A390,'[1]PNC 2020'!$A$7:$A$434,0)+4,MATCH(O$60,'[1]PNC 2020'!$A$3:$AA$3,0))),"")</f>
        <v/>
      </c>
      <c r="P390" s="35">
        <f t="shared" si="134"/>
        <v>0</v>
      </c>
      <c r="Q390" s="35" t="str">
        <f>IFERROR(IF(INDEX('[1]PNC 2020'!$A$3:$AA$434,MATCH($A390,'[1]PNC 2020'!$A$7:$A$434,0)+4,MATCH(Q$60,'[1]PNC 2020'!$A$3:$AA$3,0))=0,"",INDEX('[1]PNC 2020'!$A$3:$AA$434,MATCH($A390,'[1]PNC 2020'!$A$7:$A$434,0)+4,MATCH(Q$60,'[1]PNC 2020'!$A$3:$AA$3,0))),"")</f>
        <v/>
      </c>
      <c r="R390" s="35" t="str">
        <f>IFERROR(IF(INDEX('[1]PNC 2020'!$A$3:$AA$434,MATCH($A390,'[1]PNC 2020'!$A$7:$A$434,0)+4,MATCH(R$60,'[1]PNC 2020'!$A$3:$AA$3,0))=0,"",INDEX('[1]PNC 2020'!$A$3:$AA$434,MATCH($A390,'[1]PNC 2020'!$A$7:$A$434,0)+4,MATCH(R$60,'[1]PNC 2020'!$A$3:$AA$3,0))),"")</f>
        <v/>
      </c>
      <c r="S390" s="35">
        <f t="shared" si="135"/>
        <v>0</v>
      </c>
      <c r="T390" s="35" t="str">
        <f>IFERROR(IF(INDEX('[1]PNC 2020'!$A$3:$AA$434,MATCH($A390,'[1]PNC 2020'!$A$7:$A$434,0)+4,MATCH(T$60,'[1]PNC 2020'!$A$3:$AA$3,0))=0,"",INDEX('[1]PNC 2020'!$A$3:$AA$434,MATCH($A390,'[1]PNC 2020'!$A$7:$A$434,0)+4,MATCH(T$60,'[1]PNC 2020'!$A$3:$AA$3,0))),"")</f>
        <v/>
      </c>
      <c r="U390" s="35" t="str">
        <f>IFERROR(IF(INDEX('[1]PNC 2020'!$A$3:$AA$434,MATCH($A390,'[1]PNC 2020'!$A$7:$A$434,0)+4,MATCH(U$60,'[1]PNC 2020'!$A$3:$AA$3,0))=0,"",INDEX('[1]PNC 2020'!$A$3:$AA$434,MATCH($A390,'[1]PNC 2020'!$A$7:$A$434,0)+4,MATCH(U$60,'[1]PNC 2020'!$A$3:$AA$3,0))),"")</f>
        <v/>
      </c>
      <c r="V390" s="35">
        <f t="shared" si="136"/>
        <v>0</v>
      </c>
      <c r="W390" s="35" t="str">
        <f>IFERROR(IF(INDEX('[1]PNC 2020'!$A$3:$AA$434,MATCH($A390,'[1]PNC 2020'!$A$7:$A$434,0)+4,MATCH(W$60,'[1]PNC 2020'!$A$3:$AA$3,0))=0,"",INDEX('[1]PNC 2020'!$A$3:$AA$434,MATCH($A390,'[1]PNC 2020'!$A$7:$A$434,0)+4,MATCH(W$60,'[1]PNC 2020'!$A$3:$AA$3,0))),"")</f>
        <v/>
      </c>
      <c r="X390" s="35" t="str">
        <f>IFERROR(IF(INDEX('[1]PNC 2020'!$A$3:$AA$434,MATCH($A390,'[1]PNC 2020'!$A$7:$A$434,0)+4,MATCH(X$60,'[1]PNC 2020'!$A$3:$AA$3,0))=0,"",INDEX('[1]PNC 2020'!$A$3:$AA$434,MATCH($A390,'[1]PNC 2020'!$A$7:$A$434,0)+4,MATCH(X$60,'[1]PNC 2020'!$A$3:$AA$3,0))),"")</f>
        <v/>
      </c>
      <c r="Y390" s="35">
        <f t="shared" si="137"/>
        <v>0</v>
      </c>
      <c r="Z390" s="35" t="str">
        <f>IFERROR(IF(INDEX('[1]PNC 2020'!$A$3:$AA$434,MATCH($A390,'[1]PNC 2020'!$A$7:$A$434,0)+4,MATCH(Z$60,'[1]PNC 2020'!$A$3:$AA$3,0))=0,"",INDEX('[1]PNC 2020'!$A$3:$AA$434,MATCH($A390,'[1]PNC 2020'!$A$7:$A$434,0)+4,MATCH(Z$60,'[1]PNC 2020'!$A$3:$AA$3,0))),"")</f>
        <v/>
      </c>
      <c r="AA390" s="35" t="str">
        <f>IFERROR(IF(INDEX('[1]PNC 2020'!$A$3:$AA$434,MATCH($A390,'[1]PNC 2020'!$A$7:$A$434,0)+4,MATCH(AA$60,'[1]PNC 2020'!$A$3:$AA$3,0))=0,"",INDEX('[1]PNC 2020'!$A$3:$AA$434,MATCH($A390,'[1]PNC 2020'!$A$7:$A$434,0)+4,MATCH(AA$60,'[1]PNC 2020'!$A$3:$AA$3,0))),"")</f>
        <v/>
      </c>
      <c r="AB390" s="35">
        <f t="shared" si="138"/>
        <v>0</v>
      </c>
      <c r="AC390" s="35" t="str">
        <f>IFERROR(IF(INDEX('[1]PNC 2020'!$A$3:$AA$434,MATCH($A390,'[1]PNC 2020'!$A$7:$A$434,0)+4,MATCH(AC$60,'[1]PNC 2020'!$A$3:$AA$3,0))=0,"",INDEX('[1]PNC 2020'!$A$3:$AA$434,MATCH($A390,'[1]PNC 2020'!$A$7:$A$434,0)+4,MATCH(AC$60,'[1]PNC 2020'!$A$3:$AA$3,0))),"")</f>
        <v/>
      </c>
      <c r="AD390" s="35" t="str">
        <f>IFERROR(IF(INDEX('[1]PNC 2020'!$A$3:$AA$434,MATCH($A390,'[1]PNC 2020'!$A$7:$A$434,0)+4,MATCH(AD$60,'[1]PNC 2020'!$A$3:$AA$3,0))=0,"",INDEX('[1]PNC 2020'!$A$3:$AA$434,MATCH($A390,'[1]PNC 2020'!$A$7:$A$434,0)+4,MATCH(AD$60,'[1]PNC 2020'!$A$3:$AA$3,0))),"")</f>
        <v/>
      </c>
      <c r="AE390" s="35">
        <f t="shared" si="139"/>
        <v>0</v>
      </c>
      <c r="AF390" s="35" t="str">
        <f>IFERROR(IF(INDEX('[1]PNC 2020'!$A$3:$AA$434,MATCH($A390,'[1]PNC 2020'!$A$7:$A$434,0)+4,MATCH(AF$60,'[1]PNC 2020'!$A$3:$AA$3,0))=0,"",INDEX('[1]PNC 2020'!$A$3:$AA$434,MATCH($A390,'[1]PNC 2020'!$A$7:$A$434,0)+4,MATCH(AF$60,'[1]PNC 2020'!$A$3:$AA$3,0))),"")</f>
        <v/>
      </c>
      <c r="AG390" s="35" t="str">
        <f>IFERROR(IF(INDEX('[1]PNC 2020'!$A$3:$AA$434,MATCH($A390,'[1]PNC 2020'!$A$7:$A$434,0)+4,MATCH(AG$60,'[1]PNC 2020'!$A$3:$AA$3,0))=0,"",INDEX('[1]PNC 2020'!$A$3:$AA$434,MATCH($A390,'[1]PNC 2020'!$A$7:$A$434,0)+4,MATCH(AG$60,'[1]PNC 2020'!$A$3:$AA$3,0))),"")</f>
        <v/>
      </c>
      <c r="AH390" s="35">
        <f t="shared" si="140"/>
        <v>0</v>
      </c>
      <c r="AI390" s="35" t="str">
        <f>IFERROR(IF(INDEX('[1]PNC 2020'!$A$3:$AA$434,MATCH($A390,'[1]PNC 2020'!$A$7:$A$434,0)+4,MATCH(AI$60,'[1]PNC 2020'!$A$3:$AA$3,0))=0,"",INDEX('[1]PNC 2020'!$A$3:$AA$434,MATCH($A390,'[1]PNC 2020'!$A$7:$A$434,0)+4,MATCH(AI$60,'[1]PNC 2020'!$A$3:$AA$3,0))),"")</f>
        <v/>
      </c>
      <c r="AJ390" s="35" t="str">
        <f>IFERROR(IF(INDEX('[1]PNC 2020'!$A$3:$AA$434,MATCH($A390,'[1]PNC 2020'!$A$7:$A$434,0)+4,MATCH(AJ$60,'[1]PNC 2020'!$A$3:$AA$3,0))=0,"",INDEX('[1]PNC 2020'!$A$3:$AA$434,MATCH($A390,'[1]PNC 2020'!$A$7:$A$434,0)+4,MATCH(AJ$60,'[1]PNC 2020'!$A$3:$AA$3,0))),"")</f>
        <v/>
      </c>
      <c r="AK390" s="35">
        <f t="shared" si="141"/>
        <v>0</v>
      </c>
      <c r="AM390" s="97" t="s">
        <v>6</v>
      </c>
    </row>
    <row r="391" spans="1:39" x14ac:dyDescent="0.25">
      <c r="A391" s="97" t="str">
        <f t="shared" si="127"/>
        <v>JulioSeguros Crecer, S. A.</v>
      </c>
      <c r="B391" s="37" t="s">
        <v>94</v>
      </c>
      <c r="C391" s="44">
        <f t="shared" si="129"/>
        <v>0</v>
      </c>
      <c r="D391" s="44">
        <f t="shared" si="130"/>
        <v>0</v>
      </c>
      <c r="E391" s="35" t="str">
        <f>IFERROR(IF(INDEX('[1]PNC 2020'!$A$3:$AA$434,MATCH($A391,'[1]PNC 2020'!$A$7:$A$434,0)+4,MATCH(E$60,'[1]PNC 2020'!$A$3:$AA$3,0))=0,"",INDEX('[1]PNC 2020'!$A$3:$AA$434,MATCH($A391,'[1]PNC 2020'!$A$7:$A$434,0)+4,MATCH(E$60,'[1]PNC 2020'!$A$3:$AA$3,0))),"")</f>
        <v/>
      </c>
      <c r="F391" s="35" t="str">
        <f>IFERROR(IF(INDEX('[1]PNC 2020'!$A$3:$AA$434,MATCH($A391,'[1]PNC 2020'!$A$7:$A$434,0)+4,MATCH(F$60,'[1]PNC 2020'!$A$3:$AA$3,0))=0,"",INDEX('[1]PNC 2020'!$A$3:$AA$434,MATCH($A391,'[1]PNC 2020'!$A$7:$A$434,0)+4,MATCH(F$60,'[1]PNC 2020'!$A$3:$AA$3,0))),"")</f>
        <v/>
      </c>
      <c r="G391" s="35">
        <f t="shared" si="131"/>
        <v>0</v>
      </c>
      <c r="H391" s="35" t="str">
        <f>IFERROR(IF(INDEX('[1]PNC 2020'!$A$3:$AA$434,MATCH($A391,'[1]PNC 2020'!$A$7:$A$434,0)+4,MATCH(H$60,'[1]PNC 2020'!$A$3:$AA$3,0))=0,"",INDEX('[1]PNC 2020'!$A$3:$AA$434,MATCH($A391,'[1]PNC 2020'!$A$7:$A$434,0)+4,MATCH(H$60,'[1]PNC 2020'!$A$3:$AA$3,0))),"")</f>
        <v/>
      </c>
      <c r="I391" s="35" t="str">
        <f>IFERROR(IF(INDEX('[1]PNC 2020'!$A$3:$AA$434,MATCH($A391,'[1]PNC 2020'!$A$7:$A$434,0)+4,MATCH(I$60,'[1]PNC 2020'!$A$3:$AA$3,0))=0,"",INDEX('[1]PNC 2020'!$A$3:$AA$434,MATCH($A391,'[1]PNC 2020'!$A$7:$A$434,0)+4,MATCH(I$60,'[1]PNC 2020'!$A$3:$AA$3,0))),"")</f>
        <v/>
      </c>
      <c r="J391" s="35">
        <f t="shared" si="132"/>
        <v>0</v>
      </c>
      <c r="K391" s="35" t="str">
        <f>IFERROR(IF(INDEX('[1]PNC 2020'!$A$3:$AA$434,MATCH($A391,'[1]PNC 2020'!$A$7:$A$434,0)+4,MATCH(K$60,'[1]PNC 2020'!$A$3:$AA$3,0))=0,"",INDEX('[1]PNC 2020'!$A$3:$AA$434,MATCH($A391,'[1]PNC 2020'!$A$7:$A$434,0)+4,MATCH(K$60,'[1]PNC 2020'!$A$3:$AA$3,0))),"")</f>
        <v/>
      </c>
      <c r="L391" s="35" t="str">
        <f>IFERROR(IF(INDEX('[1]PNC 2020'!$A$3:$AA$434,MATCH($A391,'[1]PNC 2020'!$A$7:$A$434,0)+4,MATCH(L$60,'[1]PNC 2020'!$A$3:$AA$3,0))=0,"",INDEX('[1]PNC 2020'!$A$3:$AA$434,MATCH($A391,'[1]PNC 2020'!$A$7:$A$434,0)+4,MATCH(L$60,'[1]PNC 2020'!$A$3:$AA$3,0))),"")</f>
        <v/>
      </c>
      <c r="M391" s="35">
        <f t="shared" si="133"/>
        <v>0</v>
      </c>
      <c r="N391" s="35" t="str">
        <f>IFERROR(IF(INDEX('[1]PNC 2020'!$A$3:$AA$434,MATCH($A391,'[1]PNC 2020'!$A$7:$A$434,0)+4,MATCH(N$60,'[1]PNC 2020'!$A$3:$AA$3,0))=0,"",INDEX('[1]PNC 2020'!$A$3:$AA$434,MATCH($A391,'[1]PNC 2020'!$A$7:$A$434,0)+4,MATCH(N$60,'[1]PNC 2020'!$A$3:$AA$3,0))),"")</f>
        <v/>
      </c>
      <c r="O391" s="35" t="str">
        <f>IFERROR(IF(INDEX('[1]PNC 2020'!$A$3:$AA$434,MATCH($A391,'[1]PNC 2020'!$A$7:$A$434,0)+4,MATCH(O$60,'[1]PNC 2020'!$A$3:$AA$3,0))=0,"",INDEX('[1]PNC 2020'!$A$3:$AA$434,MATCH($A391,'[1]PNC 2020'!$A$7:$A$434,0)+4,MATCH(O$60,'[1]PNC 2020'!$A$3:$AA$3,0))),"")</f>
        <v/>
      </c>
      <c r="P391" s="35">
        <f t="shared" si="134"/>
        <v>0</v>
      </c>
      <c r="Q391" s="35" t="str">
        <f>IFERROR(IF(INDEX('[1]PNC 2020'!$A$3:$AA$434,MATCH($A391,'[1]PNC 2020'!$A$7:$A$434,0)+4,MATCH(Q$60,'[1]PNC 2020'!$A$3:$AA$3,0))=0,"",INDEX('[1]PNC 2020'!$A$3:$AA$434,MATCH($A391,'[1]PNC 2020'!$A$7:$A$434,0)+4,MATCH(Q$60,'[1]PNC 2020'!$A$3:$AA$3,0))),"")</f>
        <v/>
      </c>
      <c r="R391" s="35" t="str">
        <f>IFERROR(IF(INDEX('[1]PNC 2020'!$A$3:$AA$434,MATCH($A391,'[1]PNC 2020'!$A$7:$A$434,0)+4,MATCH(R$60,'[1]PNC 2020'!$A$3:$AA$3,0))=0,"",INDEX('[1]PNC 2020'!$A$3:$AA$434,MATCH($A391,'[1]PNC 2020'!$A$7:$A$434,0)+4,MATCH(R$60,'[1]PNC 2020'!$A$3:$AA$3,0))),"")</f>
        <v/>
      </c>
      <c r="S391" s="35">
        <f t="shared" si="135"/>
        <v>0</v>
      </c>
      <c r="T391" s="35" t="str">
        <f>IFERROR(IF(INDEX('[1]PNC 2020'!$A$3:$AA$434,MATCH($A391,'[1]PNC 2020'!$A$7:$A$434,0)+4,MATCH(T$60,'[1]PNC 2020'!$A$3:$AA$3,0))=0,"",INDEX('[1]PNC 2020'!$A$3:$AA$434,MATCH($A391,'[1]PNC 2020'!$A$7:$A$434,0)+4,MATCH(T$60,'[1]PNC 2020'!$A$3:$AA$3,0))),"")</f>
        <v/>
      </c>
      <c r="U391" s="35" t="str">
        <f>IFERROR(IF(INDEX('[1]PNC 2020'!$A$3:$AA$434,MATCH($A391,'[1]PNC 2020'!$A$7:$A$434,0)+4,MATCH(U$60,'[1]PNC 2020'!$A$3:$AA$3,0))=0,"",INDEX('[1]PNC 2020'!$A$3:$AA$434,MATCH($A391,'[1]PNC 2020'!$A$7:$A$434,0)+4,MATCH(U$60,'[1]PNC 2020'!$A$3:$AA$3,0))),"")</f>
        <v/>
      </c>
      <c r="V391" s="35">
        <f t="shared" si="136"/>
        <v>0</v>
      </c>
      <c r="W391" s="35" t="str">
        <f>IFERROR(IF(INDEX('[1]PNC 2020'!$A$3:$AA$434,MATCH($A391,'[1]PNC 2020'!$A$7:$A$434,0)+4,MATCH(W$60,'[1]PNC 2020'!$A$3:$AA$3,0))=0,"",INDEX('[1]PNC 2020'!$A$3:$AA$434,MATCH($A391,'[1]PNC 2020'!$A$7:$A$434,0)+4,MATCH(W$60,'[1]PNC 2020'!$A$3:$AA$3,0))),"")</f>
        <v/>
      </c>
      <c r="X391" s="35" t="str">
        <f>IFERROR(IF(INDEX('[1]PNC 2020'!$A$3:$AA$434,MATCH($A391,'[1]PNC 2020'!$A$7:$A$434,0)+4,MATCH(X$60,'[1]PNC 2020'!$A$3:$AA$3,0))=0,"",INDEX('[1]PNC 2020'!$A$3:$AA$434,MATCH($A391,'[1]PNC 2020'!$A$7:$A$434,0)+4,MATCH(X$60,'[1]PNC 2020'!$A$3:$AA$3,0))),"")</f>
        <v/>
      </c>
      <c r="Y391" s="35">
        <f t="shared" si="137"/>
        <v>0</v>
      </c>
      <c r="Z391" s="35" t="str">
        <f>IFERROR(IF(INDEX('[1]PNC 2020'!$A$3:$AA$434,MATCH($A391,'[1]PNC 2020'!$A$7:$A$434,0)+4,MATCH(Z$60,'[1]PNC 2020'!$A$3:$AA$3,0))=0,"",INDEX('[1]PNC 2020'!$A$3:$AA$434,MATCH($A391,'[1]PNC 2020'!$A$7:$A$434,0)+4,MATCH(Z$60,'[1]PNC 2020'!$A$3:$AA$3,0))),"")</f>
        <v/>
      </c>
      <c r="AA391" s="35" t="str">
        <f>IFERROR(IF(INDEX('[1]PNC 2020'!$A$3:$AA$434,MATCH($A391,'[1]PNC 2020'!$A$7:$A$434,0)+4,MATCH(AA$60,'[1]PNC 2020'!$A$3:$AA$3,0))=0,"",INDEX('[1]PNC 2020'!$A$3:$AA$434,MATCH($A391,'[1]PNC 2020'!$A$7:$A$434,0)+4,MATCH(AA$60,'[1]PNC 2020'!$A$3:$AA$3,0))),"")</f>
        <v/>
      </c>
      <c r="AB391" s="35">
        <f t="shared" si="138"/>
        <v>0</v>
      </c>
      <c r="AC391" s="35" t="str">
        <f>IFERROR(IF(INDEX('[1]PNC 2020'!$A$3:$AA$434,MATCH($A391,'[1]PNC 2020'!$A$7:$A$434,0)+4,MATCH(AC$60,'[1]PNC 2020'!$A$3:$AA$3,0))=0,"",INDEX('[1]PNC 2020'!$A$3:$AA$434,MATCH($A391,'[1]PNC 2020'!$A$7:$A$434,0)+4,MATCH(AC$60,'[1]PNC 2020'!$A$3:$AA$3,0))),"")</f>
        <v/>
      </c>
      <c r="AD391" s="35" t="str">
        <f>IFERROR(IF(INDEX('[1]PNC 2020'!$A$3:$AA$434,MATCH($A391,'[1]PNC 2020'!$A$7:$A$434,0)+4,MATCH(AD$60,'[1]PNC 2020'!$A$3:$AA$3,0))=0,"",INDEX('[1]PNC 2020'!$A$3:$AA$434,MATCH($A391,'[1]PNC 2020'!$A$7:$A$434,0)+4,MATCH(AD$60,'[1]PNC 2020'!$A$3:$AA$3,0))),"")</f>
        <v/>
      </c>
      <c r="AE391" s="35">
        <f t="shared" si="139"/>
        <v>0</v>
      </c>
      <c r="AF391" s="35" t="str">
        <f>IFERROR(IF(INDEX('[1]PNC 2020'!$A$3:$AA$434,MATCH($A391,'[1]PNC 2020'!$A$7:$A$434,0)+4,MATCH(AF$60,'[1]PNC 2020'!$A$3:$AA$3,0))=0,"",INDEX('[1]PNC 2020'!$A$3:$AA$434,MATCH($A391,'[1]PNC 2020'!$A$7:$A$434,0)+4,MATCH(AF$60,'[1]PNC 2020'!$A$3:$AA$3,0))),"")</f>
        <v/>
      </c>
      <c r="AG391" s="35" t="str">
        <f>IFERROR(IF(INDEX('[1]PNC 2020'!$A$3:$AA$434,MATCH($A391,'[1]PNC 2020'!$A$7:$A$434,0)+4,MATCH(AG$60,'[1]PNC 2020'!$A$3:$AA$3,0))=0,"",INDEX('[1]PNC 2020'!$A$3:$AA$434,MATCH($A391,'[1]PNC 2020'!$A$7:$A$434,0)+4,MATCH(AG$60,'[1]PNC 2020'!$A$3:$AA$3,0))),"")</f>
        <v/>
      </c>
      <c r="AH391" s="35">
        <f t="shared" si="140"/>
        <v>0</v>
      </c>
      <c r="AI391" s="35" t="str">
        <f>IFERROR(IF(INDEX('[1]PNC 2020'!$A$3:$AA$434,MATCH($A391,'[1]PNC 2020'!$A$7:$A$434,0)+4,MATCH(AI$60,'[1]PNC 2020'!$A$3:$AA$3,0))=0,"",INDEX('[1]PNC 2020'!$A$3:$AA$434,MATCH($A391,'[1]PNC 2020'!$A$7:$A$434,0)+4,MATCH(AI$60,'[1]PNC 2020'!$A$3:$AA$3,0))),"")</f>
        <v/>
      </c>
      <c r="AJ391" s="35" t="str">
        <f>IFERROR(IF(INDEX('[1]PNC 2020'!$A$3:$AA$434,MATCH($A391,'[1]PNC 2020'!$A$7:$A$434,0)+4,MATCH(AJ$60,'[1]PNC 2020'!$A$3:$AA$3,0))=0,"",INDEX('[1]PNC 2020'!$A$3:$AA$434,MATCH($A391,'[1]PNC 2020'!$A$7:$A$434,0)+4,MATCH(AJ$60,'[1]PNC 2020'!$A$3:$AA$3,0))),"")</f>
        <v/>
      </c>
      <c r="AK391" s="35">
        <f t="shared" si="141"/>
        <v>0</v>
      </c>
      <c r="AM391" s="97" t="s">
        <v>6</v>
      </c>
    </row>
    <row r="392" spans="1:39" x14ac:dyDescent="0.25">
      <c r="A392" s="97" t="str">
        <f t="shared" si="127"/>
        <v>JulioWorldwide Seguros, S. A.</v>
      </c>
      <c r="B392" s="37" t="s">
        <v>113</v>
      </c>
      <c r="C392" s="44">
        <f t="shared" si="129"/>
        <v>0</v>
      </c>
      <c r="D392" s="44">
        <f t="shared" si="130"/>
        <v>0</v>
      </c>
      <c r="E392" s="35" t="str">
        <f>IFERROR(IF(INDEX('[1]PNC 2020'!$A$3:$AA$434,MATCH($A392,'[1]PNC 2020'!$A$7:$A$434,0)+4,MATCH(E$60,'[1]PNC 2020'!$A$3:$AA$3,0))=0,"",INDEX('[1]PNC 2020'!$A$3:$AA$434,MATCH($A392,'[1]PNC 2020'!$A$7:$A$434,0)+4,MATCH(E$60,'[1]PNC 2020'!$A$3:$AA$3,0))),"")</f>
        <v/>
      </c>
      <c r="F392" s="35" t="str">
        <f>IFERROR(IF(INDEX('[1]PNC 2020'!$A$3:$AA$434,MATCH($A392,'[1]PNC 2020'!$A$7:$A$434,0)+4,MATCH(F$60,'[1]PNC 2020'!$A$3:$AA$3,0))=0,"",INDEX('[1]PNC 2020'!$A$3:$AA$434,MATCH($A392,'[1]PNC 2020'!$A$7:$A$434,0)+4,MATCH(F$60,'[1]PNC 2020'!$A$3:$AA$3,0))),"")</f>
        <v/>
      </c>
      <c r="G392" s="35">
        <f t="shared" si="131"/>
        <v>0</v>
      </c>
      <c r="H392" s="35" t="str">
        <f>IFERROR(IF(INDEX('[1]PNC 2020'!$A$3:$AA$434,MATCH($A392,'[1]PNC 2020'!$A$7:$A$434,0)+4,MATCH(H$60,'[1]PNC 2020'!$A$3:$AA$3,0))=0,"",INDEX('[1]PNC 2020'!$A$3:$AA$434,MATCH($A392,'[1]PNC 2020'!$A$7:$A$434,0)+4,MATCH(H$60,'[1]PNC 2020'!$A$3:$AA$3,0))),"")</f>
        <v/>
      </c>
      <c r="I392" s="35" t="str">
        <f>IFERROR(IF(INDEX('[1]PNC 2020'!$A$3:$AA$434,MATCH($A392,'[1]PNC 2020'!$A$7:$A$434,0)+4,MATCH(I$60,'[1]PNC 2020'!$A$3:$AA$3,0))=0,"",INDEX('[1]PNC 2020'!$A$3:$AA$434,MATCH($A392,'[1]PNC 2020'!$A$7:$A$434,0)+4,MATCH(I$60,'[1]PNC 2020'!$A$3:$AA$3,0))),"")</f>
        <v/>
      </c>
      <c r="J392" s="35">
        <f t="shared" si="132"/>
        <v>0</v>
      </c>
      <c r="K392" s="35" t="str">
        <f>IFERROR(IF(INDEX('[1]PNC 2020'!$A$3:$AA$434,MATCH($A392,'[1]PNC 2020'!$A$7:$A$434,0)+4,MATCH(K$60,'[1]PNC 2020'!$A$3:$AA$3,0))=0,"",INDEX('[1]PNC 2020'!$A$3:$AA$434,MATCH($A392,'[1]PNC 2020'!$A$7:$A$434,0)+4,MATCH(K$60,'[1]PNC 2020'!$A$3:$AA$3,0))),"")</f>
        <v/>
      </c>
      <c r="L392" s="35" t="str">
        <f>IFERROR(IF(INDEX('[1]PNC 2020'!$A$3:$AA$434,MATCH($A392,'[1]PNC 2020'!$A$7:$A$434,0)+4,MATCH(L$60,'[1]PNC 2020'!$A$3:$AA$3,0))=0,"",INDEX('[1]PNC 2020'!$A$3:$AA$434,MATCH($A392,'[1]PNC 2020'!$A$7:$A$434,0)+4,MATCH(L$60,'[1]PNC 2020'!$A$3:$AA$3,0))),"")</f>
        <v/>
      </c>
      <c r="M392" s="35">
        <f t="shared" si="133"/>
        <v>0</v>
      </c>
      <c r="N392" s="35" t="str">
        <f>IFERROR(IF(INDEX('[1]PNC 2020'!$A$3:$AA$434,MATCH($A392,'[1]PNC 2020'!$A$7:$A$434,0)+4,MATCH(N$60,'[1]PNC 2020'!$A$3:$AA$3,0))=0,"",INDEX('[1]PNC 2020'!$A$3:$AA$434,MATCH($A392,'[1]PNC 2020'!$A$7:$A$434,0)+4,MATCH(N$60,'[1]PNC 2020'!$A$3:$AA$3,0))),"")</f>
        <v/>
      </c>
      <c r="O392" s="35" t="str">
        <f>IFERROR(IF(INDEX('[1]PNC 2020'!$A$3:$AA$434,MATCH($A392,'[1]PNC 2020'!$A$7:$A$434,0)+4,MATCH(O$60,'[1]PNC 2020'!$A$3:$AA$3,0))=0,"",INDEX('[1]PNC 2020'!$A$3:$AA$434,MATCH($A392,'[1]PNC 2020'!$A$7:$A$434,0)+4,MATCH(O$60,'[1]PNC 2020'!$A$3:$AA$3,0))),"")</f>
        <v/>
      </c>
      <c r="P392" s="35">
        <f t="shared" si="134"/>
        <v>0</v>
      </c>
      <c r="Q392" s="35" t="str">
        <f>IFERROR(IF(INDEX('[1]PNC 2020'!$A$3:$AA$434,MATCH($A392,'[1]PNC 2020'!$A$7:$A$434,0)+4,MATCH(Q$60,'[1]PNC 2020'!$A$3:$AA$3,0))=0,"",INDEX('[1]PNC 2020'!$A$3:$AA$434,MATCH($A392,'[1]PNC 2020'!$A$7:$A$434,0)+4,MATCH(Q$60,'[1]PNC 2020'!$A$3:$AA$3,0))),"")</f>
        <v/>
      </c>
      <c r="R392" s="35" t="str">
        <f>IFERROR(IF(INDEX('[1]PNC 2020'!$A$3:$AA$434,MATCH($A392,'[1]PNC 2020'!$A$7:$A$434,0)+4,MATCH(R$60,'[1]PNC 2020'!$A$3:$AA$3,0))=0,"",INDEX('[1]PNC 2020'!$A$3:$AA$434,MATCH($A392,'[1]PNC 2020'!$A$7:$A$434,0)+4,MATCH(R$60,'[1]PNC 2020'!$A$3:$AA$3,0))),"")</f>
        <v/>
      </c>
      <c r="S392" s="35">
        <f t="shared" si="135"/>
        <v>0</v>
      </c>
      <c r="T392" s="35" t="str">
        <f>IFERROR(IF(INDEX('[1]PNC 2020'!$A$3:$AA$434,MATCH($A392,'[1]PNC 2020'!$A$7:$A$434,0)+4,MATCH(T$60,'[1]PNC 2020'!$A$3:$AA$3,0))=0,"",INDEX('[1]PNC 2020'!$A$3:$AA$434,MATCH($A392,'[1]PNC 2020'!$A$7:$A$434,0)+4,MATCH(T$60,'[1]PNC 2020'!$A$3:$AA$3,0))),"")</f>
        <v/>
      </c>
      <c r="U392" s="35" t="str">
        <f>IFERROR(IF(INDEX('[1]PNC 2020'!$A$3:$AA$434,MATCH($A392,'[1]PNC 2020'!$A$7:$A$434,0)+4,MATCH(U$60,'[1]PNC 2020'!$A$3:$AA$3,0))=0,"",INDEX('[1]PNC 2020'!$A$3:$AA$434,MATCH($A392,'[1]PNC 2020'!$A$7:$A$434,0)+4,MATCH(U$60,'[1]PNC 2020'!$A$3:$AA$3,0))),"")</f>
        <v/>
      </c>
      <c r="V392" s="35">
        <f t="shared" si="136"/>
        <v>0</v>
      </c>
      <c r="W392" s="35" t="str">
        <f>IFERROR(IF(INDEX('[1]PNC 2020'!$A$3:$AA$434,MATCH($A392,'[1]PNC 2020'!$A$7:$A$434,0)+4,MATCH(W$60,'[1]PNC 2020'!$A$3:$AA$3,0))=0,"",INDEX('[1]PNC 2020'!$A$3:$AA$434,MATCH($A392,'[1]PNC 2020'!$A$7:$A$434,0)+4,MATCH(W$60,'[1]PNC 2020'!$A$3:$AA$3,0))),"")</f>
        <v/>
      </c>
      <c r="X392" s="35" t="str">
        <f>IFERROR(IF(INDEX('[1]PNC 2020'!$A$3:$AA$434,MATCH($A392,'[1]PNC 2020'!$A$7:$A$434,0)+4,MATCH(X$60,'[1]PNC 2020'!$A$3:$AA$3,0))=0,"",INDEX('[1]PNC 2020'!$A$3:$AA$434,MATCH($A392,'[1]PNC 2020'!$A$7:$A$434,0)+4,MATCH(X$60,'[1]PNC 2020'!$A$3:$AA$3,0))),"")</f>
        <v/>
      </c>
      <c r="Y392" s="35">
        <f t="shared" si="137"/>
        <v>0</v>
      </c>
      <c r="Z392" s="35" t="str">
        <f>IFERROR(IF(INDEX('[1]PNC 2020'!$A$3:$AA$434,MATCH($A392,'[1]PNC 2020'!$A$7:$A$434,0)+4,MATCH(Z$60,'[1]PNC 2020'!$A$3:$AA$3,0))=0,"",INDEX('[1]PNC 2020'!$A$3:$AA$434,MATCH($A392,'[1]PNC 2020'!$A$7:$A$434,0)+4,MATCH(Z$60,'[1]PNC 2020'!$A$3:$AA$3,0))),"")</f>
        <v/>
      </c>
      <c r="AA392" s="35" t="str">
        <f>IFERROR(IF(INDEX('[1]PNC 2020'!$A$3:$AA$434,MATCH($A392,'[1]PNC 2020'!$A$7:$A$434,0)+4,MATCH(AA$60,'[1]PNC 2020'!$A$3:$AA$3,0))=0,"",INDEX('[1]PNC 2020'!$A$3:$AA$434,MATCH($A392,'[1]PNC 2020'!$A$7:$A$434,0)+4,MATCH(AA$60,'[1]PNC 2020'!$A$3:$AA$3,0))),"")</f>
        <v/>
      </c>
      <c r="AB392" s="35">
        <f t="shared" si="138"/>
        <v>0</v>
      </c>
      <c r="AC392" s="35" t="str">
        <f>IFERROR(IF(INDEX('[1]PNC 2020'!$A$3:$AA$434,MATCH($A392,'[1]PNC 2020'!$A$7:$A$434,0)+4,MATCH(AC$60,'[1]PNC 2020'!$A$3:$AA$3,0))=0,"",INDEX('[1]PNC 2020'!$A$3:$AA$434,MATCH($A392,'[1]PNC 2020'!$A$7:$A$434,0)+4,MATCH(AC$60,'[1]PNC 2020'!$A$3:$AA$3,0))),"")</f>
        <v/>
      </c>
      <c r="AD392" s="35" t="str">
        <f>IFERROR(IF(INDEX('[1]PNC 2020'!$A$3:$AA$434,MATCH($A392,'[1]PNC 2020'!$A$7:$A$434,0)+4,MATCH(AD$60,'[1]PNC 2020'!$A$3:$AA$3,0))=0,"",INDEX('[1]PNC 2020'!$A$3:$AA$434,MATCH($A392,'[1]PNC 2020'!$A$7:$A$434,0)+4,MATCH(AD$60,'[1]PNC 2020'!$A$3:$AA$3,0))),"")</f>
        <v/>
      </c>
      <c r="AE392" s="35">
        <f t="shared" si="139"/>
        <v>0</v>
      </c>
      <c r="AF392" s="35" t="str">
        <f>IFERROR(IF(INDEX('[1]PNC 2020'!$A$3:$AA$434,MATCH($A392,'[1]PNC 2020'!$A$7:$A$434,0)+4,MATCH(AF$60,'[1]PNC 2020'!$A$3:$AA$3,0))=0,"",INDEX('[1]PNC 2020'!$A$3:$AA$434,MATCH($A392,'[1]PNC 2020'!$A$7:$A$434,0)+4,MATCH(AF$60,'[1]PNC 2020'!$A$3:$AA$3,0))),"")</f>
        <v/>
      </c>
      <c r="AG392" s="35" t="str">
        <f>IFERROR(IF(INDEX('[1]PNC 2020'!$A$3:$AA$434,MATCH($A392,'[1]PNC 2020'!$A$7:$A$434,0)+4,MATCH(AG$60,'[1]PNC 2020'!$A$3:$AA$3,0))=0,"",INDEX('[1]PNC 2020'!$A$3:$AA$434,MATCH($A392,'[1]PNC 2020'!$A$7:$A$434,0)+4,MATCH(AG$60,'[1]PNC 2020'!$A$3:$AA$3,0))),"")</f>
        <v/>
      </c>
      <c r="AH392" s="35">
        <f t="shared" si="140"/>
        <v>0</v>
      </c>
      <c r="AI392" s="35" t="str">
        <f>IFERROR(IF(INDEX('[1]PNC 2020'!$A$3:$AA$434,MATCH($A392,'[1]PNC 2020'!$A$7:$A$434,0)+4,MATCH(AI$60,'[1]PNC 2020'!$A$3:$AA$3,0))=0,"",INDEX('[1]PNC 2020'!$A$3:$AA$434,MATCH($A392,'[1]PNC 2020'!$A$7:$A$434,0)+4,MATCH(AI$60,'[1]PNC 2020'!$A$3:$AA$3,0))),"")</f>
        <v/>
      </c>
      <c r="AJ392" s="35" t="str">
        <f>IFERROR(IF(INDEX('[1]PNC 2020'!$A$3:$AA$434,MATCH($A392,'[1]PNC 2020'!$A$7:$A$434,0)+4,MATCH(AJ$60,'[1]PNC 2020'!$A$3:$AA$3,0))=0,"",INDEX('[1]PNC 2020'!$A$3:$AA$434,MATCH($A392,'[1]PNC 2020'!$A$7:$A$434,0)+4,MATCH(AJ$60,'[1]PNC 2020'!$A$3:$AA$3,0))),"")</f>
        <v/>
      </c>
      <c r="AK392" s="35">
        <f t="shared" si="141"/>
        <v>0</v>
      </c>
      <c r="AM392" s="97" t="s">
        <v>6</v>
      </c>
    </row>
    <row r="393" spans="1:39" x14ac:dyDescent="0.25">
      <c r="A393" s="97" t="str">
        <f t="shared" si="127"/>
        <v>JulioGeneral de Seguros, S. A.</v>
      </c>
      <c r="B393" s="37" t="s">
        <v>77</v>
      </c>
      <c r="C393" s="44">
        <f t="shared" si="129"/>
        <v>0</v>
      </c>
      <c r="D393" s="44">
        <f t="shared" si="130"/>
        <v>0</v>
      </c>
      <c r="E393" s="35" t="str">
        <f>IFERROR(IF(INDEX('[1]PNC 2020'!$A$3:$AA$434,MATCH($A393,'[1]PNC 2020'!$A$7:$A$434,0)+4,MATCH(E$60,'[1]PNC 2020'!$A$3:$AA$3,0))=0,"",INDEX('[1]PNC 2020'!$A$3:$AA$434,MATCH($A393,'[1]PNC 2020'!$A$7:$A$434,0)+4,MATCH(E$60,'[1]PNC 2020'!$A$3:$AA$3,0))),"")</f>
        <v/>
      </c>
      <c r="F393" s="35" t="str">
        <f>IFERROR(IF(INDEX('[1]PNC 2020'!$A$3:$AA$434,MATCH($A393,'[1]PNC 2020'!$A$7:$A$434,0)+4,MATCH(F$60,'[1]PNC 2020'!$A$3:$AA$3,0))=0,"",INDEX('[1]PNC 2020'!$A$3:$AA$434,MATCH($A393,'[1]PNC 2020'!$A$7:$A$434,0)+4,MATCH(F$60,'[1]PNC 2020'!$A$3:$AA$3,0))),"")</f>
        <v/>
      </c>
      <c r="G393" s="35">
        <f t="shared" si="131"/>
        <v>0</v>
      </c>
      <c r="H393" s="35" t="str">
        <f>IFERROR(IF(INDEX('[1]PNC 2020'!$A$3:$AA$434,MATCH($A393,'[1]PNC 2020'!$A$7:$A$434,0)+4,MATCH(H$60,'[1]PNC 2020'!$A$3:$AA$3,0))=0,"",INDEX('[1]PNC 2020'!$A$3:$AA$434,MATCH($A393,'[1]PNC 2020'!$A$7:$A$434,0)+4,MATCH(H$60,'[1]PNC 2020'!$A$3:$AA$3,0))),"")</f>
        <v/>
      </c>
      <c r="I393" s="35" t="str">
        <f>IFERROR(IF(INDEX('[1]PNC 2020'!$A$3:$AA$434,MATCH($A393,'[1]PNC 2020'!$A$7:$A$434,0)+4,MATCH(I$60,'[1]PNC 2020'!$A$3:$AA$3,0))=0,"",INDEX('[1]PNC 2020'!$A$3:$AA$434,MATCH($A393,'[1]PNC 2020'!$A$7:$A$434,0)+4,MATCH(I$60,'[1]PNC 2020'!$A$3:$AA$3,0))),"")</f>
        <v/>
      </c>
      <c r="J393" s="35">
        <f t="shared" si="132"/>
        <v>0</v>
      </c>
      <c r="K393" s="35" t="str">
        <f>IFERROR(IF(INDEX('[1]PNC 2020'!$A$3:$AA$434,MATCH($A393,'[1]PNC 2020'!$A$7:$A$434,0)+4,MATCH(K$60,'[1]PNC 2020'!$A$3:$AA$3,0))=0,"",INDEX('[1]PNC 2020'!$A$3:$AA$434,MATCH($A393,'[1]PNC 2020'!$A$7:$A$434,0)+4,MATCH(K$60,'[1]PNC 2020'!$A$3:$AA$3,0))),"")</f>
        <v/>
      </c>
      <c r="L393" s="35" t="str">
        <f>IFERROR(IF(INDEX('[1]PNC 2020'!$A$3:$AA$434,MATCH($A393,'[1]PNC 2020'!$A$7:$A$434,0)+4,MATCH(L$60,'[1]PNC 2020'!$A$3:$AA$3,0))=0,"",INDEX('[1]PNC 2020'!$A$3:$AA$434,MATCH($A393,'[1]PNC 2020'!$A$7:$A$434,0)+4,MATCH(L$60,'[1]PNC 2020'!$A$3:$AA$3,0))),"")</f>
        <v/>
      </c>
      <c r="M393" s="35">
        <f t="shared" si="133"/>
        <v>0</v>
      </c>
      <c r="N393" s="35" t="str">
        <f>IFERROR(IF(INDEX('[1]PNC 2020'!$A$3:$AA$434,MATCH($A393,'[1]PNC 2020'!$A$7:$A$434,0)+4,MATCH(N$60,'[1]PNC 2020'!$A$3:$AA$3,0))=0,"",INDEX('[1]PNC 2020'!$A$3:$AA$434,MATCH($A393,'[1]PNC 2020'!$A$7:$A$434,0)+4,MATCH(N$60,'[1]PNC 2020'!$A$3:$AA$3,0))),"")</f>
        <v/>
      </c>
      <c r="O393" s="35" t="str">
        <f>IFERROR(IF(INDEX('[1]PNC 2020'!$A$3:$AA$434,MATCH($A393,'[1]PNC 2020'!$A$7:$A$434,0)+4,MATCH(O$60,'[1]PNC 2020'!$A$3:$AA$3,0))=0,"",INDEX('[1]PNC 2020'!$A$3:$AA$434,MATCH($A393,'[1]PNC 2020'!$A$7:$A$434,0)+4,MATCH(O$60,'[1]PNC 2020'!$A$3:$AA$3,0))),"")</f>
        <v/>
      </c>
      <c r="P393" s="35">
        <f t="shared" si="134"/>
        <v>0</v>
      </c>
      <c r="Q393" s="35" t="str">
        <f>IFERROR(IF(INDEX('[1]PNC 2020'!$A$3:$AA$434,MATCH($A393,'[1]PNC 2020'!$A$7:$A$434,0)+4,MATCH(Q$60,'[1]PNC 2020'!$A$3:$AA$3,0))=0,"",INDEX('[1]PNC 2020'!$A$3:$AA$434,MATCH($A393,'[1]PNC 2020'!$A$7:$A$434,0)+4,MATCH(Q$60,'[1]PNC 2020'!$A$3:$AA$3,0))),"")</f>
        <v/>
      </c>
      <c r="R393" s="35" t="str">
        <f>IFERROR(IF(INDEX('[1]PNC 2020'!$A$3:$AA$434,MATCH($A393,'[1]PNC 2020'!$A$7:$A$434,0)+4,MATCH(R$60,'[1]PNC 2020'!$A$3:$AA$3,0))=0,"",INDEX('[1]PNC 2020'!$A$3:$AA$434,MATCH($A393,'[1]PNC 2020'!$A$7:$A$434,0)+4,MATCH(R$60,'[1]PNC 2020'!$A$3:$AA$3,0))),"")</f>
        <v/>
      </c>
      <c r="S393" s="35">
        <f t="shared" si="135"/>
        <v>0</v>
      </c>
      <c r="T393" s="35" t="str">
        <f>IFERROR(IF(INDEX('[1]PNC 2020'!$A$3:$AA$434,MATCH($A393,'[1]PNC 2020'!$A$7:$A$434,0)+4,MATCH(T$60,'[1]PNC 2020'!$A$3:$AA$3,0))=0,"",INDEX('[1]PNC 2020'!$A$3:$AA$434,MATCH($A393,'[1]PNC 2020'!$A$7:$A$434,0)+4,MATCH(T$60,'[1]PNC 2020'!$A$3:$AA$3,0))),"")</f>
        <v/>
      </c>
      <c r="U393" s="35" t="str">
        <f>IFERROR(IF(INDEX('[1]PNC 2020'!$A$3:$AA$434,MATCH($A393,'[1]PNC 2020'!$A$7:$A$434,0)+4,MATCH(U$60,'[1]PNC 2020'!$A$3:$AA$3,0))=0,"",INDEX('[1]PNC 2020'!$A$3:$AA$434,MATCH($A393,'[1]PNC 2020'!$A$7:$A$434,0)+4,MATCH(U$60,'[1]PNC 2020'!$A$3:$AA$3,0))),"")</f>
        <v/>
      </c>
      <c r="V393" s="35">
        <f t="shared" si="136"/>
        <v>0</v>
      </c>
      <c r="W393" s="35" t="str">
        <f>IFERROR(IF(INDEX('[1]PNC 2020'!$A$3:$AA$434,MATCH($A393,'[1]PNC 2020'!$A$7:$A$434,0)+4,MATCH(W$60,'[1]PNC 2020'!$A$3:$AA$3,0))=0,"",INDEX('[1]PNC 2020'!$A$3:$AA$434,MATCH($A393,'[1]PNC 2020'!$A$7:$A$434,0)+4,MATCH(W$60,'[1]PNC 2020'!$A$3:$AA$3,0))),"")</f>
        <v/>
      </c>
      <c r="X393" s="35" t="str">
        <f>IFERROR(IF(INDEX('[1]PNC 2020'!$A$3:$AA$434,MATCH($A393,'[1]PNC 2020'!$A$7:$A$434,0)+4,MATCH(X$60,'[1]PNC 2020'!$A$3:$AA$3,0))=0,"",INDEX('[1]PNC 2020'!$A$3:$AA$434,MATCH($A393,'[1]PNC 2020'!$A$7:$A$434,0)+4,MATCH(X$60,'[1]PNC 2020'!$A$3:$AA$3,0))),"")</f>
        <v/>
      </c>
      <c r="Y393" s="35">
        <f t="shared" si="137"/>
        <v>0</v>
      </c>
      <c r="Z393" s="35" t="str">
        <f>IFERROR(IF(INDEX('[1]PNC 2020'!$A$3:$AA$434,MATCH($A393,'[1]PNC 2020'!$A$7:$A$434,0)+4,MATCH(Z$60,'[1]PNC 2020'!$A$3:$AA$3,0))=0,"",INDEX('[1]PNC 2020'!$A$3:$AA$434,MATCH($A393,'[1]PNC 2020'!$A$7:$A$434,0)+4,MATCH(Z$60,'[1]PNC 2020'!$A$3:$AA$3,0))),"")</f>
        <v/>
      </c>
      <c r="AA393" s="35" t="str">
        <f>IFERROR(IF(INDEX('[1]PNC 2020'!$A$3:$AA$434,MATCH($A393,'[1]PNC 2020'!$A$7:$A$434,0)+4,MATCH(AA$60,'[1]PNC 2020'!$A$3:$AA$3,0))=0,"",INDEX('[1]PNC 2020'!$A$3:$AA$434,MATCH($A393,'[1]PNC 2020'!$A$7:$A$434,0)+4,MATCH(AA$60,'[1]PNC 2020'!$A$3:$AA$3,0))),"")</f>
        <v/>
      </c>
      <c r="AB393" s="35">
        <f t="shared" si="138"/>
        <v>0</v>
      </c>
      <c r="AC393" s="35" t="str">
        <f>IFERROR(IF(INDEX('[1]PNC 2020'!$A$3:$AA$434,MATCH($A393,'[1]PNC 2020'!$A$7:$A$434,0)+4,MATCH(AC$60,'[1]PNC 2020'!$A$3:$AA$3,0))=0,"",INDEX('[1]PNC 2020'!$A$3:$AA$434,MATCH($A393,'[1]PNC 2020'!$A$7:$A$434,0)+4,MATCH(AC$60,'[1]PNC 2020'!$A$3:$AA$3,0))),"")</f>
        <v/>
      </c>
      <c r="AD393" s="35" t="str">
        <f>IFERROR(IF(INDEX('[1]PNC 2020'!$A$3:$AA$434,MATCH($A393,'[1]PNC 2020'!$A$7:$A$434,0)+4,MATCH(AD$60,'[1]PNC 2020'!$A$3:$AA$3,0))=0,"",INDEX('[1]PNC 2020'!$A$3:$AA$434,MATCH($A393,'[1]PNC 2020'!$A$7:$A$434,0)+4,MATCH(AD$60,'[1]PNC 2020'!$A$3:$AA$3,0))),"")</f>
        <v/>
      </c>
      <c r="AE393" s="35">
        <f t="shared" si="139"/>
        <v>0</v>
      </c>
      <c r="AF393" s="35" t="str">
        <f>IFERROR(IF(INDEX('[1]PNC 2020'!$A$3:$AA$434,MATCH($A393,'[1]PNC 2020'!$A$7:$A$434,0)+4,MATCH(AF$60,'[1]PNC 2020'!$A$3:$AA$3,0))=0,"",INDEX('[1]PNC 2020'!$A$3:$AA$434,MATCH($A393,'[1]PNC 2020'!$A$7:$A$434,0)+4,MATCH(AF$60,'[1]PNC 2020'!$A$3:$AA$3,0))),"")</f>
        <v/>
      </c>
      <c r="AG393" s="35" t="str">
        <f>IFERROR(IF(INDEX('[1]PNC 2020'!$A$3:$AA$434,MATCH($A393,'[1]PNC 2020'!$A$7:$A$434,0)+4,MATCH(AG$60,'[1]PNC 2020'!$A$3:$AA$3,0))=0,"",INDEX('[1]PNC 2020'!$A$3:$AA$434,MATCH($A393,'[1]PNC 2020'!$A$7:$A$434,0)+4,MATCH(AG$60,'[1]PNC 2020'!$A$3:$AA$3,0))),"")</f>
        <v/>
      </c>
      <c r="AH393" s="35">
        <f t="shared" si="140"/>
        <v>0</v>
      </c>
      <c r="AI393" s="35" t="str">
        <f>IFERROR(IF(INDEX('[1]PNC 2020'!$A$3:$AA$434,MATCH($A393,'[1]PNC 2020'!$A$7:$A$434,0)+4,MATCH(AI$60,'[1]PNC 2020'!$A$3:$AA$3,0))=0,"",INDEX('[1]PNC 2020'!$A$3:$AA$434,MATCH($A393,'[1]PNC 2020'!$A$7:$A$434,0)+4,MATCH(AI$60,'[1]PNC 2020'!$A$3:$AA$3,0))),"")</f>
        <v/>
      </c>
      <c r="AJ393" s="35" t="str">
        <f>IFERROR(IF(INDEX('[1]PNC 2020'!$A$3:$AA$434,MATCH($A393,'[1]PNC 2020'!$A$7:$A$434,0)+4,MATCH(AJ$60,'[1]PNC 2020'!$A$3:$AA$3,0))=0,"",INDEX('[1]PNC 2020'!$A$3:$AA$434,MATCH($A393,'[1]PNC 2020'!$A$7:$A$434,0)+4,MATCH(AJ$60,'[1]PNC 2020'!$A$3:$AA$3,0))),"")</f>
        <v/>
      </c>
      <c r="AK393" s="35">
        <f t="shared" si="141"/>
        <v>0</v>
      </c>
      <c r="AM393" s="97" t="s">
        <v>6</v>
      </c>
    </row>
    <row r="394" spans="1:39" x14ac:dyDescent="0.25">
      <c r="A394" s="97" t="str">
        <f t="shared" si="127"/>
        <v>JulioSeguros Pepín, S. A.</v>
      </c>
      <c r="B394" s="37" t="s">
        <v>114</v>
      </c>
      <c r="C394" s="44">
        <f t="shared" si="129"/>
        <v>0</v>
      </c>
      <c r="D394" s="44">
        <f t="shared" si="130"/>
        <v>0</v>
      </c>
      <c r="E394" s="35" t="str">
        <f>IFERROR(IF(INDEX('[1]PNC 2020'!$A$3:$AA$434,MATCH($A394,'[1]PNC 2020'!$A$7:$A$434,0)+4,MATCH(E$60,'[1]PNC 2020'!$A$3:$AA$3,0))=0,"",INDEX('[1]PNC 2020'!$A$3:$AA$434,MATCH($A394,'[1]PNC 2020'!$A$7:$A$434,0)+4,MATCH(E$60,'[1]PNC 2020'!$A$3:$AA$3,0))),"")</f>
        <v/>
      </c>
      <c r="F394" s="35" t="str">
        <f>IFERROR(IF(INDEX('[1]PNC 2020'!$A$3:$AA$434,MATCH($A394,'[1]PNC 2020'!$A$7:$A$434,0)+4,MATCH(F$60,'[1]PNC 2020'!$A$3:$AA$3,0))=0,"",INDEX('[1]PNC 2020'!$A$3:$AA$434,MATCH($A394,'[1]PNC 2020'!$A$7:$A$434,0)+4,MATCH(F$60,'[1]PNC 2020'!$A$3:$AA$3,0))),"")</f>
        <v/>
      </c>
      <c r="G394" s="35">
        <f t="shared" si="131"/>
        <v>0</v>
      </c>
      <c r="H394" s="35" t="str">
        <f>IFERROR(IF(INDEX('[1]PNC 2020'!$A$3:$AA$434,MATCH($A394,'[1]PNC 2020'!$A$7:$A$434,0)+4,MATCH(H$60,'[1]PNC 2020'!$A$3:$AA$3,0))=0,"",INDEX('[1]PNC 2020'!$A$3:$AA$434,MATCH($A394,'[1]PNC 2020'!$A$7:$A$434,0)+4,MATCH(H$60,'[1]PNC 2020'!$A$3:$AA$3,0))),"")</f>
        <v/>
      </c>
      <c r="I394" s="35" t="str">
        <f>IFERROR(IF(INDEX('[1]PNC 2020'!$A$3:$AA$434,MATCH($A394,'[1]PNC 2020'!$A$7:$A$434,0)+4,MATCH(I$60,'[1]PNC 2020'!$A$3:$AA$3,0))=0,"",INDEX('[1]PNC 2020'!$A$3:$AA$434,MATCH($A394,'[1]PNC 2020'!$A$7:$A$434,0)+4,MATCH(I$60,'[1]PNC 2020'!$A$3:$AA$3,0))),"")</f>
        <v/>
      </c>
      <c r="J394" s="35">
        <f t="shared" si="132"/>
        <v>0</v>
      </c>
      <c r="K394" s="35" t="str">
        <f>IFERROR(IF(INDEX('[1]PNC 2020'!$A$3:$AA$434,MATCH($A394,'[1]PNC 2020'!$A$7:$A$434,0)+4,MATCH(K$60,'[1]PNC 2020'!$A$3:$AA$3,0))=0,"",INDEX('[1]PNC 2020'!$A$3:$AA$434,MATCH($A394,'[1]PNC 2020'!$A$7:$A$434,0)+4,MATCH(K$60,'[1]PNC 2020'!$A$3:$AA$3,0))),"")</f>
        <v/>
      </c>
      <c r="L394" s="35" t="str">
        <f>IFERROR(IF(INDEX('[1]PNC 2020'!$A$3:$AA$434,MATCH($A394,'[1]PNC 2020'!$A$7:$A$434,0)+4,MATCH(L$60,'[1]PNC 2020'!$A$3:$AA$3,0))=0,"",INDEX('[1]PNC 2020'!$A$3:$AA$434,MATCH($A394,'[1]PNC 2020'!$A$7:$A$434,0)+4,MATCH(L$60,'[1]PNC 2020'!$A$3:$AA$3,0))),"")</f>
        <v/>
      </c>
      <c r="M394" s="35">
        <f t="shared" si="133"/>
        <v>0</v>
      </c>
      <c r="N394" s="35" t="str">
        <f>IFERROR(IF(INDEX('[1]PNC 2020'!$A$3:$AA$434,MATCH($A394,'[1]PNC 2020'!$A$7:$A$434,0)+4,MATCH(N$60,'[1]PNC 2020'!$A$3:$AA$3,0))=0,"",INDEX('[1]PNC 2020'!$A$3:$AA$434,MATCH($A394,'[1]PNC 2020'!$A$7:$A$434,0)+4,MATCH(N$60,'[1]PNC 2020'!$A$3:$AA$3,0))),"")</f>
        <v/>
      </c>
      <c r="O394" s="35" t="str">
        <f>IFERROR(IF(INDEX('[1]PNC 2020'!$A$3:$AA$434,MATCH($A394,'[1]PNC 2020'!$A$7:$A$434,0)+4,MATCH(O$60,'[1]PNC 2020'!$A$3:$AA$3,0))=0,"",INDEX('[1]PNC 2020'!$A$3:$AA$434,MATCH($A394,'[1]PNC 2020'!$A$7:$A$434,0)+4,MATCH(O$60,'[1]PNC 2020'!$A$3:$AA$3,0))),"")</f>
        <v/>
      </c>
      <c r="P394" s="35">
        <f t="shared" si="134"/>
        <v>0</v>
      </c>
      <c r="Q394" s="35" t="str">
        <f>IFERROR(IF(INDEX('[1]PNC 2020'!$A$3:$AA$434,MATCH($A394,'[1]PNC 2020'!$A$7:$A$434,0)+4,MATCH(Q$60,'[1]PNC 2020'!$A$3:$AA$3,0))=0,"",INDEX('[1]PNC 2020'!$A$3:$AA$434,MATCH($A394,'[1]PNC 2020'!$A$7:$A$434,0)+4,MATCH(Q$60,'[1]PNC 2020'!$A$3:$AA$3,0))),"")</f>
        <v/>
      </c>
      <c r="R394" s="35" t="str">
        <f>IFERROR(IF(INDEX('[1]PNC 2020'!$A$3:$AA$434,MATCH($A394,'[1]PNC 2020'!$A$7:$A$434,0)+4,MATCH(R$60,'[1]PNC 2020'!$A$3:$AA$3,0))=0,"",INDEX('[1]PNC 2020'!$A$3:$AA$434,MATCH($A394,'[1]PNC 2020'!$A$7:$A$434,0)+4,MATCH(R$60,'[1]PNC 2020'!$A$3:$AA$3,0))),"")</f>
        <v/>
      </c>
      <c r="S394" s="35">
        <f t="shared" si="135"/>
        <v>0</v>
      </c>
      <c r="T394" s="35" t="str">
        <f>IFERROR(IF(INDEX('[1]PNC 2020'!$A$3:$AA$434,MATCH($A394,'[1]PNC 2020'!$A$7:$A$434,0)+4,MATCH(T$60,'[1]PNC 2020'!$A$3:$AA$3,0))=0,"",INDEX('[1]PNC 2020'!$A$3:$AA$434,MATCH($A394,'[1]PNC 2020'!$A$7:$A$434,0)+4,MATCH(T$60,'[1]PNC 2020'!$A$3:$AA$3,0))),"")</f>
        <v/>
      </c>
      <c r="U394" s="35" t="str">
        <f>IFERROR(IF(INDEX('[1]PNC 2020'!$A$3:$AA$434,MATCH($A394,'[1]PNC 2020'!$A$7:$A$434,0)+4,MATCH(U$60,'[1]PNC 2020'!$A$3:$AA$3,0))=0,"",INDEX('[1]PNC 2020'!$A$3:$AA$434,MATCH($A394,'[1]PNC 2020'!$A$7:$A$434,0)+4,MATCH(U$60,'[1]PNC 2020'!$A$3:$AA$3,0))),"")</f>
        <v/>
      </c>
      <c r="V394" s="35">
        <f t="shared" si="136"/>
        <v>0</v>
      </c>
      <c r="W394" s="35" t="str">
        <f>IFERROR(IF(INDEX('[1]PNC 2020'!$A$3:$AA$434,MATCH($A394,'[1]PNC 2020'!$A$7:$A$434,0)+4,MATCH(W$60,'[1]PNC 2020'!$A$3:$AA$3,0))=0,"",INDEX('[1]PNC 2020'!$A$3:$AA$434,MATCH($A394,'[1]PNC 2020'!$A$7:$A$434,0)+4,MATCH(W$60,'[1]PNC 2020'!$A$3:$AA$3,0))),"")</f>
        <v/>
      </c>
      <c r="X394" s="35" t="str">
        <f>IFERROR(IF(INDEX('[1]PNC 2020'!$A$3:$AA$434,MATCH($A394,'[1]PNC 2020'!$A$7:$A$434,0)+4,MATCH(X$60,'[1]PNC 2020'!$A$3:$AA$3,0))=0,"",INDEX('[1]PNC 2020'!$A$3:$AA$434,MATCH($A394,'[1]PNC 2020'!$A$7:$A$434,0)+4,MATCH(X$60,'[1]PNC 2020'!$A$3:$AA$3,0))),"")</f>
        <v/>
      </c>
      <c r="Y394" s="35">
        <f t="shared" si="137"/>
        <v>0</v>
      </c>
      <c r="Z394" s="35" t="str">
        <f>IFERROR(IF(INDEX('[1]PNC 2020'!$A$3:$AA$434,MATCH($A394,'[1]PNC 2020'!$A$7:$A$434,0)+4,MATCH(Z$60,'[1]PNC 2020'!$A$3:$AA$3,0))=0,"",INDEX('[1]PNC 2020'!$A$3:$AA$434,MATCH($A394,'[1]PNC 2020'!$A$7:$A$434,0)+4,MATCH(Z$60,'[1]PNC 2020'!$A$3:$AA$3,0))),"")</f>
        <v/>
      </c>
      <c r="AA394" s="35" t="str">
        <f>IFERROR(IF(INDEX('[1]PNC 2020'!$A$3:$AA$434,MATCH($A394,'[1]PNC 2020'!$A$7:$A$434,0)+4,MATCH(AA$60,'[1]PNC 2020'!$A$3:$AA$3,0))=0,"",INDEX('[1]PNC 2020'!$A$3:$AA$434,MATCH($A394,'[1]PNC 2020'!$A$7:$A$434,0)+4,MATCH(AA$60,'[1]PNC 2020'!$A$3:$AA$3,0))),"")</f>
        <v/>
      </c>
      <c r="AB394" s="35">
        <f t="shared" si="138"/>
        <v>0</v>
      </c>
      <c r="AC394" s="35" t="str">
        <f>IFERROR(IF(INDEX('[1]PNC 2020'!$A$3:$AA$434,MATCH($A394,'[1]PNC 2020'!$A$7:$A$434,0)+4,MATCH(AC$60,'[1]PNC 2020'!$A$3:$AA$3,0))=0,"",INDEX('[1]PNC 2020'!$A$3:$AA$434,MATCH($A394,'[1]PNC 2020'!$A$7:$A$434,0)+4,MATCH(AC$60,'[1]PNC 2020'!$A$3:$AA$3,0))),"")</f>
        <v/>
      </c>
      <c r="AD394" s="35" t="str">
        <f>IFERROR(IF(INDEX('[1]PNC 2020'!$A$3:$AA$434,MATCH($A394,'[1]PNC 2020'!$A$7:$A$434,0)+4,MATCH(AD$60,'[1]PNC 2020'!$A$3:$AA$3,0))=0,"",INDEX('[1]PNC 2020'!$A$3:$AA$434,MATCH($A394,'[1]PNC 2020'!$A$7:$A$434,0)+4,MATCH(AD$60,'[1]PNC 2020'!$A$3:$AA$3,0))),"")</f>
        <v/>
      </c>
      <c r="AE394" s="35">
        <f t="shared" si="139"/>
        <v>0</v>
      </c>
      <c r="AF394" s="35" t="str">
        <f>IFERROR(IF(INDEX('[1]PNC 2020'!$A$3:$AA$434,MATCH($A394,'[1]PNC 2020'!$A$7:$A$434,0)+4,MATCH(AF$60,'[1]PNC 2020'!$A$3:$AA$3,0))=0,"",INDEX('[1]PNC 2020'!$A$3:$AA$434,MATCH($A394,'[1]PNC 2020'!$A$7:$A$434,0)+4,MATCH(AF$60,'[1]PNC 2020'!$A$3:$AA$3,0))),"")</f>
        <v/>
      </c>
      <c r="AG394" s="35" t="str">
        <f>IFERROR(IF(INDEX('[1]PNC 2020'!$A$3:$AA$434,MATCH($A394,'[1]PNC 2020'!$A$7:$A$434,0)+4,MATCH(AG$60,'[1]PNC 2020'!$A$3:$AA$3,0))=0,"",INDEX('[1]PNC 2020'!$A$3:$AA$434,MATCH($A394,'[1]PNC 2020'!$A$7:$A$434,0)+4,MATCH(AG$60,'[1]PNC 2020'!$A$3:$AA$3,0))),"")</f>
        <v/>
      </c>
      <c r="AH394" s="35">
        <f t="shared" si="140"/>
        <v>0</v>
      </c>
      <c r="AI394" s="35" t="str">
        <f>IFERROR(IF(INDEX('[1]PNC 2020'!$A$3:$AA$434,MATCH($A394,'[1]PNC 2020'!$A$7:$A$434,0)+4,MATCH(AI$60,'[1]PNC 2020'!$A$3:$AA$3,0))=0,"",INDEX('[1]PNC 2020'!$A$3:$AA$434,MATCH($A394,'[1]PNC 2020'!$A$7:$A$434,0)+4,MATCH(AI$60,'[1]PNC 2020'!$A$3:$AA$3,0))),"")</f>
        <v/>
      </c>
      <c r="AJ394" s="35" t="str">
        <f>IFERROR(IF(INDEX('[1]PNC 2020'!$A$3:$AA$434,MATCH($A394,'[1]PNC 2020'!$A$7:$A$434,0)+4,MATCH(AJ$60,'[1]PNC 2020'!$A$3:$AA$3,0))=0,"",INDEX('[1]PNC 2020'!$A$3:$AA$434,MATCH($A394,'[1]PNC 2020'!$A$7:$A$434,0)+4,MATCH(AJ$60,'[1]PNC 2020'!$A$3:$AA$3,0))),"")</f>
        <v/>
      </c>
      <c r="AK394" s="35">
        <f t="shared" si="141"/>
        <v>0</v>
      </c>
      <c r="AM394" s="97" t="s">
        <v>6</v>
      </c>
    </row>
    <row r="395" spans="1:39" x14ac:dyDescent="0.25">
      <c r="A395" s="97" t="str">
        <f t="shared" si="127"/>
        <v>JulioLa Monumental de Seguros, S. A.</v>
      </c>
      <c r="B395" s="37" t="s">
        <v>85</v>
      </c>
      <c r="C395" s="44">
        <f t="shared" si="129"/>
        <v>0</v>
      </c>
      <c r="D395" s="44">
        <f t="shared" si="130"/>
        <v>0</v>
      </c>
      <c r="E395" s="35" t="str">
        <f>IFERROR(IF(INDEX('[1]PNC 2020'!$A$3:$AA$434,MATCH($A395,'[1]PNC 2020'!$A$7:$A$434,0)+4,MATCH(E$60,'[1]PNC 2020'!$A$3:$AA$3,0))=0,"",INDEX('[1]PNC 2020'!$A$3:$AA$434,MATCH($A395,'[1]PNC 2020'!$A$7:$A$434,0)+4,MATCH(E$60,'[1]PNC 2020'!$A$3:$AA$3,0))),"")</f>
        <v/>
      </c>
      <c r="F395" s="35" t="str">
        <f>IFERROR(IF(INDEX('[1]PNC 2020'!$A$3:$AA$434,MATCH($A395,'[1]PNC 2020'!$A$7:$A$434,0)+4,MATCH(F$60,'[1]PNC 2020'!$A$3:$AA$3,0))=0,"",INDEX('[1]PNC 2020'!$A$3:$AA$434,MATCH($A395,'[1]PNC 2020'!$A$7:$A$434,0)+4,MATCH(F$60,'[1]PNC 2020'!$A$3:$AA$3,0))),"")</f>
        <v/>
      </c>
      <c r="G395" s="35">
        <f t="shared" si="131"/>
        <v>0</v>
      </c>
      <c r="H395" s="35" t="str">
        <f>IFERROR(IF(INDEX('[1]PNC 2020'!$A$3:$AA$434,MATCH($A395,'[1]PNC 2020'!$A$7:$A$434,0)+4,MATCH(H$60,'[1]PNC 2020'!$A$3:$AA$3,0))=0,"",INDEX('[1]PNC 2020'!$A$3:$AA$434,MATCH($A395,'[1]PNC 2020'!$A$7:$A$434,0)+4,MATCH(H$60,'[1]PNC 2020'!$A$3:$AA$3,0))),"")</f>
        <v/>
      </c>
      <c r="I395" s="35" t="str">
        <f>IFERROR(IF(INDEX('[1]PNC 2020'!$A$3:$AA$434,MATCH($A395,'[1]PNC 2020'!$A$7:$A$434,0)+4,MATCH(I$60,'[1]PNC 2020'!$A$3:$AA$3,0))=0,"",INDEX('[1]PNC 2020'!$A$3:$AA$434,MATCH($A395,'[1]PNC 2020'!$A$7:$A$434,0)+4,MATCH(I$60,'[1]PNC 2020'!$A$3:$AA$3,0))),"")</f>
        <v/>
      </c>
      <c r="J395" s="35">
        <f t="shared" si="132"/>
        <v>0</v>
      </c>
      <c r="K395" s="35" t="str">
        <f>IFERROR(IF(INDEX('[1]PNC 2020'!$A$3:$AA$434,MATCH($A395,'[1]PNC 2020'!$A$7:$A$434,0)+4,MATCH(K$60,'[1]PNC 2020'!$A$3:$AA$3,0))=0,"",INDEX('[1]PNC 2020'!$A$3:$AA$434,MATCH($A395,'[1]PNC 2020'!$A$7:$A$434,0)+4,MATCH(K$60,'[1]PNC 2020'!$A$3:$AA$3,0))),"")</f>
        <v/>
      </c>
      <c r="L395" s="35" t="str">
        <f>IFERROR(IF(INDEX('[1]PNC 2020'!$A$3:$AA$434,MATCH($A395,'[1]PNC 2020'!$A$7:$A$434,0)+4,MATCH(L$60,'[1]PNC 2020'!$A$3:$AA$3,0))=0,"",INDEX('[1]PNC 2020'!$A$3:$AA$434,MATCH($A395,'[1]PNC 2020'!$A$7:$A$434,0)+4,MATCH(L$60,'[1]PNC 2020'!$A$3:$AA$3,0))),"")</f>
        <v/>
      </c>
      <c r="M395" s="35">
        <f t="shared" si="133"/>
        <v>0</v>
      </c>
      <c r="N395" s="35" t="str">
        <f>IFERROR(IF(INDEX('[1]PNC 2020'!$A$3:$AA$434,MATCH($A395,'[1]PNC 2020'!$A$7:$A$434,0)+4,MATCH(N$60,'[1]PNC 2020'!$A$3:$AA$3,0))=0,"",INDEX('[1]PNC 2020'!$A$3:$AA$434,MATCH($A395,'[1]PNC 2020'!$A$7:$A$434,0)+4,MATCH(N$60,'[1]PNC 2020'!$A$3:$AA$3,0))),"")</f>
        <v/>
      </c>
      <c r="O395" s="35" t="str">
        <f>IFERROR(IF(INDEX('[1]PNC 2020'!$A$3:$AA$434,MATCH($A395,'[1]PNC 2020'!$A$7:$A$434,0)+4,MATCH(O$60,'[1]PNC 2020'!$A$3:$AA$3,0))=0,"",INDEX('[1]PNC 2020'!$A$3:$AA$434,MATCH($A395,'[1]PNC 2020'!$A$7:$A$434,0)+4,MATCH(O$60,'[1]PNC 2020'!$A$3:$AA$3,0))),"")</f>
        <v/>
      </c>
      <c r="P395" s="35">
        <f t="shared" si="134"/>
        <v>0</v>
      </c>
      <c r="Q395" s="35" t="str">
        <f>IFERROR(IF(INDEX('[1]PNC 2020'!$A$3:$AA$434,MATCH($A395,'[1]PNC 2020'!$A$7:$A$434,0)+4,MATCH(Q$60,'[1]PNC 2020'!$A$3:$AA$3,0))=0,"",INDEX('[1]PNC 2020'!$A$3:$AA$434,MATCH($A395,'[1]PNC 2020'!$A$7:$A$434,0)+4,MATCH(Q$60,'[1]PNC 2020'!$A$3:$AA$3,0))),"")</f>
        <v/>
      </c>
      <c r="R395" s="35" t="str">
        <f>IFERROR(IF(INDEX('[1]PNC 2020'!$A$3:$AA$434,MATCH($A395,'[1]PNC 2020'!$A$7:$A$434,0)+4,MATCH(R$60,'[1]PNC 2020'!$A$3:$AA$3,0))=0,"",INDEX('[1]PNC 2020'!$A$3:$AA$434,MATCH($A395,'[1]PNC 2020'!$A$7:$A$434,0)+4,MATCH(R$60,'[1]PNC 2020'!$A$3:$AA$3,0))),"")</f>
        <v/>
      </c>
      <c r="S395" s="35">
        <f t="shared" si="135"/>
        <v>0</v>
      </c>
      <c r="T395" s="35" t="str">
        <f>IFERROR(IF(INDEX('[1]PNC 2020'!$A$3:$AA$434,MATCH($A395,'[1]PNC 2020'!$A$7:$A$434,0)+4,MATCH(T$60,'[1]PNC 2020'!$A$3:$AA$3,0))=0,"",INDEX('[1]PNC 2020'!$A$3:$AA$434,MATCH($A395,'[1]PNC 2020'!$A$7:$A$434,0)+4,MATCH(T$60,'[1]PNC 2020'!$A$3:$AA$3,0))),"")</f>
        <v/>
      </c>
      <c r="U395" s="35" t="str">
        <f>IFERROR(IF(INDEX('[1]PNC 2020'!$A$3:$AA$434,MATCH($A395,'[1]PNC 2020'!$A$7:$A$434,0)+4,MATCH(U$60,'[1]PNC 2020'!$A$3:$AA$3,0))=0,"",INDEX('[1]PNC 2020'!$A$3:$AA$434,MATCH($A395,'[1]PNC 2020'!$A$7:$A$434,0)+4,MATCH(U$60,'[1]PNC 2020'!$A$3:$AA$3,0))),"")</f>
        <v/>
      </c>
      <c r="V395" s="35">
        <f t="shared" si="136"/>
        <v>0</v>
      </c>
      <c r="W395" s="35" t="str">
        <f>IFERROR(IF(INDEX('[1]PNC 2020'!$A$3:$AA$434,MATCH($A395,'[1]PNC 2020'!$A$7:$A$434,0)+4,MATCH(W$60,'[1]PNC 2020'!$A$3:$AA$3,0))=0,"",INDEX('[1]PNC 2020'!$A$3:$AA$434,MATCH($A395,'[1]PNC 2020'!$A$7:$A$434,0)+4,MATCH(W$60,'[1]PNC 2020'!$A$3:$AA$3,0))),"")</f>
        <v/>
      </c>
      <c r="X395" s="35" t="str">
        <f>IFERROR(IF(INDEX('[1]PNC 2020'!$A$3:$AA$434,MATCH($A395,'[1]PNC 2020'!$A$7:$A$434,0)+4,MATCH(X$60,'[1]PNC 2020'!$A$3:$AA$3,0))=0,"",INDEX('[1]PNC 2020'!$A$3:$AA$434,MATCH($A395,'[1]PNC 2020'!$A$7:$A$434,0)+4,MATCH(X$60,'[1]PNC 2020'!$A$3:$AA$3,0))),"")</f>
        <v/>
      </c>
      <c r="Y395" s="35">
        <f t="shared" si="137"/>
        <v>0</v>
      </c>
      <c r="Z395" s="35" t="str">
        <f>IFERROR(IF(INDEX('[1]PNC 2020'!$A$3:$AA$434,MATCH($A395,'[1]PNC 2020'!$A$7:$A$434,0)+4,MATCH(Z$60,'[1]PNC 2020'!$A$3:$AA$3,0))=0,"",INDEX('[1]PNC 2020'!$A$3:$AA$434,MATCH($A395,'[1]PNC 2020'!$A$7:$A$434,0)+4,MATCH(Z$60,'[1]PNC 2020'!$A$3:$AA$3,0))),"")</f>
        <v/>
      </c>
      <c r="AA395" s="35" t="str">
        <f>IFERROR(IF(INDEX('[1]PNC 2020'!$A$3:$AA$434,MATCH($A395,'[1]PNC 2020'!$A$7:$A$434,0)+4,MATCH(AA$60,'[1]PNC 2020'!$A$3:$AA$3,0))=0,"",INDEX('[1]PNC 2020'!$A$3:$AA$434,MATCH($A395,'[1]PNC 2020'!$A$7:$A$434,0)+4,MATCH(AA$60,'[1]PNC 2020'!$A$3:$AA$3,0))),"")</f>
        <v/>
      </c>
      <c r="AB395" s="35">
        <f t="shared" si="138"/>
        <v>0</v>
      </c>
      <c r="AC395" s="35" t="str">
        <f>IFERROR(IF(INDEX('[1]PNC 2020'!$A$3:$AA$434,MATCH($A395,'[1]PNC 2020'!$A$7:$A$434,0)+4,MATCH(AC$60,'[1]PNC 2020'!$A$3:$AA$3,0))=0,"",INDEX('[1]PNC 2020'!$A$3:$AA$434,MATCH($A395,'[1]PNC 2020'!$A$7:$A$434,0)+4,MATCH(AC$60,'[1]PNC 2020'!$A$3:$AA$3,0))),"")</f>
        <v/>
      </c>
      <c r="AD395" s="35" t="str">
        <f>IFERROR(IF(INDEX('[1]PNC 2020'!$A$3:$AA$434,MATCH($A395,'[1]PNC 2020'!$A$7:$A$434,0)+4,MATCH(AD$60,'[1]PNC 2020'!$A$3:$AA$3,0))=0,"",INDEX('[1]PNC 2020'!$A$3:$AA$434,MATCH($A395,'[1]PNC 2020'!$A$7:$A$434,0)+4,MATCH(AD$60,'[1]PNC 2020'!$A$3:$AA$3,0))),"")</f>
        <v/>
      </c>
      <c r="AE395" s="35">
        <f t="shared" si="139"/>
        <v>0</v>
      </c>
      <c r="AF395" s="35" t="str">
        <f>IFERROR(IF(INDEX('[1]PNC 2020'!$A$3:$AA$434,MATCH($A395,'[1]PNC 2020'!$A$7:$A$434,0)+4,MATCH(AF$60,'[1]PNC 2020'!$A$3:$AA$3,0))=0,"",INDEX('[1]PNC 2020'!$A$3:$AA$434,MATCH($A395,'[1]PNC 2020'!$A$7:$A$434,0)+4,MATCH(AF$60,'[1]PNC 2020'!$A$3:$AA$3,0))),"")</f>
        <v/>
      </c>
      <c r="AG395" s="35" t="str">
        <f>IFERROR(IF(INDEX('[1]PNC 2020'!$A$3:$AA$434,MATCH($A395,'[1]PNC 2020'!$A$7:$A$434,0)+4,MATCH(AG$60,'[1]PNC 2020'!$A$3:$AA$3,0))=0,"",INDEX('[1]PNC 2020'!$A$3:$AA$434,MATCH($A395,'[1]PNC 2020'!$A$7:$A$434,0)+4,MATCH(AG$60,'[1]PNC 2020'!$A$3:$AA$3,0))),"")</f>
        <v/>
      </c>
      <c r="AH395" s="35">
        <f t="shared" si="140"/>
        <v>0</v>
      </c>
      <c r="AI395" s="35" t="str">
        <f>IFERROR(IF(INDEX('[1]PNC 2020'!$A$3:$AA$434,MATCH($A395,'[1]PNC 2020'!$A$7:$A$434,0)+4,MATCH(AI$60,'[1]PNC 2020'!$A$3:$AA$3,0))=0,"",INDEX('[1]PNC 2020'!$A$3:$AA$434,MATCH($A395,'[1]PNC 2020'!$A$7:$A$434,0)+4,MATCH(AI$60,'[1]PNC 2020'!$A$3:$AA$3,0))),"")</f>
        <v/>
      </c>
      <c r="AJ395" s="35" t="str">
        <f>IFERROR(IF(INDEX('[1]PNC 2020'!$A$3:$AA$434,MATCH($A395,'[1]PNC 2020'!$A$7:$A$434,0)+4,MATCH(AJ$60,'[1]PNC 2020'!$A$3:$AA$3,0))=0,"",INDEX('[1]PNC 2020'!$A$3:$AA$434,MATCH($A395,'[1]PNC 2020'!$A$7:$A$434,0)+4,MATCH(AJ$60,'[1]PNC 2020'!$A$3:$AA$3,0))),"")</f>
        <v/>
      </c>
      <c r="AK395" s="35">
        <f t="shared" si="141"/>
        <v>0</v>
      </c>
      <c r="AM395" s="97" t="s">
        <v>6</v>
      </c>
    </row>
    <row r="396" spans="1:39" x14ac:dyDescent="0.25">
      <c r="A396" s="97" t="str">
        <f t="shared" si="127"/>
        <v>JulioCompañía Dominicana de Seguros, C. por A.</v>
      </c>
      <c r="B396" s="37" t="s">
        <v>115</v>
      </c>
      <c r="C396" s="44">
        <f t="shared" si="129"/>
        <v>0</v>
      </c>
      <c r="D396" s="44">
        <f t="shared" si="130"/>
        <v>0</v>
      </c>
      <c r="E396" s="35" t="str">
        <f>IFERROR(IF(INDEX('[1]PNC 2020'!$A$3:$AA$434,MATCH($A396,'[1]PNC 2020'!$A$7:$A$434,0)+4,MATCH(E$60,'[1]PNC 2020'!$A$3:$AA$3,0))=0,"",INDEX('[1]PNC 2020'!$A$3:$AA$434,MATCH($A396,'[1]PNC 2020'!$A$7:$A$434,0)+4,MATCH(E$60,'[1]PNC 2020'!$A$3:$AA$3,0))),"")</f>
        <v/>
      </c>
      <c r="F396" s="35" t="str">
        <f>IFERROR(IF(INDEX('[1]PNC 2020'!$A$3:$AA$434,MATCH($A396,'[1]PNC 2020'!$A$7:$A$434,0)+4,MATCH(F$60,'[1]PNC 2020'!$A$3:$AA$3,0))=0,"",INDEX('[1]PNC 2020'!$A$3:$AA$434,MATCH($A396,'[1]PNC 2020'!$A$7:$A$434,0)+4,MATCH(F$60,'[1]PNC 2020'!$A$3:$AA$3,0))),"")</f>
        <v/>
      </c>
      <c r="G396" s="35">
        <f t="shared" si="131"/>
        <v>0</v>
      </c>
      <c r="H396" s="35" t="str">
        <f>IFERROR(IF(INDEX('[1]PNC 2020'!$A$3:$AA$434,MATCH($A396,'[1]PNC 2020'!$A$7:$A$434,0)+4,MATCH(H$60,'[1]PNC 2020'!$A$3:$AA$3,0))=0,"",INDEX('[1]PNC 2020'!$A$3:$AA$434,MATCH($A396,'[1]PNC 2020'!$A$7:$A$434,0)+4,MATCH(H$60,'[1]PNC 2020'!$A$3:$AA$3,0))),"")</f>
        <v/>
      </c>
      <c r="I396" s="35" t="str">
        <f>IFERROR(IF(INDEX('[1]PNC 2020'!$A$3:$AA$434,MATCH($A396,'[1]PNC 2020'!$A$7:$A$434,0)+4,MATCH(I$60,'[1]PNC 2020'!$A$3:$AA$3,0))=0,"",INDEX('[1]PNC 2020'!$A$3:$AA$434,MATCH($A396,'[1]PNC 2020'!$A$7:$A$434,0)+4,MATCH(I$60,'[1]PNC 2020'!$A$3:$AA$3,0))),"")</f>
        <v/>
      </c>
      <c r="J396" s="35">
        <f t="shared" si="132"/>
        <v>0</v>
      </c>
      <c r="K396" s="35" t="str">
        <f>IFERROR(IF(INDEX('[1]PNC 2020'!$A$3:$AA$434,MATCH($A396,'[1]PNC 2020'!$A$7:$A$434,0)+4,MATCH(K$60,'[1]PNC 2020'!$A$3:$AA$3,0))=0,"",INDEX('[1]PNC 2020'!$A$3:$AA$434,MATCH($A396,'[1]PNC 2020'!$A$7:$A$434,0)+4,MATCH(K$60,'[1]PNC 2020'!$A$3:$AA$3,0))),"")</f>
        <v/>
      </c>
      <c r="L396" s="35" t="str">
        <f>IFERROR(IF(INDEX('[1]PNC 2020'!$A$3:$AA$434,MATCH($A396,'[1]PNC 2020'!$A$7:$A$434,0)+4,MATCH(L$60,'[1]PNC 2020'!$A$3:$AA$3,0))=0,"",INDEX('[1]PNC 2020'!$A$3:$AA$434,MATCH($A396,'[1]PNC 2020'!$A$7:$A$434,0)+4,MATCH(L$60,'[1]PNC 2020'!$A$3:$AA$3,0))),"")</f>
        <v/>
      </c>
      <c r="M396" s="35">
        <f t="shared" si="133"/>
        <v>0</v>
      </c>
      <c r="N396" s="35" t="str">
        <f>IFERROR(IF(INDEX('[1]PNC 2020'!$A$3:$AA$434,MATCH($A396,'[1]PNC 2020'!$A$7:$A$434,0)+4,MATCH(N$60,'[1]PNC 2020'!$A$3:$AA$3,0))=0,"",INDEX('[1]PNC 2020'!$A$3:$AA$434,MATCH($A396,'[1]PNC 2020'!$A$7:$A$434,0)+4,MATCH(N$60,'[1]PNC 2020'!$A$3:$AA$3,0))),"")</f>
        <v/>
      </c>
      <c r="O396" s="35" t="str">
        <f>IFERROR(IF(INDEX('[1]PNC 2020'!$A$3:$AA$434,MATCH($A396,'[1]PNC 2020'!$A$7:$A$434,0)+4,MATCH(O$60,'[1]PNC 2020'!$A$3:$AA$3,0))=0,"",INDEX('[1]PNC 2020'!$A$3:$AA$434,MATCH($A396,'[1]PNC 2020'!$A$7:$A$434,0)+4,MATCH(O$60,'[1]PNC 2020'!$A$3:$AA$3,0))),"")</f>
        <v/>
      </c>
      <c r="P396" s="35">
        <f t="shared" si="134"/>
        <v>0</v>
      </c>
      <c r="Q396" s="35" t="str">
        <f>IFERROR(IF(INDEX('[1]PNC 2020'!$A$3:$AA$434,MATCH($A396,'[1]PNC 2020'!$A$7:$A$434,0)+4,MATCH(Q$60,'[1]PNC 2020'!$A$3:$AA$3,0))=0,"",INDEX('[1]PNC 2020'!$A$3:$AA$434,MATCH($A396,'[1]PNC 2020'!$A$7:$A$434,0)+4,MATCH(Q$60,'[1]PNC 2020'!$A$3:$AA$3,0))),"")</f>
        <v/>
      </c>
      <c r="R396" s="35" t="str">
        <f>IFERROR(IF(INDEX('[1]PNC 2020'!$A$3:$AA$434,MATCH($A396,'[1]PNC 2020'!$A$7:$A$434,0)+4,MATCH(R$60,'[1]PNC 2020'!$A$3:$AA$3,0))=0,"",INDEX('[1]PNC 2020'!$A$3:$AA$434,MATCH($A396,'[1]PNC 2020'!$A$7:$A$434,0)+4,MATCH(R$60,'[1]PNC 2020'!$A$3:$AA$3,0))),"")</f>
        <v/>
      </c>
      <c r="S396" s="35">
        <f t="shared" si="135"/>
        <v>0</v>
      </c>
      <c r="T396" s="35" t="str">
        <f>IFERROR(IF(INDEX('[1]PNC 2020'!$A$3:$AA$434,MATCH($A396,'[1]PNC 2020'!$A$7:$A$434,0)+4,MATCH(T$60,'[1]PNC 2020'!$A$3:$AA$3,0))=0,"",INDEX('[1]PNC 2020'!$A$3:$AA$434,MATCH($A396,'[1]PNC 2020'!$A$7:$A$434,0)+4,MATCH(T$60,'[1]PNC 2020'!$A$3:$AA$3,0))),"")</f>
        <v/>
      </c>
      <c r="U396" s="35" t="str">
        <f>IFERROR(IF(INDEX('[1]PNC 2020'!$A$3:$AA$434,MATCH($A396,'[1]PNC 2020'!$A$7:$A$434,0)+4,MATCH(U$60,'[1]PNC 2020'!$A$3:$AA$3,0))=0,"",INDEX('[1]PNC 2020'!$A$3:$AA$434,MATCH($A396,'[1]PNC 2020'!$A$7:$A$434,0)+4,MATCH(U$60,'[1]PNC 2020'!$A$3:$AA$3,0))),"")</f>
        <v/>
      </c>
      <c r="V396" s="35">
        <f t="shared" si="136"/>
        <v>0</v>
      </c>
      <c r="W396" s="35" t="str">
        <f>IFERROR(IF(INDEX('[1]PNC 2020'!$A$3:$AA$434,MATCH($A396,'[1]PNC 2020'!$A$7:$A$434,0)+4,MATCH(W$60,'[1]PNC 2020'!$A$3:$AA$3,0))=0,"",INDEX('[1]PNC 2020'!$A$3:$AA$434,MATCH($A396,'[1]PNC 2020'!$A$7:$A$434,0)+4,MATCH(W$60,'[1]PNC 2020'!$A$3:$AA$3,0))),"")</f>
        <v/>
      </c>
      <c r="X396" s="35" t="str">
        <f>IFERROR(IF(INDEX('[1]PNC 2020'!$A$3:$AA$434,MATCH($A396,'[1]PNC 2020'!$A$7:$A$434,0)+4,MATCH(X$60,'[1]PNC 2020'!$A$3:$AA$3,0))=0,"",INDEX('[1]PNC 2020'!$A$3:$AA$434,MATCH($A396,'[1]PNC 2020'!$A$7:$A$434,0)+4,MATCH(X$60,'[1]PNC 2020'!$A$3:$AA$3,0))),"")</f>
        <v/>
      </c>
      <c r="Y396" s="35">
        <f t="shared" si="137"/>
        <v>0</v>
      </c>
      <c r="Z396" s="35" t="str">
        <f>IFERROR(IF(INDEX('[1]PNC 2020'!$A$3:$AA$434,MATCH($A396,'[1]PNC 2020'!$A$7:$A$434,0)+4,MATCH(Z$60,'[1]PNC 2020'!$A$3:$AA$3,0))=0,"",INDEX('[1]PNC 2020'!$A$3:$AA$434,MATCH($A396,'[1]PNC 2020'!$A$7:$A$434,0)+4,MATCH(Z$60,'[1]PNC 2020'!$A$3:$AA$3,0))),"")</f>
        <v/>
      </c>
      <c r="AA396" s="35" t="str">
        <f>IFERROR(IF(INDEX('[1]PNC 2020'!$A$3:$AA$434,MATCH($A396,'[1]PNC 2020'!$A$7:$A$434,0)+4,MATCH(AA$60,'[1]PNC 2020'!$A$3:$AA$3,0))=0,"",INDEX('[1]PNC 2020'!$A$3:$AA$434,MATCH($A396,'[1]PNC 2020'!$A$7:$A$434,0)+4,MATCH(AA$60,'[1]PNC 2020'!$A$3:$AA$3,0))),"")</f>
        <v/>
      </c>
      <c r="AB396" s="35">
        <f t="shared" si="138"/>
        <v>0</v>
      </c>
      <c r="AC396" s="35" t="str">
        <f>IFERROR(IF(INDEX('[1]PNC 2020'!$A$3:$AA$434,MATCH($A396,'[1]PNC 2020'!$A$7:$A$434,0)+4,MATCH(AC$60,'[1]PNC 2020'!$A$3:$AA$3,0))=0,"",INDEX('[1]PNC 2020'!$A$3:$AA$434,MATCH($A396,'[1]PNC 2020'!$A$7:$A$434,0)+4,MATCH(AC$60,'[1]PNC 2020'!$A$3:$AA$3,0))),"")</f>
        <v/>
      </c>
      <c r="AD396" s="35" t="str">
        <f>IFERROR(IF(INDEX('[1]PNC 2020'!$A$3:$AA$434,MATCH($A396,'[1]PNC 2020'!$A$7:$A$434,0)+4,MATCH(AD$60,'[1]PNC 2020'!$A$3:$AA$3,0))=0,"",INDEX('[1]PNC 2020'!$A$3:$AA$434,MATCH($A396,'[1]PNC 2020'!$A$7:$A$434,0)+4,MATCH(AD$60,'[1]PNC 2020'!$A$3:$AA$3,0))),"")</f>
        <v/>
      </c>
      <c r="AE396" s="35">
        <f t="shared" si="139"/>
        <v>0</v>
      </c>
      <c r="AF396" s="35" t="str">
        <f>IFERROR(IF(INDEX('[1]PNC 2020'!$A$3:$AA$434,MATCH($A396,'[1]PNC 2020'!$A$7:$A$434,0)+4,MATCH(AF$60,'[1]PNC 2020'!$A$3:$AA$3,0))=0,"",INDEX('[1]PNC 2020'!$A$3:$AA$434,MATCH($A396,'[1]PNC 2020'!$A$7:$A$434,0)+4,MATCH(AF$60,'[1]PNC 2020'!$A$3:$AA$3,0))),"")</f>
        <v/>
      </c>
      <c r="AG396" s="35" t="str">
        <f>IFERROR(IF(INDEX('[1]PNC 2020'!$A$3:$AA$434,MATCH($A396,'[1]PNC 2020'!$A$7:$A$434,0)+4,MATCH(AG$60,'[1]PNC 2020'!$A$3:$AA$3,0))=0,"",INDEX('[1]PNC 2020'!$A$3:$AA$434,MATCH($A396,'[1]PNC 2020'!$A$7:$A$434,0)+4,MATCH(AG$60,'[1]PNC 2020'!$A$3:$AA$3,0))),"")</f>
        <v/>
      </c>
      <c r="AH396" s="35">
        <f t="shared" si="140"/>
        <v>0</v>
      </c>
      <c r="AI396" s="35" t="str">
        <f>IFERROR(IF(INDEX('[1]PNC 2020'!$A$3:$AA$434,MATCH($A396,'[1]PNC 2020'!$A$7:$A$434,0)+4,MATCH(AI$60,'[1]PNC 2020'!$A$3:$AA$3,0))=0,"",INDEX('[1]PNC 2020'!$A$3:$AA$434,MATCH($A396,'[1]PNC 2020'!$A$7:$A$434,0)+4,MATCH(AI$60,'[1]PNC 2020'!$A$3:$AA$3,0))),"")</f>
        <v/>
      </c>
      <c r="AJ396" s="35" t="str">
        <f>IFERROR(IF(INDEX('[1]PNC 2020'!$A$3:$AA$434,MATCH($A396,'[1]PNC 2020'!$A$7:$A$434,0)+4,MATCH(AJ$60,'[1]PNC 2020'!$A$3:$AA$3,0))=0,"",INDEX('[1]PNC 2020'!$A$3:$AA$434,MATCH($A396,'[1]PNC 2020'!$A$7:$A$434,0)+4,MATCH(AJ$60,'[1]PNC 2020'!$A$3:$AA$3,0))),"")</f>
        <v/>
      </c>
      <c r="AK396" s="35">
        <f t="shared" si="141"/>
        <v>0</v>
      </c>
      <c r="AM396" s="97" t="s">
        <v>6</v>
      </c>
    </row>
    <row r="397" spans="1:39" x14ac:dyDescent="0.25">
      <c r="A397" s="97" t="str">
        <f t="shared" si="127"/>
        <v>JulioPatria, S. A., Compañía de Seguros</v>
      </c>
      <c r="B397" s="37" t="s">
        <v>116</v>
      </c>
      <c r="C397" s="44">
        <f t="shared" si="129"/>
        <v>0</v>
      </c>
      <c r="D397" s="44">
        <f t="shared" si="130"/>
        <v>0</v>
      </c>
      <c r="E397" s="35" t="str">
        <f>IFERROR(IF(INDEX('[1]PNC 2020'!$A$3:$AA$434,MATCH($A397,'[1]PNC 2020'!$A$7:$A$434,0)+4,MATCH(E$60,'[1]PNC 2020'!$A$3:$AA$3,0))=0,"",INDEX('[1]PNC 2020'!$A$3:$AA$434,MATCH($A397,'[1]PNC 2020'!$A$7:$A$434,0)+4,MATCH(E$60,'[1]PNC 2020'!$A$3:$AA$3,0))),"")</f>
        <v/>
      </c>
      <c r="F397" s="35" t="str">
        <f>IFERROR(IF(INDEX('[1]PNC 2020'!$A$3:$AA$434,MATCH($A397,'[1]PNC 2020'!$A$7:$A$434,0)+4,MATCH(F$60,'[1]PNC 2020'!$A$3:$AA$3,0))=0,"",INDEX('[1]PNC 2020'!$A$3:$AA$434,MATCH($A397,'[1]PNC 2020'!$A$7:$A$434,0)+4,MATCH(F$60,'[1]PNC 2020'!$A$3:$AA$3,0))),"")</f>
        <v/>
      </c>
      <c r="G397" s="35">
        <f t="shared" si="131"/>
        <v>0</v>
      </c>
      <c r="H397" s="35" t="str">
        <f>IFERROR(IF(INDEX('[1]PNC 2020'!$A$3:$AA$434,MATCH($A397,'[1]PNC 2020'!$A$7:$A$434,0)+4,MATCH(H$60,'[1]PNC 2020'!$A$3:$AA$3,0))=0,"",INDEX('[1]PNC 2020'!$A$3:$AA$434,MATCH($A397,'[1]PNC 2020'!$A$7:$A$434,0)+4,MATCH(H$60,'[1]PNC 2020'!$A$3:$AA$3,0))),"")</f>
        <v/>
      </c>
      <c r="I397" s="35" t="str">
        <f>IFERROR(IF(INDEX('[1]PNC 2020'!$A$3:$AA$434,MATCH($A397,'[1]PNC 2020'!$A$7:$A$434,0)+4,MATCH(I$60,'[1]PNC 2020'!$A$3:$AA$3,0))=0,"",INDEX('[1]PNC 2020'!$A$3:$AA$434,MATCH($A397,'[1]PNC 2020'!$A$7:$A$434,0)+4,MATCH(I$60,'[1]PNC 2020'!$A$3:$AA$3,0))),"")</f>
        <v/>
      </c>
      <c r="J397" s="35">
        <f t="shared" si="132"/>
        <v>0</v>
      </c>
      <c r="K397" s="35" t="str">
        <f>IFERROR(IF(INDEX('[1]PNC 2020'!$A$3:$AA$434,MATCH($A397,'[1]PNC 2020'!$A$7:$A$434,0)+4,MATCH(K$60,'[1]PNC 2020'!$A$3:$AA$3,0))=0,"",INDEX('[1]PNC 2020'!$A$3:$AA$434,MATCH($A397,'[1]PNC 2020'!$A$7:$A$434,0)+4,MATCH(K$60,'[1]PNC 2020'!$A$3:$AA$3,0))),"")</f>
        <v/>
      </c>
      <c r="L397" s="35" t="str">
        <f>IFERROR(IF(INDEX('[1]PNC 2020'!$A$3:$AA$434,MATCH($A397,'[1]PNC 2020'!$A$7:$A$434,0)+4,MATCH(L$60,'[1]PNC 2020'!$A$3:$AA$3,0))=0,"",INDEX('[1]PNC 2020'!$A$3:$AA$434,MATCH($A397,'[1]PNC 2020'!$A$7:$A$434,0)+4,MATCH(L$60,'[1]PNC 2020'!$A$3:$AA$3,0))),"")</f>
        <v/>
      </c>
      <c r="M397" s="35">
        <f t="shared" si="133"/>
        <v>0</v>
      </c>
      <c r="N397" s="35" t="str">
        <f>IFERROR(IF(INDEX('[1]PNC 2020'!$A$3:$AA$434,MATCH($A397,'[1]PNC 2020'!$A$7:$A$434,0)+4,MATCH(N$60,'[1]PNC 2020'!$A$3:$AA$3,0))=0,"",INDEX('[1]PNC 2020'!$A$3:$AA$434,MATCH($A397,'[1]PNC 2020'!$A$7:$A$434,0)+4,MATCH(N$60,'[1]PNC 2020'!$A$3:$AA$3,0))),"")</f>
        <v/>
      </c>
      <c r="O397" s="35" t="str">
        <f>IFERROR(IF(INDEX('[1]PNC 2020'!$A$3:$AA$434,MATCH($A397,'[1]PNC 2020'!$A$7:$A$434,0)+4,MATCH(O$60,'[1]PNC 2020'!$A$3:$AA$3,0))=0,"",INDEX('[1]PNC 2020'!$A$3:$AA$434,MATCH($A397,'[1]PNC 2020'!$A$7:$A$434,0)+4,MATCH(O$60,'[1]PNC 2020'!$A$3:$AA$3,0))),"")</f>
        <v/>
      </c>
      <c r="P397" s="35">
        <f t="shared" si="134"/>
        <v>0</v>
      </c>
      <c r="Q397" s="35" t="str">
        <f>IFERROR(IF(INDEX('[1]PNC 2020'!$A$3:$AA$434,MATCH($A397,'[1]PNC 2020'!$A$7:$A$434,0)+4,MATCH(Q$60,'[1]PNC 2020'!$A$3:$AA$3,0))=0,"",INDEX('[1]PNC 2020'!$A$3:$AA$434,MATCH($A397,'[1]PNC 2020'!$A$7:$A$434,0)+4,MATCH(Q$60,'[1]PNC 2020'!$A$3:$AA$3,0))),"")</f>
        <v/>
      </c>
      <c r="R397" s="35" t="str">
        <f>IFERROR(IF(INDEX('[1]PNC 2020'!$A$3:$AA$434,MATCH($A397,'[1]PNC 2020'!$A$7:$A$434,0)+4,MATCH(R$60,'[1]PNC 2020'!$A$3:$AA$3,0))=0,"",INDEX('[1]PNC 2020'!$A$3:$AA$434,MATCH($A397,'[1]PNC 2020'!$A$7:$A$434,0)+4,MATCH(R$60,'[1]PNC 2020'!$A$3:$AA$3,0))),"")</f>
        <v/>
      </c>
      <c r="S397" s="35">
        <f t="shared" si="135"/>
        <v>0</v>
      </c>
      <c r="T397" s="35" t="str">
        <f>IFERROR(IF(INDEX('[1]PNC 2020'!$A$3:$AA$434,MATCH($A397,'[1]PNC 2020'!$A$7:$A$434,0)+4,MATCH(T$60,'[1]PNC 2020'!$A$3:$AA$3,0))=0,"",INDEX('[1]PNC 2020'!$A$3:$AA$434,MATCH($A397,'[1]PNC 2020'!$A$7:$A$434,0)+4,MATCH(T$60,'[1]PNC 2020'!$A$3:$AA$3,0))),"")</f>
        <v/>
      </c>
      <c r="U397" s="35" t="str">
        <f>IFERROR(IF(INDEX('[1]PNC 2020'!$A$3:$AA$434,MATCH($A397,'[1]PNC 2020'!$A$7:$A$434,0)+4,MATCH(U$60,'[1]PNC 2020'!$A$3:$AA$3,0))=0,"",INDEX('[1]PNC 2020'!$A$3:$AA$434,MATCH($A397,'[1]PNC 2020'!$A$7:$A$434,0)+4,MATCH(U$60,'[1]PNC 2020'!$A$3:$AA$3,0))),"")</f>
        <v/>
      </c>
      <c r="V397" s="35">
        <f t="shared" si="136"/>
        <v>0</v>
      </c>
      <c r="W397" s="35" t="str">
        <f>IFERROR(IF(INDEX('[1]PNC 2020'!$A$3:$AA$434,MATCH($A397,'[1]PNC 2020'!$A$7:$A$434,0)+4,MATCH(W$60,'[1]PNC 2020'!$A$3:$AA$3,0))=0,"",INDEX('[1]PNC 2020'!$A$3:$AA$434,MATCH($A397,'[1]PNC 2020'!$A$7:$A$434,0)+4,MATCH(W$60,'[1]PNC 2020'!$A$3:$AA$3,0))),"")</f>
        <v/>
      </c>
      <c r="X397" s="35" t="str">
        <f>IFERROR(IF(INDEX('[1]PNC 2020'!$A$3:$AA$434,MATCH($A397,'[1]PNC 2020'!$A$7:$A$434,0)+4,MATCH(X$60,'[1]PNC 2020'!$A$3:$AA$3,0))=0,"",INDEX('[1]PNC 2020'!$A$3:$AA$434,MATCH($A397,'[1]PNC 2020'!$A$7:$A$434,0)+4,MATCH(X$60,'[1]PNC 2020'!$A$3:$AA$3,0))),"")</f>
        <v/>
      </c>
      <c r="Y397" s="35">
        <f t="shared" si="137"/>
        <v>0</v>
      </c>
      <c r="Z397" s="35" t="str">
        <f>IFERROR(IF(INDEX('[1]PNC 2020'!$A$3:$AA$434,MATCH($A397,'[1]PNC 2020'!$A$7:$A$434,0)+4,MATCH(Z$60,'[1]PNC 2020'!$A$3:$AA$3,0))=0,"",INDEX('[1]PNC 2020'!$A$3:$AA$434,MATCH($A397,'[1]PNC 2020'!$A$7:$A$434,0)+4,MATCH(Z$60,'[1]PNC 2020'!$A$3:$AA$3,0))),"")</f>
        <v/>
      </c>
      <c r="AA397" s="35" t="str">
        <f>IFERROR(IF(INDEX('[1]PNC 2020'!$A$3:$AA$434,MATCH($A397,'[1]PNC 2020'!$A$7:$A$434,0)+4,MATCH(AA$60,'[1]PNC 2020'!$A$3:$AA$3,0))=0,"",INDEX('[1]PNC 2020'!$A$3:$AA$434,MATCH($A397,'[1]PNC 2020'!$A$7:$A$434,0)+4,MATCH(AA$60,'[1]PNC 2020'!$A$3:$AA$3,0))),"")</f>
        <v/>
      </c>
      <c r="AB397" s="35">
        <f t="shared" si="138"/>
        <v>0</v>
      </c>
      <c r="AC397" s="35" t="str">
        <f>IFERROR(IF(INDEX('[1]PNC 2020'!$A$3:$AA$434,MATCH($A397,'[1]PNC 2020'!$A$7:$A$434,0)+4,MATCH(AC$60,'[1]PNC 2020'!$A$3:$AA$3,0))=0,"",INDEX('[1]PNC 2020'!$A$3:$AA$434,MATCH($A397,'[1]PNC 2020'!$A$7:$A$434,0)+4,MATCH(AC$60,'[1]PNC 2020'!$A$3:$AA$3,0))),"")</f>
        <v/>
      </c>
      <c r="AD397" s="35" t="str">
        <f>IFERROR(IF(INDEX('[1]PNC 2020'!$A$3:$AA$434,MATCH($A397,'[1]PNC 2020'!$A$7:$A$434,0)+4,MATCH(AD$60,'[1]PNC 2020'!$A$3:$AA$3,0))=0,"",INDEX('[1]PNC 2020'!$A$3:$AA$434,MATCH($A397,'[1]PNC 2020'!$A$7:$A$434,0)+4,MATCH(AD$60,'[1]PNC 2020'!$A$3:$AA$3,0))),"")</f>
        <v/>
      </c>
      <c r="AE397" s="35">
        <f t="shared" si="139"/>
        <v>0</v>
      </c>
      <c r="AF397" s="35" t="str">
        <f>IFERROR(IF(INDEX('[1]PNC 2020'!$A$3:$AA$434,MATCH($A397,'[1]PNC 2020'!$A$7:$A$434,0)+4,MATCH(AF$60,'[1]PNC 2020'!$A$3:$AA$3,0))=0,"",INDEX('[1]PNC 2020'!$A$3:$AA$434,MATCH($A397,'[1]PNC 2020'!$A$7:$A$434,0)+4,MATCH(AF$60,'[1]PNC 2020'!$A$3:$AA$3,0))),"")</f>
        <v/>
      </c>
      <c r="AG397" s="35" t="str">
        <f>IFERROR(IF(INDEX('[1]PNC 2020'!$A$3:$AA$434,MATCH($A397,'[1]PNC 2020'!$A$7:$A$434,0)+4,MATCH(AG$60,'[1]PNC 2020'!$A$3:$AA$3,0))=0,"",INDEX('[1]PNC 2020'!$A$3:$AA$434,MATCH($A397,'[1]PNC 2020'!$A$7:$A$434,0)+4,MATCH(AG$60,'[1]PNC 2020'!$A$3:$AA$3,0))),"")</f>
        <v/>
      </c>
      <c r="AH397" s="35">
        <f t="shared" si="140"/>
        <v>0</v>
      </c>
      <c r="AI397" s="35" t="str">
        <f>IFERROR(IF(INDEX('[1]PNC 2020'!$A$3:$AA$434,MATCH($A397,'[1]PNC 2020'!$A$7:$A$434,0)+4,MATCH(AI$60,'[1]PNC 2020'!$A$3:$AA$3,0))=0,"",INDEX('[1]PNC 2020'!$A$3:$AA$434,MATCH($A397,'[1]PNC 2020'!$A$7:$A$434,0)+4,MATCH(AI$60,'[1]PNC 2020'!$A$3:$AA$3,0))),"")</f>
        <v/>
      </c>
      <c r="AJ397" s="35" t="str">
        <f>IFERROR(IF(INDEX('[1]PNC 2020'!$A$3:$AA$434,MATCH($A397,'[1]PNC 2020'!$A$7:$A$434,0)+4,MATCH(AJ$60,'[1]PNC 2020'!$A$3:$AA$3,0))=0,"",INDEX('[1]PNC 2020'!$A$3:$AA$434,MATCH($A397,'[1]PNC 2020'!$A$7:$A$434,0)+4,MATCH(AJ$60,'[1]PNC 2020'!$A$3:$AA$3,0))),"")</f>
        <v/>
      </c>
      <c r="AK397" s="35">
        <f t="shared" si="141"/>
        <v>0</v>
      </c>
      <c r="AM397" s="97" t="s">
        <v>6</v>
      </c>
    </row>
    <row r="398" spans="1:39" x14ac:dyDescent="0.25">
      <c r="A398" s="97" t="str">
        <f t="shared" si="127"/>
        <v>JulioAseguradora Agropecuaria Dominicana, S. A.</v>
      </c>
      <c r="B398" s="37" t="s">
        <v>117</v>
      </c>
      <c r="C398" s="44">
        <f t="shared" si="129"/>
        <v>0</v>
      </c>
      <c r="D398" s="44">
        <f t="shared" si="130"/>
        <v>0</v>
      </c>
      <c r="E398" s="35" t="str">
        <f>IFERROR(IF(INDEX('[1]PNC 2020'!$A$3:$AA$434,MATCH($A398,'[1]PNC 2020'!$A$7:$A$434,0)+4,MATCH(E$60,'[1]PNC 2020'!$A$3:$AA$3,0))=0,"",INDEX('[1]PNC 2020'!$A$3:$AA$434,MATCH($A398,'[1]PNC 2020'!$A$7:$A$434,0)+4,MATCH(E$60,'[1]PNC 2020'!$A$3:$AA$3,0))),"")</f>
        <v/>
      </c>
      <c r="F398" s="35" t="str">
        <f>IFERROR(IF(INDEX('[1]PNC 2020'!$A$3:$AA$434,MATCH($A398,'[1]PNC 2020'!$A$7:$A$434,0)+4,MATCH(F$60,'[1]PNC 2020'!$A$3:$AA$3,0))=0,"",INDEX('[1]PNC 2020'!$A$3:$AA$434,MATCH($A398,'[1]PNC 2020'!$A$7:$A$434,0)+4,MATCH(F$60,'[1]PNC 2020'!$A$3:$AA$3,0))),"")</f>
        <v/>
      </c>
      <c r="G398" s="35">
        <f t="shared" si="131"/>
        <v>0</v>
      </c>
      <c r="H398" s="35" t="str">
        <f>IFERROR(IF(INDEX('[1]PNC 2020'!$A$3:$AA$434,MATCH($A398,'[1]PNC 2020'!$A$7:$A$434,0)+4,MATCH(H$60,'[1]PNC 2020'!$A$3:$AA$3,0))=0,"",INDEX('[1]PNC 2020'!$A$3:$AA$434,MATCH($A398,'[1]PNC 2020'!$A$7:$A$434,0)+4,MATCH(H$60,'[1]PNC 2020'!$A$3:$AA$3,0))),"")</f>
        <v/>
      </c>
      <c r="I398" s="35" t="str">
        <f>IFERROR(IF(INDEX('[1]PNC 2020'!$A$3:$AA$434,MATCH($A398,'[1]PNC 2020'!$A$7:$A$434,0)+4,MATCH(I$60,'[1]PNC 2020'!$A$3:$AA$3,0))=0,"",INDEX('[1]PNC 2020'!$A$3:$AA$434,MATCH($A398,'[1]PNC 2020'!$A$7:$A$434,0)+4,MATCH(I$60,'[1]PNC 2020'!$A$3:$AA$3,0))),"")</f>
        <v/>
      </c>
      <c r="J398" s="35">
        <f t="shared" si="132"/>
        <v>0</v>
      </c>
      <c r="K398" s="35" t="str">
        <f>IFERROR(IF(INDEX('[1]PNC 2020'!$A$3:$AA$434,MATCH($A398,'[1]PNC 2020'!$A$7:$A$434,0)+4,MATCH(K$60,'[1]PNC 2020'!$A$3:$AA$3,0))=0,"",INDEX('[1]PNC 2020'!$A$3:$AA$434,MATCH($A398,'[1]PNC 2020'!$A$7:$A$434,0)+4,MATCH(K$60,'[1]PNC 2020'!$A$3:$AA$3,0))),"")</f>
        <v/>
      </c>
      <c r="L398" s="35" t="str">
        <f>IFERROR(IF(INDEX('[1]PNC 2020'!$A$3:$AA$434,MATCH($A398,'[1]PNC 2020'!$A$7:$A$434,0)+4,MATCH(L$60,'[1]PNC 2020'!$A$3:$AA$3,0))=0,"",INDEX('[1]PNC 2020'!$A$3:$AA$434,MATCH($A398,'[1]PNC 2020'!$A$7:$A$434,0)+4,MATCH(L$60,'[1]PNC 2020'!$A$3:$AA$3,0))),"")</f>
        <v/>
      </c>
      <c r="M398" s="35">
        <f t="shared" si="133"/>
        <v>0</v>
      </c>
      <c r="N398" s="35" t="str">
        <f>IFERROR(IF(INDEX('[1]PNC 2020'!$A$3:$AA$434,MATCH($A398,'[1]PNC 2020'!$A$7:$A$434,0)+4,MATCH(N$60,'[1]PNC 2020'!$A$3:$AA$3,0))=0,"",INDEX('[1]PNC 2020'!$A$3:$AA$434,MATCH($A398,'[1]PNC 2020'!$A$7:$A$434,0)+4,MATCH(N$60,'[1]PNC 2020'!$A$3:$AA$3,0))),"")</f>
        <v/>
      </c>
      <c r="O398" s="35" t="str">
        <f>IFERROR(IF(INDEX('[1]PNC 2020'!$A$3:$AA$434,MATCH($A398,'[1]PNC 2020'!$A$7:$A$434,0)+4,MATCH(O$60,'[1]PNC 2020'!$A$3:$AA$3,0))=0,"",INDEX('[1]PNC 2020'!$A$3:$AA$434,MATCH($A398,'[1]PNC 2020'!$A$7:$A$434,0)+4,MATCH(O$60,'[1]PNC 2020'!$A$3:$AA$3,0))),"")</f>
        <v/>
      </c>
      <c r="P398" s="35">
        <f t="shared" si="134"/>
        <v>0</v>
      </c>
      <c r="Q398" s="35" t="str">
        <f>IFERROR(IF(INDEX('[1]PNC 2020'!$A$3:$AA$434,MATCH($A398,'[1]PNC 2020'!$A$7:$A$434,0)+4,MATCH(Q$60,'[1]PNC 2020'!$A$3:$AA$3,0))=0,"",INDEX('[1]PNC 2020'!$A$3:$AA$434,MATCH($A398,'[1]PNC 2020'!$A$7:$A$434,0)+4,MATCH(Q$60,'[1]PNC 2020'!$A$3:$AA$3,0))),"")</f>
        <v/>
      </c>
      <c r="R398" s="35" t="str">
        <f>IFERROR(IF(INDEX('[1]PNC 2020'!$A$3:$AA$434,MATCH($A398,'[1]PNC 2020'!$A$7:$A$434,0)+4,MATCH(R$60,'[1]PNC 2020'!$A$3:$AA$3,0))=0,"",INDEX('[1]PNC 2020'!$A$3:$AA$434,MATCH($A398,'[1]PNC 2020'!$A$7:$A$434,0)+4,MATCH(R$60,'[1]PNC 2020'!$A$3:$AA$3,0))),"")</f>
        <v/>
      </c>
      <c r="S398" s="35">
        <f t="shared" si="135"/>
        <v>0</v>
      </c>
      <c r="T398" s="35" t="str">
        <f>IFERROR(IF(INDEX('[1]PNC 2020'!$A$3:$AA$434,MATCH($A398,'[1]PNC 2020'!$A$7:$A$434,0)+4,MATCH(T$60,'[1]PNC 2020'!$A$3:$AA$3,0))=0,"",INDEX('[1]PNC 2020'!$A$3:$AA$434,MATCH($A398,'[1]PNC 2020'!$A$7:$A$434,0)+4,MATCH(T$60,'[1]PNC 2020'!$A$3:$AA$3,0))),"")</f>
        <v/>
      </c>
      <c r="U398" s="35" t="str">
        <f>IFERROR(IF(INDEX('[1]PNC 2020'!$A$3:$AA$434,MATCH($A398,'[1]PNC 2020'!$A$7:$A$434,0)+4,MATCH(U$60,'[1]PNC 2020'!$A$3:$AA$3,0))=0,"",INDEX('[1]PNC 2020'!$A$3:$AA$434,MATCH($A398,'[1]PNC 2020'!$A$7:$A$434,0)+4,MATCH(U$60,'[1]PNC 2020'!$A$3:$AA$3,0))),"")</f>
        <v/>
      </c>
      <c r="V398" s="35">
        <f t="shared" si="136"/>
        <v>0</v>
      </c>
      <c r="W398" s="35" t="str">
        <f>IFERROR(IF(INDEX('[1]PNC 2020'!$A$3:$AA$434,MATCH($A398,'[1]PNC 2020'!$A$7:$A$434,0)+4,MATCH(W$60,'[1]PNC 2020'!$A$3:$AA$3,0))=0,"",INDEX('[1]PNC 2020'!$A$3:$AA$434,MATCH($A398,'[1]PNC 2020'!$A$7:$A$434,0)+4,MATCH(W$60,'[1]PNC 2020'!$A$3:$AA$3,0))),"")</f>
        <v/>
      </c>
      <c r="X398" s="35" t="str">
        <f>IFERROR(IF(INDEX('[1]PNC 2020'!$A$3:$AA$434,MATCH($A398,'[1]PNC 2020'!$A$7:$A$434,0)+4,MATCH(X$60,'[1]PNC 2020'!$A$3:$AA$3,0))=0,"",INDEX('[1]PNC 2020'!$A$3:$AA$434,MATCH($A398,'[1]PNC 2020'!$A$7:$A$434,0)+4,MATCH(X$60,'[1]PNC 2020'!$A$3:$AA$3,0))),"")</f>
        <v/>
      </c>
      <c r="Y398" s="35">
        <f t="shared" si="137"/>
        <v>0</v>
      </c>
      <c r="Z398" s="35" t="str">
        <f>IFERROR(IF(INDEX('[1]PNC 2020'!$A$3:$AA$434,MATCH($A398,'[1]PNC 2020'!$A$7:$A$434,0)+4,MATCH(Z$60,'[1]PNC 2020'!$A$3:$AA$3,0))=0,"",INDEX('[1]PNC 2020'!$A$3:$AA$434,MATCH($A398,'[1]PNC 2020'!$A$7:$A$434,0)+4,MATCH(Z$60,'[1]PNC 2020'!$A$3:$AA$3,0))),"")</f>
        <v/>
      </c>
      <c r="AA398" s="35" t="str">
        <f>IFERROR(IF(INDEX('[1]PNC 2020'!$A$3:$AA$434,MATCH($A398,'[1]PNC 2020'!$A$7:$A$434,0)+4,MATCH(AA$60,'[1]PNC 2020'!$A$3:$AA$3,0))=0,"",INDEX('[1]PNC 2020'!$A$3:$AA$434,MATCH($A398,'[1]PNC 2020'!$A$7:$A$434,0)+4,MATCH(AA$60,'[1]PNC 2020'!$A$3:$AA$3,0))),"")</f>
        <v/>
      </c>
      <c r="AB398" s="35">
        <f t="shared" si="138"/>
        <v>0</v>
      </c>
      <c r="AC398" s="35" t="str">
        <f>IFERROR(IF(INDEX('[1]PNC 2020'!$A$3:$AA$434,MATCH($A398,'[1]PNC 2020'!$A$7:$A$434,0)+4,MATCH(AC$60,'[1]PNC 2020'!$A$3:$AA$3,0))=0,"",INDEX('[1]PNC 2020'!$A$3:$AA$434,MATCH($A398,'[1]PNC 2020'!$A$7:$A$434,0)+4,MATCH(AC$60,'[1]PNC 2020'!$A$3:$AA$3,0))),"")</f>
        <v/>
      </c>
      <c r="AD398" s="35" t="str">
        <f>IFERROR(IF(INDEX('[1]PNC 2020'!$A$3:$AA$434,MATCH($A398,'[1]PNC 2020'!$A$7:$A$434,0)+4,MATCH(AD$60,'[1]PNC 2020'!$A$3:$AA$3,0))=0,"",INDEX('[1]PNC 2020'!$A$3:$AA$434,MATCH($A398,'[1]PNC 2020'!$A$7:$A$434,0)+4,MATCH(AD$60,'[1]PNC 2020'!$A$3:$AA$3,0))),"")</f>
        <v/>
      </c>
      <c r="AE398" s="35">
        <f t="shared" si="139"/>
        <v>0</v>
      </c>
      <c r="AF398" s="35" t="str">
        <f>IFERROR(IF(INDEX('[1]PNC 2020'!$A$3:$AA$434,MATCH($A398,'[1]PNC 2020'!$A$7:$A$434,0)+4,MATCH(AF$60,'[1]PNC 2020'!$A$3:$AA$3,0))=0,"",INDEX('[1]PNC 2020'!$A$3:$AA$434,MATCH($A398,'[1]PNC 2020'!$A$7:$A$434,0)+4,MATCH(AF$60,'[1]PNC 2020'!$A$3:$AA$3,0))),"")</f>
        <v/>
      </c>
      <c r="AG398" s="35" t="str">
        <f>IFERROR(IF(INDEX('[1]PNC 2020'!$A$3:$AA$434,MATCH($A398,'[1]PNC 2020'!$A$7:$A$434,0)+4,MATCH(AG$60,'[1]PNC 2020'!$A$3:$AA$3,0))=0,"",INDEX('[1]PNC 2020'!$A$3:$AA$434,MATCH($A398,'[1]PNC 2020'!$A$7:$A$434,0)+4,MATCH(AG$60,'[1]PNC 2020'!$A$3:$AA$3,0))),"")</f>
        <v/>
      </c>
      <c r="AH398" s="35">
        <f t="shared" si="140"/>
        <v>0</v>
      </c>
      <c r="AI398" s="35" t="str">
        <f>IFERROR(IF(INDEX('[1]PNC 2020'!$A$3:$AA$434,MATCH($A398,'[1]PNC 2020'!$A$7:$A$434,0)+4,MATCH(AI$60,'[1]PNC 2020'!$A$3:$AA$3,0))=0,"",INDEX('[1]PNC 2020'!$A$3:$AA$434,MATCH($A398,'[1]PNC 2020'!$A$7:$A$434,0)+4,MATCH(AI$60,'[1]PNC 2020'!$A$3:$AA$3,0))),"")</f>
        <v/>
      </c>
      <c r="AJ398" s="35" t="str">
        <f>IFERROR(IF(INDEX('[1]PNC 2020'!$A$3:$AA$434,MATCH($A398,'[1]PNC 2020'!$A$7:$A$434,0)+4,MATCH(AJ$60,'[1]PNC 2020'!$A$3:$AA$3,0))=0,"",INDEX('[1]PNC 2020'!$A$3:$AA$434,MATCH($A398,'[1]PNC 2020'!$A$7:$A$434,0)+4,MATCH(AJ$60,'[1]PNC 2020'!$A$3:$AA$3,0))),"")</f>
        <v/>
      </c>
      <c r="AK398" s="35">
        <f t="shared" si="141"/>
        <v>0</v>
      </c>
      <c r="AM398" s="97" t="s">
        <v>6</v>
      </c>
    </row>
    <row r="399" spans="1:39" x14ac:dyDescent="0.25">
      <c r="A399" s="97" t="str">
        <f t="shared" si="127"/>
        <v>JulioBanesco Seguros</v>
      </c>
      <c r="B399" s="37" t="s">
        <v>118</v>
      </c>
      <c r="C399" s="44">
        <f t="shared" si="129"/>
        <v>0</v>
      </c>
      <c r="D399" s="44">
        <f t="shared" si="130"/>
        <v>0</v>
      </c>
      <c r="E399" s="35" t="str">
        <f>IFERROR(IF(INDEX('[1]PNC 2020'!$A$3:$AA$434,MATCH($A399,'[1]PNC 2020'!$A$7:$A$434,0)+4,MATCH(E$60,'[1]PNC 2020'!$A$3:$AA$3,0))=0,"",INDEX('[1]PNC 2020'!$A$3:$AA$434,MATCH($A399,'[1]PNC 2020'!$A$7:$A$434,0)+4,MATCH(E$60,'[1]PNC 2020'!$A$3:$AA$3,0))),"")</f>
        <v/>
      </c>
      <c r="F399" s="35" t="str">
        <f>IFERROR(IF(INDEX('[1]PNC 2020'!$A$3:$AA$434,MATCH($A399,'[1]PNC 2020'!$A$7:$A$434,0)+4,MATCH(F$60,'[1]PNC 2020'!$A$3:$AA$3,0))=0,"",INDEX('[1]PNC 2020'!$A$3:$AA$434,MATCH($A399,'[1]PNC 2020'!$A$7:$A$434,0)+4,MATCH(F$60,'[1]PNC 2020'!$A$3:$AA$3,0))),"")</f>
        <v/>
      </c>
      <c r="G399" s="35">
        <f t="shared" si="131"/>
        <v>0</v>
      </c>
      <c r="H399" s="35" t="str">
        <f>IFERROR(IF(INDEX('[1]PNC 2020'!$A$3:$AA$434,MATCH($A399,'[1]PNC 2020'!$A$7:$A$434,0)+4,MATCH(H$60,'[1]PNC 2020'!$A$3:$AA$3,0))=0,"",INDEX('[1]PNC 2020'!$A$3:$AA$434,MATCH($A399,'[1]PNC 2020'!$A$7:$A$434,0)+4,MATCH(H$60,'[1]PNC 2020'!$A$3:$AA$3,0))),"")</f>
        <v/>
      </c>
      <c r="I399" s="35" t="str">
        <f>IFERROR(IF(INDEX('[1]PNC 2020'!$A$3:$AA$434,MATCH($A399,'[1]PNC 2020'!$A$7:$A$434,0)+4,MATCH(I$60,'[1]PNC 2020'!$A$3:$AA$3,0))=0,"",INDEX('[1]PNC 2020'!$A$3:$AA$434,MATCH($A399,'[1]PNC 2020'!$A$7:$A$434,0)+4,MATCH(I$60,'[1]PNC 2020'!$A$3:$AA$3,0))),"")</f>
        <v/>
      </c>
      <c r="J399" s="35">
        <f t="shared" si="132"/>
        <v>0</v>
      </c>
      <c r="K399" s="35" t="str">
        <f>IFERROR(IF(INDEX('[1]PNC 2020'!$A$3:$AA$434,MATCH($A399,'[1]PNC 2020'!$A$7:$A$434,0)+4,MATCH(K$60,'[1]PNC 2020'!$A$3:$AA$3,0))=0,"",INDEX('[1]PNC 2020'!$A$3:$AA$434,MATCH($A399,'[1]PNC 2020'!$A$7:$A$434,0)+4,MATCH(K$60,'[1]PNC 2020'!$A$3:$AA$3,0))),"")</f>
        <v/>
      </c>
      <c r="L399" s="35" t="str">
        <f>IFERROR(IF(INDEX('[1]PNC 2020'!$A$3:$AA$434,MATCH($A399,'[1]PNC 2020'!$A$7:$A$434,0)+4,MATCH(L$60,'[1]PNC 2020'!$A$3:$AA$3,0))=0,"",INDEX('[1]PNC 2020'!$A$3:$AA$434,MATCH($A399,'[1]PNC 2020'!$A$7:$A$434,0)+4,MATCH(L$60,'[1]PNC 2020'!$A$3:$AA$3,0))),"")</f>
        <v/>
      </c>
      <c r="M399" s="35">
        <f t="shared" si="133"/>
        <v>0</v>
      </c>
      <c r="N399" s="35" t="str">
        <f>IFERROR(IF(INDEX('[1]PNC 2020'!$A$3:$AA$434,MATCH($A399,'[1]PNC 2020'!$A$7:$A$434,0)+4,MATCH(N$60,'[1]PNC 2020'!$A$3:$AA$3,0))=0,"",INDEX('[1]PNC 2020'!$A$3:$AA$434,MATCH($A399,'[1]PNC 2020'!$A$7:$A$434,0)+4,MATCH(N$60,'[1]PNC 2020'!$A$3:$AA$3,0))),"")</f>
        <v/>
      </c>
      <c r="O399" s="35" t="str">
        <f>IFERROR(IF(INDEX('[1]PNC 2020'!$A$3:$AA$434,MATCH($A399,'[1]PNC 2020'!$A$7:$A$434,0)+4,MATCH(O$60,'[1]PNC 2020'!$A$3:$AA$3,0))=0,"",INDEX('[1]PNC 2020'!$A$3:$AA$434,MATCH($A399,'[1]PNC 2020'!$A$7:$A$434,0)+4,MATCH(O$60,'[1]PNC 2020'!$A$3:$AA$3,0))),"")</f>
        <v/>
      </c>
      <c r="P399" s="35">
        <f t="shared" si="134"/>
        <v>0</v>
      </c>
      <c r="Q399" s="35" t="str">
        <f>IFERROR(IF(INDEX('[1]PNC 2020'!$A$3:$AA$434,MATCH($A399,'[1]PNC 2020'!$A$7:$A$434,0)+4,MATCH(Q$60,'[1]PNC 2020'!$A$3:$AA$3,0))=0,"",INDEX('[1]PNC 2020'!$A$3:$AA$434,MATCH($A399,'[1]PNC 2020'!$A$7:$A$434,0)+4,MATCH(Q$60,'[1]PNC 2020'!$A$3:$AA$3,0))),"")</f>
        <v/>
      </c>
      <c r="R399" s="35" t="str">
        <f>IFERROR(IF(INDEX('[1]PNC 2020'!$A$3:$AA$434,MATCH($A399,'[1]PNC 2020'!$A$7:$A$434,0)+4,MATCH(R$60,'[1]PNC 2020'!$A$3:$AA$3,0))=0,"",INDEX('[1]PNC 2020'!$A$3:$AA$434,MATCH($A399,'[1]PNC 2020'!$A$7:$A$434,0)+4,MATCH(R$60,'[1]PNC 2020'!$A$3:$AA$3,0))),"")</f>
        <v/>
      </c>
      <c r="S399" s="35">
        <f t="shared" si="135"/>
        <v>0</v>
      </c>
      <c r="T399" s="35" t="str">
        <f>IFERROR(IF(INDEX('[1]PNC 2020'!$A$3:$AA$434,MATCH($A399,'[1]PNC 2020'!$A$7:$A$434,0)+4,MATCH(T$60,'[1]PNC 2020'!$A$3:$AA$3,0))=0,"",INDEX('[1]PNC 2020'!$A$3:$AA$434,MATCH($A399,'[1]PNC 2020'!$A$7:$A$434,0)+4,MATCH(T$60,'[1]PNC 2020'!$A$3:$AA$3,0))),"")</f>
        <v/>
      </c>
      <c r="U399" s="35" t="str">
        <f>IFERROR(IF(INDEX('[1]PNC 2020'!$A$3:$AA$434,MATCH($A399,'[1]PNC 2020'!$A$7:$A$434,0)+4,MATCH(U$60,'[1]PNC 2020'!$A$3:$AA$3,0))=0,"",INDEX('[1]PNC 2020'!$A$3:$AA$434,MATCH($A399,'[1]PNC 2020'!$A$7:$A$434,0)+4,MATCH(U$60,'[1]PNC 2020'!$A$3:$AA$3,0))),"")</f>
        <v/>
      </c>
      <c r="V399" s="35">
        <f t="shared" si="136"/>
        <v>0</v>
      </c>
      <c r="W399" s="35" t="str">
        <f>IFERROR(IF(INDEX('[1]PNC 2020'!$A$3:$AA$434,MATCH($A399,'[1]PNC 2020'!$A$7:$A$434,0)+4,MATCH(W$60,'[1]PNC 2020'!$A$3:$AA$3,0))=0,"",INDEX('[1]PNC 2020'!$A$3:$AA$434,MATCH($A399,'[1]PNC 2020'!$A$7:$A$434,0)+4,MATCH(W$60,'[1]PNC 2020'!$A$3:$AA$3,0))),"")</f>
        <v/>
      </c>
      <c r="X399" s="35" t="str">
        <f>IFERROR(IF(INDEX('[1]PNC 2020'!$A$3:$AA$434,MATCH($A399,'[1]PNC 2020'!$A$7:$A$434,0)+4,MATCH(X$60,'[1]PNC 2020'!$A$3:$AA$3,0))=0,"",INDEX('[1]PNC 2020'!$A$3:$AA$434,MATCH($A399,'[1]PNC 2020'!$A$7:$A$434,0)+4,MATCH(X$60,'[1]PNC 2020'!$A$3:$AA$3,0))),"")</f>
        <v/>
      </c>
      <c r="Y399" s="35">
        <f t="shared" si="137"/>
        <v>0</v>
      </c>
      <c r="Z399" s="35" t="str">
        <f>IFERROR(IF(INDEX('[1]PNC 2020'!$A$3:$AA$434,MATCH($A399,'[1]PNC 2020'!$A$7:$A$434,0)+4,MATCH(Z$60,'[1]PNC 2020'!$A$3:$AA$3,0))=0,"",INDEX('[1]PNC 2020'!$A$3:$AA$434,MATCH($A399,'[1]PNC 2020'!$A$7:$A$434,0)+4,MATCH(Z$60,'[1]PNC 2020'!$A$3:$AA$3,0))),"")</f>
        <v/>
      </c>
      <c r="AA399" s="35" t="str">
        <f>IFERROR(IF(INDEX('[1]PNC 2020'!$A$3:$AA$434,MATCH($A399,'[1]PNC 2020'!$A$7:$A$434,0)+4,MATCH(AA$60,'[1]PNC 2020'!$A$3:$AA$3,0))=0,"",INDEX('[1]PNC 2020'!$A$3:$AA$434,MATCH($A399,'[1]PNC 2020'!$A$7:$A$434,0)+4,MATCH(AA$60,'[1]PNC 2020'!$A$3:$AA$3,0))),"")</f>
        <v/>
      </c>
      <c r="AB399" s="35">
        <f t="shared" si="138"/>
        <v>0</v>
      </c>
      <c r="AC399" s="35" t="str">
        <f>IFERROR(IF(INDEX('[1]PNC 2020'!$A$3:$AA$434,MATCH($A399,'[1]PNC 2020'!$A$7:$A$434,0)+4,MATCH(AC$60,'[1]PNC 2020'!$A$3:$AA$3,0))=0,"",INDEX('[1]PNC 2020'!$A$3:$AA$434,MATCH($A399,'[1]PNC 2020'!$A$7:$A$434,0)+4,MATCH(AC$60,'[1]PNC 2020'!$A$3:$AA$3,0))),"")</f>
        <v/>
      </c>
      <c r="AD399" s="35" t="str">
        <f>IFERROR(IF(INDEX('[1]PNC 2020'!$A$3:$AA$434,MATCH($A399,'[1]PNC 2020'!$A$7:$A$434,0)+4,MATCH(AD$60,'[1]PNC 2020'!$A$3:$AA$3,0))=0,"",INDEX('[1]PNC 2020'!$A$3:$AA$434,MATCH($A399,'[1]PNC 2020'!$A$7:$A$434,0)+4,MATCH(AD$60,'[1]PNC 2020'!$A$3:$AA$3,0))),"")</f>
        <v/>
      </c>
      <c r="AE399" s="35">
        <f t="shared" si="139"/>
        <v>0</v>
      </c>
      <c r="AF399" s="35" t="str">
        <f>IFERROR(IF(INDEX('[1]PNC 2020'!$A$3:$AA$434,MATCH($A399,'[1]PNC 2020'!$A$7:$A$434,0)+4,MATCH(AF$60,'[1]PNC 2020'!$A$3:$AA$3,0))=0,"",INDEX('[1]PNC 2020'!$A$3:$AA$434,MATCH($A399,'[1]PNC 2020'!$A$7:$A$434,0)+4,MATCH(AF$60,'[1]PNC 2020'!$A$3:$AA$3,0))),"")</f>
        <v/>
      </c>
      <c r="AG399" s="35" t="str">
        <f>IFERROR(IF(INDEX('[1]PNC 2020'!$A$3:$AA$434,MATCH($A399,'[1]PNC 2020'!$A$7:$A$434,0)+4,MATCH(AG$60,'[1]PNC 2020'!$A$3:$AA$3,0))=0,"",INDEX('[1]PNC 2020'!$A$3:$AA$434,MATCH($A399,'[1]PNC 2020'!$A$7:$A$434,0)+4,MATCH(AG$60,'[1]PNC 2020'!$A$3:$AA$3,0))),"")</f>
        <v/>
      </c>
      <c r="AH399" s="35">
        <f t="shared" si="140"/>
        <v>0</v>
      </c>
      <c r="AI399" s="35" t="str">
        <f>IFERROR(IF(INDEX('[1]PNC 2020'!$A$3:$AA$434,MATCH($A399,'[1]PNC 2020'!$A$7:$A$434,0)+4,MATCH(AI$60,'[1]PNC 2020'!$A$3:$AA$3,0))=0,"",INDEX('[1]PNC 2020'!$A$3:$AA$434,MATCH($A399,'[1]PNC 2020'!$A$7:$A$434,0)+4,MATCH(AI$60,'[1]PNC 2020'!$A$3:$AA$3,0))),"")</f>
        <v/>
      </c>
      <c r="AJ399" s="35" t="str">
        <f>IFERROR(IF(INDEX('[1]PNC 2020'!$A$3:$AA$434,MATCH($A399,'[1]PNC 2020'!$A$7:$A$434,0)+4,MATCH(AJ$60,'[1]PNC 2020'!$A$3:$AA$3,0))=0,"",INDEX('[1]PNC 2020'!$A$3:$AA$434,MATCH($A399,'[1]PNC 2020'!$A$7:$A$434,0)+4,MATCH(AJ$60,'[1]PNC 2020'!$A$3:$AA$3,0))),"")</f>
        <v/>
      </c>
      <c r="AK399" s="35">
        <f t="shared" si="141"/>
        <v>0</v>
      </c>
      <c r="AM399" s="97" t="s">
        <v>6</v>
      </c>
    </row>
    <row r="400" spans="1:39" x14ac:dyDescent="0.25">
      <c r="A400" s="97" t="str">
        <f t="shared" si="127"/>
        <v>JulioAtlántica Seguros, S. A.</v>
      </c>
      <c r="B400" s="37" t="s">
        <v>119</v>
      </c>
      <c r="C400" s="44">
        <f t="shared" si="129"/>
        <v>0</v>
      </c>
      <c r="D400" s="44">
        <f t="shared" si="130"/>
        <v>0</v>
      </c>
      <c r="E400" s="35" t="str">
        <f>IFERROR(IF(INDEX('[1]PNC 2020'!$A$3:$AA$434,MATCH($A400,'[1]PNC 2020'!$A$7:$A$434,0)+4,MATCH(E$60,'[1]PNC 2020'!$A$3:$AA$3,0))=0,"",INDEX('[1]PNC 2020'!$A$3:$AA$434,MATCH($A400,'[1]PNC 2020'!$A$7:$A$434,0)+4,MATCH(E$60,'[1]PNC 2020'!$A$3:$AA$3,0))),"")</f>
        <v/>
      </c>
      <c r="F400" s="35" t="str">
        <f>IFERROR(IF(INDEX('[1]PNC 2020'!$A$3:$AA$434,MATCH($A400,'[1]PNC 2020'!$A$7:$A$434,0)+4,MATCH(F$60,'[1]PNC 2020'!$A$3:$AA$3,0))=0,"",INDEX('[1]PNC 2020'!$A$3:$AA$434,MATCH($A400,'[1]PNC 2020'!$A$7:$A$434,0)+4,MATCH(F$60,'[1]PNC 2020'!$A$3:$AA$3,0))),"")</f>
        <v/>
      </c>
      <c r="G400" s="35">
        <f t="shared" si="131"/>
        <v>0</v>
      </c>
      <c r="H400" s="35" t="str">
        <f>IFERROR(IF(INDEX('[1]PNC 2020'!$A$3:$AA$434,MATCH($A400,'[1]PNC 2020'!$A$7:$A$434,0)+4,MATCH(H$60,'[1]PNC 2020'!$A$3:$AA$3,0))=0,"",INDEX('[1]PNC 2020'!$A$3:$AA$434,MATCH($A400,'[1]PNC 2020'!$A$7:$A$434,0)+4,MATCH(H$60,'[1]PNC 2020'!$A$3:$AA$3,0))),"")</f>
        <v/>
      </c>
      <c r="I400" s="35" t="str">
        <f>IFERROR(IF(INDEX('[1]PNC 2020'!$A$3:$AA$434,MATCH($A400,'[1]PNC 2020'!$A$7:$A$434,0)+4,MATCH(I$60,'[1]PNC 2020'!$A$3:$AA$3,0))=0,"",INDEX('[1]PNC 2020'!$A$3:$AA$434,MATCH($A400,'[1]PNC 2020'!$A$7:$A$434,0)+4,MATCH(I$60,'[1]PNC 2020'!$A$3:$AA$3,0))),"")</f>
        <v/>
      </c>
      <c r="J400" s="35">
        <f t="shared" si="132"/>
        <v>0</v>
      </c>
      <c r="K400" s="35" t="str">
        <f>IFERROR(IF(INDEX('[1]PNC 2020'!$A$3:$AA$434,MATCH($A400,'[1]PNC 2020'!$A$7:$A$434,0)+4,MATCH(K$60,'[1]PNC 2020'!$A$3:$AA$3,0))=0,"",INDEX('[1]PNC 2020'!$A$3:$AA$434,MATCH($A400,'[1]PNC 2020'!$A$7:$A$434,0)+4,MATCH(K$60,'[1]PNC 2020'!$A$3:$AA$3,0))),"")</f>
        <v/>
      </c>
      <c r="L400" s="35" t="str">
        <f>IFERROR(IF(INDEX('[1]PNC 2020'!$A$3:$AA$434,MATCH($A400,'[1]PNC 2020'!$A$7:$A$434,0)+4,MATCH(L$60,'[1]PNC 2020'!$A$3:$AA$3,0))=0,"",INDEX('[1]PNC 2020'!$A$3:$AA$434,MATCH($A400,'[1]PNC 2020'!$A$7:$A$434,0)+4,MATCH(L$60,'[1]PNC 2020'!$A$3:$AA$3,0))),"")</f>
        <v/>
      </c>
      <c r="M400" s="35">
        <f t="shared" si="133"/>
        <v>0</v>
      </c>
      <c r="N400" s="35" t="str">
        <f>IFERROR(IF(INDEX('[1]PNC 2020'!$A$3:$AA$434,MATCH($A400,'[1]PNC 2020'!$A$7:$A$434,0)+4,MATCH(N$60,'[1]PNC 2020'!$A$3:$AA$3,0))=0,"",INDEX('[1]PNC 2020'!$A$3:$AA$434,MATCH($A400,'[1]PNC 2020'!$A$7:$A$434,0)+4,MATCH(N$60,'[1]PNC 2020'!$A$3:$AA$3,0))),"")</f>
        <v/>
      </c>
      <c r="O400" s="35" t="str">
        <f>IFERROR(IF(INDEX('[1]PNC 2020'!$A$3:$AA$434,MATCH($A400,'[1]PNC 2020'!$A$7:$A$434,0)+4,MATCH(O$60,'[1]PNC 2020'!$A$3:$AA$3,0))=0,"",INDEX('[1]PNC 2020'!$A$3:$AA$434,MATCH($A400,'[1]PNC 2020'!$A$7:$A$434,0)+4,MATCH(O$60,'[1]PNC 2020'!$A$3:$AA$3,0))),"")</f>
        <v/>
      </c>
      <c r="P400" s="35">
        <f t="shared" si="134"/>
        <v>0</v>
      </c>
      <c r="Q400" s="35" t="str">
        <f>IFERROR(IF(INDEX('[1]PNC 2020'!$A$3:$AA$434,MATCH($A400,'[1]PNC 2020'!$A$7:$A$434,0)+4,MATCH(Q$60,'[1]PNC 2020'!$A$3:$AA$3,0))=0,"",INDEX('[1]PNC 2020'!$A$3:$AA$434,MATCH($A400,'[1]PNC 2020'!$A$7:$A$434,0)+4,MATCH(Q$60,'[1]PNC 2020'!$A$3:$AA$3,0))),"")</f>
        <v/>
      </c>
      <c r="R400" s="35" t="str">
        <f>IFERROR(IF(INDEX('[1]PNC 2020'!$A$3:$AA$434,MATCH($A400,'[1]PNC 2020'!$A$7:$A$434,0)+4,MATCH(R$60,'[1]PNC 2020'!$A$3:$AA$3,0))=0,"",INDEX('[1]PNC 2020'!$A$3:$AA$434,MATCH($A400,'[1]PNC 2020'!$A$7:$A$434,0)+4,MATCH(R$60,'[1]PNC 2020'!$A$3:$AA$3,0))),"")</f>
        <v/>
      </c>
      <c r="S400" s="35">
        <f t="shared" si="135"/>
        <v>0</v>
      </c>
      <c r="T400" s="35" t="str">
        <f>IFERROR(IF(INDEX('[1]PNC 2020'!$A$3:$AA$434,MATCH($A400,'[1]PNC 2020'!$A$7:$A$434,0)+4,MATCH(T$60,'[1]PNC 2020'!$A$3:$AA$3,0))=0,"",INDEX('[1]PNC 2020'!$A$3:$AA$434,MATCH($A400,'[1]PNC 2020'!$A$7:$A$434,0)+4,MATCH(T$60,'[1]PNC 2020'!$A$3:$AA$3,0))),"")</f>
        <v/>
      </c>
      <c r="U400" s="35" t="str">
        <f>IFERROR(IF(INDEX('[1]PNC 2020'!$A$3:$AA$434,MATCH($A400,'[1]PNC 2020'!$A$7:$A$434,0)+4,MATCH(U$60,'[1]PNC 2020'!$A$3:$AA$3,0))=0,"",INDEX('[1]PNC 2020'!$A$3:$AA$434,MATCH($A400,'[1]PNC 2020'!$A$7:$A$434,0)+4,MATCH(U$60,'[1]PNC 2020'!$A$3:$AA$3,0))),"")</f>
        <v/>
      </c>
      <c r="V400" s="35">
        <f t="shared" si="136"/>
        <v>0</v>
      </c>
      <c r="W400" s="35" t="str">
        <f>IFERROR(IF(INDEX('[1]PNC 2020'!$A$3:$AA$434,MATCH($A400,'[1]PNC 2020'!$A$7:$A$434,0)+4,MATCH(W$60,'[1]PNC 2020'!$A$3:$AA$3,0))=0,"",INDEX('[1]PNC 2020'!$A$3:$AA$434,MATCH($A400,'[1]PNC 2020'!$A$7:$A$434,0)+4,MATCH(W$60,'[1]PNC 2020'!$A$3:$AA$3,0))),"")</f>
        <v/>
      </c>
      <c r="X400" s="35" t="str">
        <f>IFERROR(IF(INDEX('[1]PNC 2020'!$A$3:$AA$434,MATCH($A400,'[1]PNC 2020'!$A$7:$A$434,0)+4,MATCH(X$60,'[1]PNC 2020'!$A$3:$AA$3,0))=0,"",INDEX('[1]PNC 2020'!$A$3:$AA$434,MATCH($A400,'[1]PNC 2020'!$A$7:$A$434,0)+4,MATCH(X$60,'[1]PNC 2020'!$A$3:$AA$3,0))),"")</f>
        <v/>
      </c>
      <c r="Y400" s="35">
        <f t="shared" si="137"/>
        <v>0</v>
      </c>
      <c r="Z400" s="35" t="str">
        <f>IFERROR(IF(INDEX('[1]PNC 2020'!$A$3:$AA$434,MATCH($A400,'[1]PNC 2020'!$A$7:$A$434,0)+4,MATCH(Z$60,'[1]PNC 2020'!$A$3:$AA$3,0))=0,"",INDEX('[1]PNC 2020'!$A$3:$AA$434,MATCH($A400,'[1]PNC 2020'!$A$7:$A$434,0)+4,MATCH(Z$60,'[1]PNC 2020'!$A$3:$AA$3,0))),"")</f>
        <v/>
      </c>
      <c r="AA400" s="35" t="str">
        <f>IFERROR(IF(INDEX('[1]PNC 2020'!$A$3:$AA$434,MATCH($A400,'[1]PNC 2020'!$A$7:$A$434,0)+4,MATCH(AA$60,'[1]PNC 2020'!$A$3:$AA$3,0))=0,"",INDEX('[1]PNC 2020'!$A$3:$AA$434,MATCH($A400,'[1]PNC 2020'!$A$7:$A$434,0)+4,MATCH(AA$60,'[1]PNC 2020'!$A$3:$AA$3,0))),"")</f>
        <v/>
      </c>
      <c r="AB400" s="35">
        <f t="shared" si="138"/>
        <v>0</v>
      </c>
      <c r="AC400" s="35" t="str">
        <f>IFERROR(IF(INDEX('[1]PNC 2020'!$A$3:$AA$434,MATCH($A400,'[1]PNC 2020'!$A$7:$A$434,0)+4,MATCH(AC$60,'[1]PNC 2020'!$A$3:$AA$3,0))=0,"",INDEX('[1]PNC 2020'!$A$3:$AA$434,MATCH($A400,'[1]PNC 2020'!$A$7:$A$434,0)+4,MATCH(AC$60,'[1]PNC 2020'!$A$3:$AA$3,0))),"")</f>
        <v/>
      </c>
      <c r="AD400" s="35" t="str">
        <f>IFERROR(IF(INDEX('[1]PNC 2020'!$A$3:$AA$434,MATCH($A400,'[1]PNC 2020'!$A$7:$A$434,0)+4,MATCH(AD$60,'[1]PNC 2020'!$A$3:$AA$3,0))=0,"",INDEX('[1]PNC 2020'!$A$3:$AA$434,MATCH($A400,'[1]PNC 2020'!$A$7:$A$434,0)+4,MATCH(AD$60,'[1]PNC 2020'!$A$3:$AA$3,0))),"")</f>
        <v/>
      </c>
      <c r="AE400" s="35">
        <f t="shared" si="139"/>
        <v>0</v>
      </c>
      <c r="AF400" s="35" t="str">
        <f>IFERROR(IF(INDEX('[1]PNC 2020'!$A$3:$AA$434,MATCH($A400,'[1]PNC 2020'!$A$7:$A$434,0)+4,MATCH(AF$60,'[1]PNC 2020'!$A$3:$AA$3,0))=0,"",INDEX('[1]PNC 2020'!$A$3:$AA$434,MATCH($A400,'[1]PNC 2020'!$A$7:$A$434,0)+4,MATCH(AF$60,'[1]PNC 2020'!$A$3:$AA$3,0))),"")</f>
        <v/>
      </c>
      <c r="AG400" s="35" t="str">
        <f>IFERROR(IF(INDEX('[1]PNC 2020'!$A$3:$AA$434,MATCH($A400,'[1]PNC 2020'!$A$7:$A$434,0)+4,MATCH(AG$60,'[1]PNC 2020'!$A$3:$AA$3,0))=0,"",INDEX('[1]PNC 2020'!$A$3:$AA$434,MATCH($A400,'[1]PNC 2020'!$A$7:$A$434,0)+4,MATCH(AG$60,'[1]PNC 2020'!$A$3:$AA$3,0))),"")</f>
        <v/>
      </c>
      <c r="AH400" s="35">
        <f t="shared" si="140"/>
        <v>0</v>
      </c>
      <c r="AI400" s="35" t="str">
        <f>IFERROR(IF(INDEX('[1]PNC 2020'!$A$3:$AA$434,MATCH($A400,'[1]PNC 2020'!$A$7:$A$434,0)+4,MATCH(AI$60,'[1]PNC 2020'!$A$3:$AA$3,0))=0,"",INDEX('[1]PNC 2020'!$A$3:$AA$434,MATCH($A400,'[1]PNC 2020'!$A$7:$A$434,0)+4,MATCH(AI$60,'[1]PNC 2020'!$A$3:$AA$3,0))),"")</f>
        <v/>
      </c>
      <c r="AJ400" s="35" t="str">
        <f>IFERROR(IF(INDEX('[1]PNC 2020'!$A$3:$AA$434,MATCH($A400,'[1]PNC 2020'!$A$7:$A$434,0)+4,MATCH(AJ$60,'[1]PNC 2020'!$A$3:$AA$3,0))=0,"",INDEX('[1]PNC 2020'!$A$3:$AA$434,MATCH($A400,'[1]PNC 2020'!$A$7:$A$434,0)+4,MATCH(AJ$60,'[1]PNC 2020'!$A$3:$AA$3,0))),"")</f>
        <v/>
      </c>
      <c r="AK400" s="35">
        <f t="shared" si="141"/>
        <v>0</v>
      </c>
      <c r="AM400" s="97" t="s">
        <v>6</v>
      </c>
    </row>
    <row r="401" spans="1:39" x14ac:dyDescent="0.25">
      <c r="A401" s="97" t="str">
        <f t="shared" si="127"/>
        <v>JulioSeguros La Internacional, S. A.</v>
      </c>
      <c r="B401" s="37" t="s">
        <v>80</v>
      </c>
      <c r="C401" s="44">
        <f t="shared" si="129"/>
        <v>0</v>
      </c>
      <c r="D401" s="44">
        <f t="shared" si="130"/>
        <v>0</v>
      </c>
      <c r="E401" s="35" t="str">
        <f>IFERROR(IF(INDEX('[1]PNC 2020'!$A$3:$AA$434,MATCH($A401,'[1]PNC 2020'!$A$7:$A$434,0)+4,MATCH(E$60,'[1]PNC 2020'!$A$3:$AA$3,0))=0,"",INDEX('[1]PNC 2020'!$A$3:$AA$434,MATCH($A401,'[1]PNC 2020'!$A$7:$A$434,0)+4,MATCH(E$60,'[1]PNC 2020'!$A$3:$AA$3,0))),"")</f>
        <v/>
      </c>
      <c r="F401" s="35" t="str">
        <f>IFERROR(IF(INDEX('[1]PNC 2020'!$A$3:$AA$434,MATCH($A401,'[1]PNC 2020'!$A$7:$A$434,0)+4,MATCH(F$60,'[1]PNC 2020'!$A$3:$AA$3,0))=0,"",INDEX('[1]PNC 2020'!$A$3:$AA$434,MATCH($A401,'[1]PNC 2020'!$A$7:$A$434,0)+4,MATCH(F$60,'[1]PNC 2020'!$A$3:$AA$3,0))),"")</f>
        <v/>
      </c>
      <c r="G401" s="35">
        <f t="shared" si="131"/>
        <v>0</v>
      </c>
      <c r="H401" s="35" t="str">
        <f>IFERROR(IF(INDEX('[1]PNC 2020'!$A$3:$AA$434,MATCH($A401,'[1]PNC 2020'!$A$7:$A$434,0)+4,MATCH(H$60,'[1]PNC 2020'!$A$3:$AA$3,0))=0,"",INDEX('[1]PNC 2020'!$A$3:$AA$434,MATCH($A401,'[1]PNC 2020'!$A$7:$A$434,0)+4,MATCH(H$60,'[1]PNC 2020'!$A$3:$AA$3,0))),"")</f>
        <v/>
      </c>
      <c r="I401" s="35" t="str">
        <f>IFERROR(IF(INDEX('[1]PNC 2020'!$A$3:$AA$434,MATCH($A401,'[1]PNC 2020'!$A$7:$A$434,0)+4,MATCH(I$60,'[1]PNC 2020'!$A$3:$AA$3,0))=0,"",INDEX('[1]PNC 2020'!$A$3:$AA$434,MATCH($A401,'[1]PNC 2020'!$A$7:$A$434,0)+4,MATCH(I$60,'[1]PNC 2020'!$A$3:$AA$3,0))),"")</f>
        <v/>
      </c>
      <c r="J401" s="35">
        <f t="shared" si="132"/>
        <v>0</v>
      </c>
      <c r="K401" s="35" t="str">
        <f>IFERROR(IF(INDEX('[1]PNC 2020'!$A$3:$AA$434,MATCH($A401,'[1]PNC 2020'!$A$7:$A$434,0)+4,MATCH(K$60,'[1]PNC 2020'!$A$3:$AA$3,0))=0,"",INDEX('[1]PNC 2020'!$A$3:$AA$434,MATCH($A401,'[1]PNC 2020'!$A$7:$A$434,0)+4,MATCH(K$60,'[1]PNC 2020'!$A$3:$AA$3,0))),"")</f>
        <v/>
      </c>
      <c r="L401" s="35" t="str">
        <f>IFERROR(IF(INDEX('[1]PNC 2020'!$A$3:$AA$434,MATCH($A401,'[1]PNC 2020'!$A$7:$A$434,0)+4,MATCH(L$60,'[1]PNC 2020'!$A$3:$AA$3,0))=0,"",INDEX('[1]PNC 2020'!$A$3:$AA$434,MATCH($A401,'[1]PNC 2020'!$A$7:$A$434,0)+4,MATCH(L$60,'[1]PNC 2020'!$A$3:$AA$3,0))),"")</f>
        <v/>
      </c>
      <c r="M401" s="35">
        <f t="shared" si="133"/>
        <v>0</v>
      </c>
      <c r="N401" s="35" t="str">
        <f>IFERROR(IF(INDEX('[1]PNC 2020'!$A$3:$AA$434,MATCH($A401,'[1]PNC 2020'!$A$7:$A$434,0)+4,MATCH(N$60,'[1]PNC 2020'!$A$3:$AA$3,0))=0,"",INDEX('[1]PNC 2020'!$A$3:$AA$434,MATCH($A401,'[1]PNC 2020'!$A$7:$A$434,0)+4,MATCH(N$60,'[1]PNC 2020'!$A$3:$AA$3,0))),"")</f>
        <v/>
      </c>
      <c r="O401" s="35" t="str">
        <f>IFERROR(IF(INDEX('[1]PNC 2020'!$A$3:$AA$434,MATCH($A401,'[1]PNC 2020'!$A$7:$A$434,0)+4,MATCH(O$60,'[1]PNC 2020'!$A$3:$AA$3,0))=0,"",INDEX('[1]PNC 2020'!$A$3:$AA$434,MATCH($A401,'[1]PNC 2020'!$A$7:$A$434,0)+4,MATCH(O$60,'[1]PNC 2020'!$A$3:$AA$3,0))),"")</f>
        <v/>
      </c>
      <c r="P401" s="35">
        <f t="shared" si="134"/>
        <v>0</v>
      </c>
      <c r="Q401" s="35" t="str">
        <f>IFERROR(IF(INDEX('[1]PNC 2020'!$A$3:$AA$434,MATCH($A401,'[1]PNC 2020'!$A$7:$A$434,0)+4,MATCH(Q$60,'[1]PNC 2020'!$A$3:$AA$3,0))=0,"",INDEX('[1]PNC 2020'!$A$3:$AA$434,MATCH($A401,'[1]PNC 2020'!$A$7:$A$434,0)+4,MATCH(Q$60,'[1]PNC 2020'!$A$3:$AA$3,0))),"")</f>
        <v/>
      </c>
      <c r="R401" s="35" t="str">
        <f>IFERROR(IF(INDEX('[1]PNC 2020'!$A$3:$AA$434,MATCH($A401,'[1]PNC 2020'!$A$7:$A$434,0)+4,MATCH(R$60,'[1]PNC 2020'!$A$3:$AA$3,0))=0,"",INDEX('[1]PNC 2020'!$A$3:$AA$434,MATCH($A401,'[1]PNC 2020'!$A$7:$A$434,0)+4,MATCH(R$60,'[1]PNC 2020'!$A$3:$AA$3,0))),"")</f>
        <v/>
      </c>
      <c r="S401" s="35">
        <f t="shared" si="135"/>
        <v>0</v>
      </c>
      <c r="T401" s="35" t="str">
        <f>IFERROR(IF(INDEX('[1]PNC 2020'!$A$3:$AA$434,MATCH($A401,'[1]PNC 2020'!$A$7:$A$434,0)+4,MATCH(T$60,'[1]PNC 2020'!$A$3:$AA$3,0))=0,"",INDEX('[1]PNC 2020'!$A$3:$AA$434,MATCH($A401,'[1]PNC 2020'!$A$7:$A$434,0)+4,MATCH(T$60,'[1]PNC 2020'!$A$3:$AA$3,0))),"")</f>
        <v/>
      </c>
      <c r="U401" s="35" t="str">
        <f>IFERROR(IF(INDEX('[1]PNC 2020'!$A$3:$AA$434,MATCH($A401,'[1]PNC 2020'!$A$7:$A$434,0)+4,MATCH(U$60,'[1]PNC 2020'!$A$3:$AA$3,0))=0,"",INDEX('[1]PNC 2020'!$A$3:$AA$434,MATCH($A401,'[1]PNC 2020'!$A$7:$A$434,0)+4,MATCH(U$60,'[1]PNC 2020'!$A$3:$AA$3,0))),"")</f>
        <v/>
      </c>
      <c r="V401" s="35">
        <f t="shared" si="136"/>
        <v>0</v>
      </c>
      <c r="W401" s="35" t="str">
        <f>IFERROR(IF(INDEX('[1]PNC 2020'!$A$3:$AA$434,MATCH($A401,'[1]PNC 2020'!$A$7:$A$434,0)+4,MATCH(W$60,'[1]PNC 2020'!$A$3:$AA$3,0))=0,"",INDEX('[1]PNC 2020'!$A$3:$AA$434,MATCH($A401,'[1]PNC 2020'!$A$7:$A$434,0)+4,MATCH(W$60,'[1]PNC 2020'!$A$3:$AA$3,0))),"")</f>
        <v/>
      </c>
      <c r="X401" s="35" t="str">
        <f>IFERROR(IF(INDEX('[1]PNC 2020'!$A$3:$AA$434,MATCH($A401,'[1]PNC 2020'!$A$7:$A$434,0)+4,MATCH(X$60,'[1]PNC 2020'!$A$3:$AA$3,0))=0,"",INDEX('[1]PNC 2020'!$A$3:$AA$434,MATCH($A401,'[1]PNC 2020'!$A$7:$A$434,0)+4,MATCH(X$60,'[1]PNC 2020'!$A$3:$AA$3,0))),"")</f>
        <v/>
      </c>
      <c r="Y401" s="35">
        <f t="shared" si="137"/>
        <v>0</v>
      </c>
      <c r="Z401" s="35" t="str">
        <f>IFERROR(IF(INDEX('[1]PNC 2020'!$A$3:$AA$434,MATCH($A401,'[1]PNC 2020'!$A$7:$A$434,0)+4,MATCH(Z$60,'[1]PNC 2020'!$A$3:$AA$3,0))=0,"",INDEX('[1]PNC 2020'!$A$3:$AA$434,MATCH($A401,'[1]PNC 2020'!$A$7:$A$434,0)+4,MATCH(Z$60,'[1]PNC 2020'!$A$3:$AA$3,0))),"")</f>
        <v/>
      </c>
      <c r="AA401" s="35" t="str">
        <f>IFERROR(IF(INDEX('[1]PNC 2020'!$A$3:$AA$434,MATCH($A401,'[1]PNC 2020'!$A$7:$A$434,0)+4,MATCH(AA$60,'[1]PNC 2020'!$A$3:$AA$3,0))=0,"",INDEX('[1]PNC 2020'!$A$3:$AA$434,MATCH($A401,'[1]PNC 2020'!$A$7:$A$434,0)+4,MATCH(AA$60,'[1]PNC 2020'!$A$3:$AA$3,0))),"")</f>
        <v/>
      </c>
      <c r="AB401" s="35">
        <f t="shared" si="138"/>
        <v>0</v>
      </c>
      <c r="AC401" s="35" t="str">
        <f>IFERROR(IF(INDEX('[1]PNC 2020'!$A$3:$AA$434,MATCH($A401,'[1]PNC 2020'!$A$7:$A$434,0)+4,MATCH(AC$60,'[1]PNC 2020'!$A$3:$AA$3,0))=0,"",INDEX('[1]PNC 2020'!$A$3:$AA$434,MATCH($A401,'[1]PNC 2020'!$A$7:$A$434,0)+4,MATCH(AC$60,'[1]PNC 2020'!$A$3:$AA$3,0))),"")</f>
        <v/>
      </c>
      <c r="AD401" s="35" t="str">
        <f>IFERROR(IF(INDEX('[1]PNC 2020'!$A$3:$AA$434,MATCH($A401,'[1]PNC 2020'!$A$7:$A$434,0)+4,MATCH(AD$60,'[1]PNC 2020'!$A$3:$AA$3,0))=0,"",INDEX('[1]PNC 2020'!$A$3:$AA$434,MATCH($A401,'[1]PNC 2020'!$A$7:$A$434,0)+4,MATCH(AD$60,'[1]PNC 2020'!$A$3:$AA$3,0))),"")</f>
        <v/>
      </c>
      <c r="AE401" s="35">
        <f t="shared" si="139"/>
        <v>0</v>
      </c>
      <c r="AF401" s="35" t="str">
        <f>IFERROR(IF(INDEX('[1]PNC 2020'!$A$3:$AA$434,MATCH($A401,'[1]PNC 2020'!$A$7:$A$434,0)+4,MATCH(AF$60,'[1]PNC 2020'!$A$3:$AA$3,0))=0,"",INDEX('[1]PNC 2020'!$A$3:$AA$434,MATCH($A401,'[1]PNC 2020'!$A$7:$A$434,0)+4,MATCH(AF$60,'[1]PNC 2020'!$A$3:$AA$3,0))),"")</f>
        <v/>
      </c>
      <c r="AG401" s="35" t="str">
        <f>IFERROR(IF(INDEX('[1]PNC 2020'!$A$3:$AA$434,MATCH($A401,'[1]PNC 2020'!$A$7:$A$434,0)+4,MATCH(AG$60,'[1]PNC 2020'!$A$3:$AA$3,0))=0,"",INDEX('[1]PNC 2020'!$A$3:$AA$434,MATCH($A401,'[1]PNC 2020'!$A$7:$A$434,0)+4,MATCH(AG$60,'[1]PNC 2020'!$A$3:$AA$3,0))),"")</f>
        <v/>
      </c>
      <c r="AH401" s="35">
        <f t="shared" si="140"/>
        <v>0</v>
      </c>
      <c r="AI401" s="35" t="str">
        <f>IFERROR(IF(INDEX('[1]PNC 2020'!$A$3:$AA$434,MATCH($A401,'[1]PNC 2020'!$A$7:$A$434,0)+4,MATCH(AI$60,'[1]PNC 2020'!$A$3:$AA$3,0))=0,"",INDEX('[1]PNC 2020'!$A$3:$AA$434,MATCH($A401,'[1]PNC 2020'!$A$7:$A$434,0)+4,MATCH(AI$60,'[1]PNC 2020'!$A$3:$AA$3,0))),"")</f>
        <v/>
      </c>
      <c r="AJ401" s="35" t="str">
        <f>IFERROR(IF(INDEX('[1]PNC 2020'!$A$3:$AA$434,MATCH($A401,'[1]PNC 2020'!$A$7:$A$434,0)+4,MATCH(AJ$60,'[1]PNC 2020'!$A$3:$AA$3,0))=0,"",INDEX('[1]PNC 2020'!$A$3:$AA$434,MATCH($A401,'[1]PNC 2020'!$A$7:$A$434,0)+4,MATCH(AJ$60,'[1]PNC 2020'!$A$3:$AA$3,0))),"")</f>
        <v/>
      </c>
      <c r="AK401" s="35">
        <f t="shared" si="141"/>
        <v>0</v>
      </c>
      <c r="AM401" s="97" t="s">
        <v>6</v>
      </c>
    </row>
    <row r="402" spans="1:39" x14ac:dyDescent="0.25">
      <c r="A402" s="97" t="str">
        <f t="shared" si="127"/>
        <v xml:space="preserve">JulioCooperativa Nacional De Seguros, Inc </v>
      </c>
      <c r="B402" s="37" t="s">
        <v>120</v>
      </c>
      <c r="C402" s="44">
        <f t="shared" si="129"/>
        <v>0</v>
      </c>
      <c r="D402" s="44">
        <f t="shared" si="130"/>
        <v>0</v>
      </c>
      <c r="E402" s="35" t="str">
        <f>IFERROR(IF(INDEX('[1]PNC 2020'!$A$3:$AA$434,MATCH($A402,'[1]PNC 2020'!$A$7:$A$434,0)+4,MATCH(E$60,'[1]PNC 2020'!$A$3:$AA$3,0))=0,"",INDEX('[1]PNC 2020'!$A$3:$AA$434,MATCH($A402,'[1]PNC 2020'!$A$7:$A$434,0)+4,MATCH(E$60,'[1]PNC 2020'!$A$3:$AA$3,0))),"")</f>
        <v/>
      </c>
      <c r="F402" s="35" t="str">
        <f>IFERROR(IF(INDEX('[1]PNC 2020'!$A$3:$AA$434,MATCH($A402,'[1]PNC 2020'!$A$7:$A$434,0)+4,MATCH(F$60,'[1]PNC 2020'!$A$3:$AA$3,0))=0,"",INDEX('[1]PNC 2020'!$A$3:$AA$434,MATCH($A402,'[1]PNC 2020'!$A$7:$A$434,0)+4,MATCH(F$60,'[1]PNC 2020'!$A$3:$AA$3,0))),"")</f>
        <v/>
      </c>
      <c r="G402" s="35">
        <f t="shared" si="131"/>
        <v>0</v>
      </c>
      <c r="H402" s="35" t="str">
        <f>IFERROR(IF(INDEX('[1]PNC 2020'!$A$3:$AA$434,MATCH($A402,'[1]PNC 2020'!$A$7:$A$434,0)+4,MATCH(H$60,'[1]PNC 2020'!$A$3:$AA$3,0))=0,"",INDEX('[1]PNC 2020'!$A$3:$AA$434,MATCH($A402,'[1]PNC 2020'!$A$7:$A$434,0)+4,MATCH(H$60,'[1]PNC 2020'!$A$3:$AA$3,0))),"")</f>
        <v/>
      </c>
      <c r="I402" s="35" t="str">
        <f>IFERROR(IF(INDEX('[1]PNC 2020'!$A$3:$AA$434,MATCH($A402,'[1]PNC 2020'!$A$7:$A$434,0)+4,MATCH(I$60,'[1]PNC 2020'!$A$3:$AA$3,0))=0,"",INDEX('[1]PNC 2020'!$A$3:$AA$434,MATCH($A402,'[1]PNC 2020'!$A$7:$A$434,0)+4,MATCH(I$60,'[1]PNC 2020'!$A$3:$AA$3,0))),"")</f>
        <v/>
      </c>
      <c r="J402" s="35">
        <f t="shared" si="132"/>
        <v>0</v>
      </c>
      <c r="K402" s="35" t="str">
        <f>IFERROR(IF(INDEX('[1]PNC 2020'!$A$3:$AA$434,MATCH($A402,'[1]PNC 2020'!$A$7:$A$434,0)+4,MATCH(K$60,'[1]PNC 2020'!$A$3:$AA$3,0))=0,"",INDEX('[1]PNC 2020'!$A$3:$AA$434,MATCH($A402,'[1]PNC 2020'!$A$7:$A$434,0)+4,MATCH(K$60,'[1]PNC 2020'!$A$3:$AA$3,0))),"")</f>
        <v/>
      </c>
      <c r="L402" s="35" t="str">
        <f>IFERROR(IF(INDEX('[1]PNC 2020'!$A$3:$AA$434,MATCH($A402,'[1]PNC 2020'!$A$7:$A$434,0)+4,MATCH(L$60,'[1]PNC 2020'!$A$3:$AA$3,0))=0,"",INDEX('[1]PNC 2020'!$A$3:$AA$434,MATCH($A402,'[1]PNC 2020'!$A$7:$A$434,0)+4,MATCH(L$60,'[1]PNC 2020'!$A$3:$AA$3,0))),"")</f>
        <v/>
      </c>
      <c r="M402" s="35">
        <f t="shared" si="133"/>
        <v>0</v>
      </c>
      <c r="N402" s="35" t="str">
        <f>IFERROR(IF(INDEX('[1]PNC 2020'!$A$3:$AA$434,MATCH($A402,'[1]PNC 2020'!$A$7:$A$434,0)+4,MATCH(N$60,'[1]PNC 2020'!$A$3:$AA$3,0))=0,"",INDEX('[1]PNC 2020'!$A$3:$AA$434,MATCH($A402,'[1]PNC 2020'!$A$7:$A$434,0)+4,MATCH(N$60,'[1]PNC 2020'!$A$3:$AA$3,0))),"")</f>
        <v/>
      </c>
      <c r="O402" s="35" t="str">
        <f>IFERROR(IF(INDEX('[1]PNC 2020'!$A$3:$AA$434,MATCH($A402,'[1]PNC 2020'!$A$7:$A$434,0)+4,MATCH(O$60,'[1]PNC 2020'!$A$3:$AA$3,0))=0,"",INDEX('[1]PNC 2020'!$A$3:$AA$434,MATCH($A402,'[1]PNC 2020'!$A$7:$A$434,0)+4,MATCH(O$60,'[1]PNC 2020'!$A$3:$AA$3,0))),"")</f>
        <v/>
      </c>
      <c r="P402" s="35">
        <f t="shared" si="134"/>
        <v>0</v>
      </c>
      <c r="Q402" s="35" t="str">
        <f>IFERROR(IF(INDEX('[1]PNC 2020'!$A$3:$AA$434,MATCH($A402,'[1]PNC 2020'!$A$7:$A$434,0)+4,MATCH(Q$60,'[1]PNC 2020'!$A$3:$AA$3,0))=0,"",INDEX('[1]PNC 2020'!$A$3:$AA$434,MATCH($A402,'[1]PNC 2020'!$A$7:$A$434,0)+4,MATCH(Q$60,'[1]PNC 2020'!$A$3:$AA$3,0))),"")</f>
        <v/>
      </c>
      <c r="R402" s="35" t="str">
        <f>IFERROR(IF(INDEX('[1]PNC 2020'!$A$3:$AA$434,MATCH($A402,'[1]PNC 2020'!$A$7:$A$434,0)+4,MATCH(R$60,'[1]PNC 2020'!$A$3:$AA$3,0))=0,"",INDEX('[1]PNC 2020'!$A$3:$AA$434,MATCH($A402,'[1]PNC 2020'!$A$7:$A$434,0)+4,MATCH(R$60,'[1]PNC 2020'!$A$3:$AA$3,0))),"")</f>
        <v/>
      </c>
      <c r="S402" s="35">
        <f t="shared" si="135"/>
        <v>0</v>
      </c>
      <c r="T402" s="35" t="str">
        <f>IFERROR(IF(INDEX('[1]PNC 2020'!$A$3:$AA$434,MATCH($A402,'[1]PNC 2020'!$A$7:$A$434,0)+4,MATCH(T$60,'[1]PNC 2020'!$A$3:$AA$3,0))=0,"",INDEX('[1]PNC 2020'!$A$3:$AA$434,MATCH($A402,'[1]PNC 2020'!$A$7:$A$434,0)+4,MATCH(T$60,'[1]PNC 2020'!$A$3:$AA$3,0))),"")</f>
        <v/>
      </c>
      <c r="U402" s="35" t="str">
        <f>IFERROR(IF(INDEX('[1]PNC 2020'!$A$3:$AA$434,MATCH($A402,'[1]PNC 2020'!$A$7:$A$434,0)+4,MATCH(U$60,'[1]PNC 2020'!$A$3:$AA$3,0))=0,"",INDEX('[1]PNC 2020'!$A$3:$AA$434,MATCH($A402,'[1]PNC 2020'!$A$7:$A$434,0)+4,MATCH(U$60,'[1]PNC 2020'!$A$3:$AA$3,0))),"")</f>
        <v/>
      </c>
      <c r="V402" s="35">
        <f t="shared" si="136"/>
        <v>0</v>
      </c>
      <c r="W402" s="35" t="str">
        <f>IFERROR(IF(INDEX('[1]PNC 2020'!$A$3:$AA$434,MATCH($A402,'[1]PNC 2020'!$A$7:$A$434,0)+4,MATCH(W$60,'[1]PNC 2020'!$A$3:$AA$3,0))=0,"",INDEX('[1]PNC 2020'!$A$3:$AA$434,MATCH($A402,'[1]PNC 2020'!$A$7:$A$434,0)+4,MATCH(W$60,'[1]PNC 2020'!$A$3:$AA$3,0))),"")</f>
        <v/>
      </c>
      <c r="X402" s="35" t="str">
        <f>IFERROR(IF(INDEX('[1]PNC 2020'!$A$3:$AA$434,MATCH($A402,'[1]PNC 2020'!$A$7:$A$434,0)+4,MATCH(X$60,'[1]PNC 2020'!$A$3:$AA$3,0))=0,"",INDEX('[1]PNC 2020'!$A$3:$AA$434,MATCH($A402,'[1]PNC 2020'!$A$7:$A$434,0)+4,MATCH(X$60,'[1]PNC 2020'!$A$3:$AA$3,0))),"")</f>
        <v/>
      </c>
      <c r="Y402" s="35">
        <f t="shared" si="137"/>
        <v>0</v>
      </c>
      <c r="Z402" s="35" t="str">
        <f>IFERROR(IF(INDEX('[1]PNC 2020'!$A$3:$AA$434,MATCH($A402,'[1]PNC 2020'!$A$7:$A$434,0)+4,MATCH(Z$60,'[1]PNC 2020'!$A$3:$AA$3,0))=0,"",INDEX('[1]PNC 2020'!$A$3:$AA$434,MATCH($A402,'[1]PNC 2020'!$A$7:$A$434,0)+4,MATCH(Z$60,'[1]PNC 2020'!$A$3:$AA$3,0))),"")</f>
        <v/>
      </c>
      <c r="AA402" s="35" t="str">
        <f>IFERROR(IF(INDEX('[1]PNC 2020'!$A$3:$AA$434,MATCH($A402,'[1]PNC 2020'!$A$7:$A$434,0)+4,MATCH(AA$60,'[1]PNC 2020'!$A$3:$AA$3,0))=0,"",INDEX('[1]PNC 2020'!$A$3:$AA$434,MATCH($A402,'[1]PNC 2020'!$A$7:$A$434,0)+4,MATCH(AA$60,'[1]PNC 2020'!$A$3:$AA$3,0))),"")</f>
        <v/>
      </c>
      <c r="AB402" s="35">
        <f t="shared" si="138"/>
        <v>0</v>
      </c>
      <c r="AC402" s="35" t="str">
        <f>IFERROR(IF(INDEX('[1]PNC 2020'!$A$3:$AA$434,MATCH($A402,'[1]PNC 2020'!$A$7:$A$434,0)+4,MATCH(AC$60,'[1]PNC 2020'!$A$3:$AA$3,0))=0,"",INDEX('[1]PNC 2020'!$A$3:$AA$434,MATCH($A402,'[1]PNC 2020'!$A$7:$A$434,0)+4,MATCH(AC$60,'[1]PNC 2020'!$A$3:$AA$3,0))),"")</f>
        <v/>
      </c>
      <c r="AD402" s="35" t="str">
        <f>IFERROR(IF(INDEX('[1]PNC 2020'!$A$3:$AA$434,MATCH($A402,'[1]PNC 2020'!$A$7:$A$434,0)+4,MATCH(AD$60,'[1]PNC 2020'!$A$3:$AA$3,0))=0,"",INDEX('[1]PNC 2020'!$A$3:$AA$434,MATCH($A402,'[1]PNC 2020'!$A$7:$A$434,0)+4,MATCH(AD$60,'[1]PNC 2020'!$A$3:$AA$3,0))),"")</f>
        <v/>
      </c>
      <c r="AE402" s="35">
        <f t="shared" si="139"/>
        <v>0</v>
      </c>
      <c r="AF402" s="35" t="str">
        <f>IFERROR(IF(INDEX('[1]PNC 2020'!$A$3:$AA$434,MATCH($A402,'[1]PNC 2020'!$A$7:$A$434,0)+4,MATCH(AF$60,'[1]PNC 2020'!$A$3:$AA$3,0))=0,"",INDEX('[1]PNC 2020'!$A$3:$AA$434,MATCH($A402,'[1]PNC 2020'!$A$7:$A$434,0)+4,MATCH(AF$60,'[1]PNC 2020'!$A$3:$AA$3,0))),"")</f>
        <v/>
      </c>
      <c r="AG402" s="35" t="str">
        <f>IFERROR(IF(INDEX('[1]PNC 2020'!$A$3:$AA$434,MATCH($A402,'[1]PNC 2020'!$A$7:$A$434,0)+4,MATCH(AG$60,'[1]PNC 2020'!$A$3:$AA$3,0))=0,"",INDEX('[1]PNC 2020'!$A$3:$AA$434,MATCH($A402,'[1]PNC 2020'!$A$7:$A$434,0)+4,MATCH(AG$60,'[1]PNC 2020'!$A$3:$AA$3,0))),"")</f>
        <v/>
      </c>
      <c r="AH402" s="35">
        <f t="shared" si="140"/>
        <v>0</v>
      </c>
      <c r="AI402" s="35" t="str">
        <f>IFERROR(IF(INDEX('[1]PNC 2020'!$A$3:$AA$434,MATCH($A402,'[1]PNC 2020'!$A$7:$A$434,0)+4,MATCH(AI$60,'[1]PNC 2020'!$A$3:$AA$3,0))=0,"",INDEX('[1]PNC 2020'!$A$3:$AA$434,MATCH($A402,'[1]PNC 2020'!$A$7:$A$434,0)+4,MATCH(AI$60,'[1]PNC 2020'!$A$3:$AA$3,0))),"")</f>
        <v/>
      </c>
      <c r="AJ402" s="35" t="str">
        <f>IFERROR(IF(INDEX('[1]PNC 2020'!$A$3:$AA$434,MATCH($A402,'[1]PNC 2020'!$A$7:$A$434,0)+4,MATCH(AJ$60,'[1]PNC 2020'!$A$3:$AA$3,0))=0,"",INDEX('[1]PNC 2020'!$A$3:$AA$434,MATCH($A402,'[1]PNC 2020'!$A$7:$A$434,0)+4,MATCH(AJ$60,'[1]PNC 2020'!$A$3:$AA$3,0))),"")</f>
        <v/>
      </c>
      <c r="AK402" s="35">
        <f t="shared" si="141"/>
        <v>0</v>
      </c>
      <c r="AM402" s="97" t="s">
        <v>6</v>
      </c>
    </row>
    <row r="403" spans="1:39" x14ac:dyDescent="0.25">
      <c r="A403" s="97" t="str">
        <f t="shared" si="127"/>
        <v>JulioAngloamericana de Seguros, S. A.</v>
      </c>
      <c r="B403" s="37" t="s">
        <v>78</v>
      </c>
      <c r="C403" s="44">
        <f t="shared" si="129"/>
        <v>0</v>
      </c>
      <c r="D403" s="44">
        <f t="shared" si="130"/>
        <v>0</v>
      </c>
      <c r="E403" s="35" t="str">
        <f>IFERROR(IF(INDEX('[1]PNC 2020'!$A$3:$AA$434,MATCH($A403,'[1]PNC 2020'!$A$7:$A$434,0)+4,MATCH(E$60,'[1]PNC 2020'!$A$3:$AA$3,0))=0,"",INDEX('[1]PNC 2020'!$A$3:$AA$434,MATCH($A403,'[1]PNC 2020'!$A$7:$A$434,0)+4,MATCH(E$60,'[1]PNC 2020'!$A$3:$AA$3,0))),"")</f>
        <v/>
      </c>
      <c r="F403" s="35" t="str">
        <f>IFERROR(IF(INDEX('[1]PNC 2020'!$A$3:$AA$434,MATCH($A403,'[1]PNC 2020'!$A$7:$A$434,0)+4,MATCH(F$60,'[1]PNC 2020'!$A$3:$AA$3,0))=0,"",INDEX('[1]PNC 2020'!$A$3:$AA$434,MATCH($A403,'[1]PNC 2020'!$A$7:$A$434,0)+4,MATCH(F$60,'[1]PNC 2020'!$A$3:$AA$3,0))),"")</f>
        <v/>
      </c>
      <c r="G403" s="35">
        <f t="shared" si="131"/>
        <v>0</v>
      </c>
      <c r="H403" s="35" t="str">
        <f>IFERROR(IF(INDEX('[1]PNC 2020'!$A$3:$AA$434,MATCH($A403,'[1]PNC 2020'!$A$7:$A$434,0)+4,MATCH(H$60,'[1]PNC 2020'!$A$3:$AA$3,0))=0,"",INDEX('[1]PNC 2020'!$A$3:$AA$434,MATCH($A403,'[1]PNC 2020'!$A$7:$A$434,0)+4,MATCH(H$60,'[1]PNC 2020'!$A$3:$AA$3,0))),"")</f>
        <v/>
      </c>
      <c r="I403" s="35" t="str">
        <f>IFERROR(IF(INDEX('[1]PNC 2020'!$A$3:$AA$434,MATCH($A403,'[1]PNC 2020'!$A$7:$A$434,0)+4,MATCH(I$60,'[1]PNC 2020'!$A$3:$AA$3,0))=0,"",INDEX('[1]PNC 2020'!$A$3:$AA$434,MATCH($A403,'[1]PNC 2020'!$A$7:$A$434,0)+4,MATCH(I$60,'[1]PNC 2020'!$A$3:$AA$3,0))),"")</f>
        <v/>
      </c>
      <c r="J403" s="35">
        <f t="shared" si="132"/>
        <v>0</v>
      </c>
      <c r="K403" s="35" t="str">
        <f>IFERROR(IF(INDEX('[1]PNC 2020'!$A$3:$AA$434,MATCH($A403,'[1]PNC 2020'!$A$7:$A$434,0)+4,MATCH(K$60,'[1]PNC 2020'!$A$3:$AA$3,0))=0,"",INDEX('[1]PNC 2020'!$A$3:$AA$434,MATCH($A403,'[1]PNC 2020'!$A$7:$A$434,0)+4,MATCH(K$60,'[1]PNC 2020'!$A$3:$AA$3,0))),"")</f>
        <v/>
      </c>
      <c r="L403" s="35" t="str">
        <f>IFERROR(IF(INDEX('[1]PNC 2020'!$A$3:$AA$434,MATCH($A403,'[1]PNC 2020'!$A$7:$A$434,0)+4,MATCH(L$60,'[1]PNC 2020'!$A$3:$AA$3,0))=0,"",INDEX('[1]PNC 2020'!$A$3:$AA$434,MATCH($A403,'[1]PNC 2020'!$A$7:$A$434,0)+4,MATCH(L$60,'[1]PNC 2020'!$A$3:$AA$3,0))),"")</f>
        <v/>
      </c>
      <c r="M403" s="35">
        <f t="shared" si="133"/>
        <v>0</v>
      </c>
      <c r="N403" s="35" t="str">
        <f>IFERROR(IF(INDEX('[1]PNC 2020'!$A$3:$AA$434,MATCH($A403,'[1]PNC 2020'!$A$7:$A$434,0)+4,MATCH(N$60,'[1]PNC 2020'!$A$3:$AA$3,0))=0,"",INDEX('[1]PNC 2020'!$A$3:$AA$434,MATCH($A403,'[1]PNC 2020'!$A$7:$A$434,0)+4,MATCH(N$60,'[1]PNC 2020'!$A$3:$AA$3,0))),"")</f>
        <v/>
      </c>
      <c r="O403" s="35" t="str">
        <f>IFERROR(IF(INDEX('[1]PNC 2020'!$A$3:$AA$434,MATCH($A403,'[1]PNC 2020'!$A$7:$A$434,0)+4,MATCH(O$60,'[1]PNC 2020'!$A$3:$AA$3,0))=0,"",INDEX('[1]PNC 2020'!$A$3:$AA$434,MATCH($A403,'[1]PNC 2020'!$A$7:$A$434,0)+4,MATCH(O$60,'[1]PNC 2020'!$A$3:$AA$3,0))),"")</f>
        <v/>
      </c>
      <c r="P403" s="35">
        <f t="shared" si="134"/>
        <v>0</v>
      </c>
      <c r="Q403" s="35" t="str">
        <f>IFERROR(IF(INDEX('[1]PNC 2020'!$A$3:$AA$434,MATCH($A403,'[1]PNC 2020'!$A$7:$A$434,0)+4,MATCH(Q$60,'[1]PNC 2020'!$A$3:$AA$3,0))=0,"",INDEX('[1]PNC 2020'!$A$3:$AA$434,MATCH($A403,'[1]PNC 2020'!$A$7:$A$434,0)+4,MATCH(Q$60,'[1]PNC 2020'!$A$3:$AA$3,0))),"")</f>
        <v/>
      </c>
      <c r="R403" s="35" t="str">
        <f>IFERROR(IF(INDEX('[1]PNC 2020'!$A$3:$AA$434,MATCH($A403,'[1]PNC 2020'!$A$7:$A$434,0)+4,MATCH(R$60,'[1]PNC 2020'!$A$3:$AA$3,0))=0,"",INDEX('[1]PNC 2020'!$A$3:$AA$434,MATCH($A403,'[1]PNC 2020'!$A$7:$A$434,0)+4,MATCH(R$60,'[1]PNC 2020'!$A$3:$AA$3,0))),"")</f>
        <v/>
      </c>
      <c r="S403" s="35">
        <f t="shared" si="135"/>
        <v>0</v>
      </c>
      <c r="T403" s="35" t="str">
        <f>IFERROR(IF(INDEX('[1]PNC 2020'!$A$3:$AA$434,MATCH($A403,'[1]PNC 2020'!$A$7:$A$434,0)+4,MATCH(T$60,'[1]PNC 2020'!$A$3:$AA$3,0))=0,"",INDEX('[1]PNC 2020'!$A$3:$AA$434,MATCH($A403,'[1]PNC 2020'!$A$7:$A$434,0)+4,MATCH(T$60,'[1]PNC 2020'!$A$3:$AA$3,0))),"")</f>
        <v/>
      </c>
      <c r="U403" s="35" t="str">
        <f>IFERROR(IF(INDEX('[1]PNC 2020'!$A$3:$AA$434,MATCH($A403,'[1]PNC 2020'!$A$7:$A$434,0)+4,MATCH(U$60,'[1]PNC 2020'!$A$3:$AA$3,0))=0,"",INDEX('[1]PNC 2020'!$A$3:$AA$434,MATCH($A403,'[1]PNC 2020'!$A$7:$A$434,0)+4,MATCH(U$60,'[1]PNC 2020'!$A$3:$AA$3,0))),"")</f>
        <v/>
      </c>
      <c r="V403" s="35">
        <f t="shared" si="136"/>
        <v>0</v>
      </c>
      <c r="W403" s="35" t="str">
        <f>IFERROR(IF(INDEX('[1]PNC 2020'!$A$3:$AA$434,MATCH($A403,'[1]PNC 2020'!$A$7:$A$434,0)+4,MATCH(W$60,'[1]PNC 2020'!$A$3:$AA$3,0))=0,"",INDEX('[1]PNC 2020'!$A$3:$AA$434,MATCH($A403,'[1]PNC 2020'!$A$7:$A$434,0)+4,MATCH(W$60,'[1]PNC 2020'!$A$3:$AA$3,0))),"")</f>
        <v/>
      </c>
      <c r="X403" s="35" t="str">
        <f>IFERROR(IF(INDEX('[1]PNC 2020'!$A$3:$AA$434,MATCH($A403,'[1]PNC 2020'!$A$7:$A$434,0)+4,MATCH(X$60,'[1]PNC 2020'!$A$3:$AA$3,0))=0,"",INDEX('[1]PNC 2020'!$A$3:$AA$434,MATCH($A403,'[1]PNC 2020'!$A$7:$A$434,0)+4,MATCH(X$60,'[1]PNC 2020'!$A$3:$AA$3,0))),"")</f>
        <v/>
      </c>
      <c r="Y403" s="35">
        <f t="shared" si="137"/>
        <v>0</v>
      </c>
      <c r="Z403" s="35" t="str">
        <f>IFERROR(IF(INDEX('[1]PNC 2020'!$A$3:$AA$434,MATCH($A403,'[1]PNC 2020'!$A$7:$A$434,0)+4,MATCH(Z$60,'[1]PNC 2020'!$A$3:$AA$3,0))=0,"",INDEX('[1]PNC 2020'!$A$3:$AA$434,MATCH($A403,'[1]PNC 2020'!$A$7:$A$434,0)+4,MATCH(Z$60,'[1]PNC 2020'!$A$3:$AA$3,0))),"")</f>
        <v/>
      </c>
      <c r="AA403" s="35" t="str">
        <f>IFERROR(IF(INDEX('[1]PNC 2020'!$A$3:$AA$434,MATCH($A403,'[1]PNC 2020'!$A$7:$A$434,0)+4,MATCH(AA$60,'[1]PNC 2020'!$A$3:$AA$3,0))=0,"",INDEX('[1]PNC 2020'!$A$3:$AA$434,MATCH($A403,'[1]PNC 2020'!$A$7:$A$434,0)+4,MATCH(AA$60,'[1]PNC 2020'!$A$3:$AA$3,0))),"")</f>
        <v/>
      </c>
      <c r="AB403" s="35">
        <f t="shared" si="138"/>
        <v>0</v>
      </c>
      <c r="AC403" s="35" t="str">
        <f>IFERROR(IF(INDEX('[1]PNC 2020'!$A$3:$AA$434,MATCH($A403,'[1]PNC 2020'!$A$7:$A$434,0)+4,MATCH(AC$60,'[1]PNC 2020'!$A$3:$AA$3,0))=0,"",INDEX('[1]PNC 2020'!$A$3:$AA$434,MATCH($A403,'[1]PNC 2020'!$A$7:$A$434,0)+4,MATCH(AC$60,'[1]PNC 2020'!$A$3:$AA$3,0))),"")</f>
        <v/>
      </c>
      <c r="AD403" s="35" t="str">
        <f>IFERROR(IF(INDEX('[1]PNC 2020'!$A$3:$AA$434,MATCH($A403,'[1]PNC 2020'!$A$7:$A$434,0)+4,MATCH(AD$60,'[1]PNC 2020'!$A$3:$AA$3,0))=0,"",INDEX('[1]PNC 2020'!$A$3:$AA$434,MATCH($A403,'[1]PNC 2020'!$A$7:$A$434,0)+4,MATCH(AD$60,'[1]PNC 2020'!$A$3:$AA$3,0))),"")</f>
        <v/>
      </c>
      <c r="AE403" s="35">
        <f t="shared" si="139"/>
        <v>0</v>
      </c>
      <c r="AF403" s="35" t="str">
        <f>IFERROR(IF(INDEX('[1]PNC 2020'!$A$3:$AA$434,MATCH($A403,'[1]PNC 2020'!$A$7:$A$434,0)+4,MATCH(AF$60,'[1]PNC 2020'!$A$3:$AA$3,0))=0,"",INDEX('[1]PNC 2020'!$A$3:$AA$434,MATCH($A403,'[1]PNC 2020'!$A$7:$A$434,0)+4,MATCH(AF$60,'[1]PNC 2020'!$A$3:$AA$3,0))),"")</f>
        <v/>
      </c>
      <c r="AG403" s="35" t="str">
        <f>IFERROR(IF(INDEX('[1]PNC 2020'!$A$3:$AA$434,MATCH($A403,'[1]PNC 2020'!$A$7:$A$434,0)+4,MATCH(AG$60,'[1]PNC 2020'!$A$3:$AA$3,0))=0,"",INDEX('[1]PNC 2020'!$A$3:$AA$434,MATCH($A403,'[1]PNC 2020'!$A$7:$A$434,0)+4,MATCH(AG$60,'[1]PNC 2020'!$A$3:$AA$3,0))),"")</f>
        <v/>
      </c>
      <c r="AH403" s="35">
        <f t="shared" si="140"/>
        <v>0</v>
      </c>
      <c r="AI403" s="35" t="str">
        <f>IFERROR(IF(INDEX('[1]PNC 2020'!$A$3:$AA$434,MATCH($A403,'[1]PNC 2020'!$A$7:$A$434,0)+4,MATCH(AI$60,'[1]PNC 2020'!$A$3:$AA$3,0))=0,"",INDEX('[1]PNC 2020'!$A$3:$AA$434,MATCH($A403,'[1]PNC 2020'!$A$7:$A$434,0)+4,MATCH(AI$60,'[1]PNC 2020'!$A$3:$AA$3,0))),"")</f>
        <v/>
      </c>
      <c r="AJ403" s="35" t="str">
        <f>IFERROR(IF(INDEX('[1]PNC 2020'!$A$3:$AA$434,MATCH($A403,'[1]PNC 2020'!$A$7:$A$434,0)+4,MATCH(AJ$60,'[1]PNC 2020'!$A$3:$AA$3,0))=0,"",INDEX('[1]PNC 2020'!$A$3:$AA$434,MATCH($A403,'[1]PNC 2020'!$A$7:$A$434,0)+4,MATCH(AJ$60,'[1]PNC 2020'!$A$3:$AA$3,0))),"")</f>
        <v/>
      </c>
      <c r="AK403" s="35">
        <f t="shared" si="141"/>
        <v>0</v>
      </c>
      <c r="AM403" s="97" t="s">
        <v>6</v>
      </c>
    </row>
    <row r="404" spans="1:39" x14ac:dyDescent="0.25">
      <c r="A404" s="97" t="str">
        <f t="shared" si="127"/>
        <v>JulioAtrio Seguros S. A.</v>
      </c>
      <c r="B404" s="37" t="s">
        <v>121</v>
      </c>
      <c r="C404" s="44">
        <f t="shared" si="129"/>
        <v>0</v>
      </c>
      <c r="D404" s="44">
        <f t="shared" si="130"/>
        <v>0</v>
      </c>
      <c r="E404" s="35" t="str">
        <f>IFERROR(IF(INDEX('[1]PNC 2020'!$A$3:$AA$434,MATCH($A404,'[1]PNC 2020'!$A$7:$A$434,0)+4,MATCH(E$60,'[1]PNC 2020'!$A$3:$AA$3,0))=0,"",INDEX('[1]PNC 2020'!$A$3:$AA$434,MATCH($A404,'[1]PNC 2020'!$A$7:$A$434,0)+4,MATCH(E$60,'[1]PNC 2020'!$A$3:$AA$3,0))),"")</f>
        <v/>
      </c>
      <c r="F404" s="35" t="str">
        <f>IFERROR(IF(INDEX('[1]PNC 2020'!$A$3:$AA$434,MATCH($A404,'[1]PNC 2020'!$A$7:$A$434,0)+4,MATCH(F$60,'[1]PNC 2020'!$A$3:$AA$3,0))=0,"",INDEX('[1]PNC 2020'!$A$3:$AA$434,MATCH($A404,'[1]PNC 2020'!$A$7:$A$434,0)+4,MATCH(F$60,'[1]PNC 2020'!$A$3:$AA$3,0))),"")</f>
        <v/>
      </c>
      <c r="G404" s="35">
        <f t="shared" si="131"/>
        <v>0</v>
      </c>
      <c r="H404" s="35" t="str">
        <f>IFERROR(IF(INDEX('[1]PNC 2020'!$A$3:$AA$434,MATCH($A404,'[1]PNC 2020'!$A$7:$A$434,0)+4,MATCH(H$60,'[1]PNC 2020'!$A$3:$AA$3,0))=0,"",INDEX('[1]PNC 2020'!$A$3:$AA$434,MATCH($A404,'[1]PNC 2020'!$A$7:$A$434,0)+4,MATCH(H$60,'[1]PNC 2020'!$A$3:$AA$3,0))),"")</f>
        <v/>
      </c>
      <c r="I404" s="35" t="str">
        <f>IFERROR(IF(INDEX('[1]PNC 2020'!$A$3:$AA$434,MATCH($A404,'[1]PNC 2020'!$A$7:$A$434,0)+4,MATCH(I$60,'[1]PNC 2020'!$A$3:$AA$3,0))=0,"",INDEX('[1]PNC 2020'!$A$3:$AA$434,MATCH($A404,'[1]PNC 2020'!$A$7:$A$434,0)+4,MATCH(I$60,'[1]PNC 2020'!$A$3:$AA$3,0))),"")</f>
        <v/>
      </c>
      <c r="J404" s="35">
        <f t="shared" si="132"/>
        <v>0</v>
      </c>
      <c r="K404" s="35" t="str">
        <f>IFERROR(IF(INDEX('[1]PNC 2020'!$A$3:$AA$434,MATCH($A404,'[1]PNC 2020'!$A$7:$A$434,0)+4,MATCH(K$60,'[1]PNC 2020'!$A$3:$AA$3,0))=0,"",INDEX('[1]PNC 2020'!$A$3:$AA$434,MATCH($A404,'[1]PNC 2020'!$A$7:$A$434,0)+4,MATCH(K$60,'[1]PNC 2020'!$A$3:$AA$3,0))),"")</f>
        <v/>
      </c>
      <c r="L404" s="35" t="str">
        <f>IFERROR(IF(INDEX('[1]PNC 2020'!$A$3:$AA$434,MATCH($A404,'[1]PNC 2020'!$A$7:$A$434,0)+4,MATCH(L$60,'[1]PNC 2020'!$A$3:$AA$3,0))=0,"",INDEX('[1]PNC 2020'!$A$3:$AA$434,MATCH($A404,'[1]PNC 2020'!$A$7:$A$434,0)+4,MATCH(L$60,'[1]PNC 2020'!$A$3:$AA$3,0))),"")</f>
        <v/>
      </c>
      <c r="M404" s="35">
        <f t="shared" si="133"/>
        <v>0</v>
      </c>
      <c r="N404" s="35" t="str">
        <f>IFERROR(IF(INDEX('[1]PNC 2020'!$A$3:$AA$434,MATCH($A404,'[1]PNC 2020'!$A$7:$A$434,0)+4,MATCH(N$60,'[1]PNC 2020'!$A$3:$AA$3,0))=0,"",INDEX('[1]PNC 2020'!$A$3:$AA$434,MATCH($A404,'[1]PNC 2020'!$A$7:$A$434,0)+4,MATCH(N$60,'[1]PNC 2020'!$A$3:$AA$3,0))),"")</f>
        <v/>
      </c>
      <c r="O404" s="35" t="str">
        <f>IFERROR(IF(INDEX('[1]PNC 2020'!$A$3:$AA$434,MATCH($A404,'[1]PNC 2020'!$A$7:$A$434,0)+4,MATCH(O$60,'[1]PNC 2020'!$A$3:$AA$3,0))=0,"",INDEX('[1]PNC 2020'!$A$3:$AA$434,MATCH($A404,'[1]PNC 2020'!$A$7:$A$434,0)+4,MATCH(O$60,'[1]PNC 2020'!$A$3:$AA$3,0))),"")</f>
        <v/>
      </c>
      <c r="P404" s="35">
        <f t="shared" si="134"/>
        <v>0</v>
      </c>
      <c r="Q404" s="35" t="str">
        <f>IFERROR(IF(INDEX('[1]PNC 2020'!$A$3:$AA$434,MATCH($A404,'[1]PNC 2020'!$A$7:$A$434,0)+4,MATCH(Q$60,'[1]PNC 2020'!$A$3:$AA$3,0))=0,"",INDEX('[1]PNC 2020'!$A$3:$AA$434,MATCH($A404,'[1]PNC 2020'!$A$7:$A$434,0)+4,MATCH(Q$60,'[1]PNC 2020'!$A$3:$AA$3,0))),"")</f>
        <v/>
      </c>
      <c r="R404" s="35" t="str">
        <f>IFERROR(IF(INDEX('[1]PNC 2020'!$A$3:$AA$434,MATCH($A404,'[1]PNC 2020'!$A$7:$A$434,0)+4,MATCH(R$60,'[1]PNC 2020'!$A$3:$AA$3,0))=0,"",INDEX('[1]PNC 2020'!$A$3:$AA$434,MATCH($A404,'[1]PNC 2020'!$A$7:$A$434,0)+4,MATCH(R$60,'[1]PNC 2020'!$A$3:$AA$3,0))),"")</f>
        <v/>
      </c>
      <c r="S404" s="35">
        <f t="shared" si="135"/>
        <v>0</v>
      </c>
      <c r="T404" s="35" t="str">
        <f>IFERROR(IF(INDEX('[1]PNC 2020'!$A$3:$AA$434,MATCH($A404,'[1]PNC 2020'!$A$7:$A$434,0)+4,MATCH(T$60,'[1]PNC 2020'!$A$3:$AA$3,0))=0,"",INDEX('[1]PNC 2020'!$A$3:$AA$434,MATCH($A404,'[1]PNC 2020'!$A$7:$A$434,0)+4,MATCH(T$60,'[1]PNC 2020'!$A$3:$AA$3,0))),"")</f>
        <v/>
      </c>
      <c r="U404" s="35" t="str">
        <f>IFERROR(IF(INDEX('[1]PNC 2020'!$A$3:$AA$434,MATCH($A404,'[1]PNC 2020'!$A$7:$A$434,0)+4,MATCH(U$60,'[1]PNC 2020'!$A$3:$AA$3,0))=0,"",INDEX('[1]PNC 2020'!$A$3:$AA$434,MATCH($A404,'[1]PNC 2020'!$A$7:$A$434,0)+4,MATCH(U$60,'[1]PNC 2020'!$A$3:$AA$3,0))),"")</f>
        <v/>
      </c>
      <c r="V404" s="35">
        <f t="shared" si="136"/>
        <v>0</v>
      </c>
      <c r="W404" s="35" t="str">
        <f>IFERROR(IF(INDEX('[1]PNC 2020'!$A$3:$AA$434,MATCH($A404,'[1]PNC 2020'!$A$7:$A$434,0)+4,MATCH(W$60,'[1]PNC 2020'!$A$3:$AA$3,0))=0,"",INDEX('[1]PNC 2020'!$A$3:$AA$434,MATCH($A404,'[1]PNC 2020'!$A$7:$A$434,0)+4,MATCH(W$60,'[1]PNC 2020'!$A$3:$AA$3,0))),"")</f>
        <v/>
      </c>
      <c r="X404" s="35" t="str">
        <f>IFERROR(IF(INDEX('[1]PNC 2020'!$A$3:$AA$434,MATCH($A404,'[1]PNC 2020'!$A$7:$A$434,0)+4,MATCH(X$60,'[1]PNC 2020'!$A$3:$AA$3,0))=0,"",INDEX('[1]PNC 2020'!$A$3:$AA$434,MATCH($A404,'[1]PNC 2020'!$A$7:$A$434,0)+4,MATCH(X$60,'[1]PNC 2020'!$A$3:$AA$3,0))),"")</f>
        <v/>
      </c>
      <c r="Y404" s="35">
        <f t="shared" si="137"/>
        <v>0</v>
      </c>
      <c r="Z404" s="35" t="str">
        <f>IFERROR(IF(INDEX('[1]PNC 2020'!$A$3:$AA$434,MATCH($A404,'[1]PNC 2020'!$A$7:$A$434,0)+4,MATCH(Z$60,'[1]PNC 2020'!$A$3:$AA$3,0))=0,"",INDEX('[1]PNC 2020'!$A$3:$AA$434,MATCH($A404,'[1]PNC 2020'!$A$7:$A$434,0)+4,MATCH(Z$60,'[1]PNC 2020'!$A$3:$AA$3,0))),"")</f>
        <v/>
      </c>
      <c r="AA404" s="35" t="str">
        <f>IFERROR(IF(INDEX('[1]PNC 2020'!$A$3:$AA$434,MATCH($A404,'[1]PNC 2020'!$A$7:$A$434,0)+4,MATCH(AA$60,'[1]PNC 2020'!$A$3:$AA$3,0))=0,"",INDEX('[1]PNC 2020'!$A$3:$AA$434,MATCH($A404,'[1]PNC 2020'!$A$7:$A$434,0)+4,MATCH(AA$60,'[1]PNC 2020'!$A$3:$AA$3,0))),"")</f>
        <v/>
      </c>
      <c r="AB404" s="35">
        <f t="shared" si="138"/>
        <v>0</v>
      </c>
      <c r="AC404" s="35" t="str">
        <f>IFERROR(IF(INDEX('[1]PNC 2020'!$A$3:$AA$434,MATCH($A404,'[1]PNC 2020'!$A$7:$A$434,0)+4,MATCH(AC$60,'[1]PNC 2020'!$A$3:$AA$3,0))=0,"",INDEX('[1]PNC 2020'!$A$3:$AA$434,MATCH($A404,'[1]PNC 2020'!$A$7:$A$434,0)+4,MATCH(AC$60,'[1]PNC 2020'!$A$3:$AA$3,0))),"")</f>
        <v/>
      </c>
      <c r="AD404" s="35" t="str">
        <f>IFERROR(IF(INDEX('[1]PNC 2020'!$A$3:$AA$434,MATCH($A404,'[1]PNC 2020'!$A$7:$A$434,0)+4,MATCH(AD$60,'[1]PNC 2020'!$A$3:$AA$3,0))=0,"",INDEX('[1]PNC 2020'!$A$3:$AA$434,MATCH($A404,'[1]PNC 2020'!$A$7:$A$434,0)+4,MATCH(AD$60,'[1]PNC 2020'!$A$3:$AA$3,0))),"")</f>
        <v/>
      </c>
      <c r="AE404" s="35">
        <f t="shared" si="139"/>
        <v>0</v>
      </c>
      <c r="AF404" s="35" t="str">
        <f>IFERROR(IF(INDEX('[1]PNC 2020'!$A$3:$AA$434,MATCH($A404,'[1]PNC 2020'!$A$7:$A$434,0)+4,MATCH(AF$60,'[1]PNC 2020'!$A$3:$AA$3,0))=0,"",INDEX('[1]PNC 2020'!$A$3:$AA$434,MATCH($A404,'[1]PNC 2020'!$A$7:$A$434,0)+4,MATCH(AF$60,'[1]PNC 2020'!$A$3:$AA$3,0))),"")</f>
        <v/>
      </c>
      <c r="AG404" s="35" t="str">
        <f>IFERROR(IF(INDEX('[1]PNC 2020'!$A$3:$AA$434,MATCH($A404,'[1]PNC 2020'!$A$7:$A$434,0)+4,MATCH(AG$60,'[1]PNC 2020'!$A$3:$AA$3,0))=0,"",INDEX('[1]PNC 2020'!$A$3:$AA$434,MATCH($A404,'[1]PNC 2020'!$A$7:$A$434,0)+4,MATCH(AG$60,'[1]PNC 2020'!$A$3:$AA$3,0))),"")</f>
        <v/>
      </c>
      <c r="AH404" s="35">
        <f t="shared" si="140"/>
        <v>0</v>
      </c>
      <c r="AI404" s="35" t="str">
        <f>IFERROR(IF(INDEX('[1]PNC 2020'!$A$3:$AA$434,MATCH($A404,'[1]PNC 2020'!$A$7:$A$434,0)+4,MATCH(AI$60,'[1]PNC 2020'!$A$3:$AA$3,0))=0,"",INDEX('[1]PNC 2020'!$A$3:$AA$434,MATCH($A404,'[1]PNC 2020'!$A$7:$A$434,0)+4,MATCH(AI$60,'[1]PNC 2020'!$A$3:$AA$3,0))),"")</f>
        <v/>
      </c>
      <c r="AJ404" s="35" t="str">
        <f>IFERROR(IF(INDEX('[1]PNC 2020'!$A$3:$AA$434,MATCH($A404,'[1]PNC 2020'!$A$7:$A$434,0)+4,MATCH(AJ$60,'[1]PNC 2020'!$A$3:$AA$3,0))=0,"",INDEX('[1]PNC 2020'!$A$3:$AA$434,MATCH($A404,'[1]PNC 2020'!$A$7:$A$434,0)+4,MATCH(AJ$60,'[1]PNC 2020'!$A$3:$AA$3,0))),"")</f>
        <v/>
      </c>
      <c r="AK404" s="35">
        <f t="shared" si="141"/>
        <v>0</v>
      </c>
      <c r="AM404" s="97" t="s">
        <v>6</v>
      </c>
    </row>
    <row r="405" spans="1:39" x14ac:dyDescent="0.25">
      <c r="A405" s="97" t="str">
        <f t="shared" si="127"/>
        <v>JulioCuna Mutual Insurance Society Dominicana</v>
      </c>
      <c r="B405" s="37" t="s">
        <v>122</v>
      </c>
      <c r="C405" s="44">
        <f t="shared" si="129"/>
        <v>0</v>
      </c>
      <c r="D405" s="44">
        <f t="shared" si="130"/>
        <v>0</v>
      </c>
      <c r="E405" s="35" t="str">
        <f>IFERROR(IF(INDEX('[1]PNC 2020'!$A$3:$AA$434,MATCH($A405,'[1]PNC 2020'!$A$7:$A$434,0)+4,MATCH(E$60,'[1]PNC 2020'!$A$3:$AA$3,0))=0,"",INDEX('[1]PNC 2020'!$A$3:$AA$434,MATCH($A405,'[1]PNC 2020'!$A$7:$A$434,0)+4,MATCH(E$60,'[1]PNC 2020'!$A$3:$AA$3,0))),"")</f>
        <v/>
      </c>
      <c r="F405" s="35" t="str">
        <f>IFERROR(IF(INDEX('[1]PNC 2020'!$A$3:$AA$434,MATCH($A405,'[1]PNC 2020'!$A$7:$A$434,0)+4,MATCH(F$60,'[1]PNC 2020'!$A$3:$AA$3,0))=0,"",INDEX('[1]PNC 2020'!$A$3:$AA$434,MATCH($A405,'[1]PNC 2020'!$A$7:$A$434,0)+4,MATCH(F$60,'[1]PNC 2020'!$A$3:$AA$3,0))),"")</f>
        <v/>
      </c>
      <c r="G405" s="35">
        <f t="shared" si="131"/>
        <v>0</v>
      </c>
      <c r="H405" s="35" t="str">
        <f>IFERROR(IF(INDEX('[1]PNC 2020'!$A$3:$AA$434,MATCH($A405,'[1]PNC 2020'!$A$7:$A$434,0)+4,MATCH(H$60,'[1]PNC 2020'!$A$3:$AA$3,0))=0,"",INDEX('[1]PNC 2020'!$A$3:$AA$434,MATCH($A405,'[1]PNC 2020'!$A$7:$A$434,0)+4,MATCH(H$60,'[1]PNC 2020'!$A$3:$AA$3,0))),"")</f>
        <v/>
      </c>
      <c r="I405" s="35" t="str">
        <f>IFERROR(IF(INDEX('[1]PNC 2020'!$A$3:$AA$434,MATCH($A405,'[1]PNC 2020'!$A$7:$A$434,0)+4,MATCH(I$60,'[1]PNC 2020'!$A$3:$AA$3,0))=0,"",INDEX('[1]PNC 2020'!$A$3:$AA$434,MATCH($A405,'[1]PNC 2020'!$A$7:$A$434,0)+4,MATCH(I$60,'[1]PNC 2020'!$A$3:$AA$3,0))),"")</f>
        <v/>
      </c>
      <c r="J405" s="35">
        <f t="shared" si="132"/>
        <v>0</v>
      </c>
      <c r="K405" s="35" t="str">
        <f>IFERROR(IF(INDEX('[1]PNC 2020'!$A$3:$AA$434,MATCH($A405,'[1]PNC 2020'!$A$7:$A$434,0)+4,MATCH(K$60,'[1]PNC 2020'!$A$3:$AA$3,0))=0,"",INDEX('[1]PNC 2020'!$A$3:$AA$434,MATCH($A405,'[1]PNC 2020'!$A$7:$A$434,0)+4,MATCH(K$60,'[1]PNC 2020'!$A$3:$AA$3,0))),"")</f>
        <v/>
      </c>
      <c r="L405" s="35" t="str">
        <f>IFERROR(IF(INDEX('[1]PNC 2020'!$A$3:$AA$434,MATCH($A405,'[1]PNC 2020'!$A$7:$A$434,0)+4,MATCH(L$60,'[1]PNC 2020'!$A$3:$AA$3,0))=0,"",INDEX('[1]PNC 2020'!$A$3:$AA$434,MATCH($A405,'[1]PNC 2020'!$A$7:$A$434,0)+4,MATCH(L$60,'[1]PNC 2020'!$A$3:$AA$3,0))),"")</f>
        <v/>
      </c>
      <c r="M405" s="35">
        <f t="shared" si="133"/>
        <v>0</v>
      </c>
      <c r="N405" s="35" t="str">
        <f>IFERROR(IF(INDEX('[1]PNC 2020'!$A$3:$AA$434,MATCH($A405,'[1]PNC 2020'!$A$7:$A$434,0)+4,MATCH(N$60,'[1]PNC 2020'!$A$3:$AA$3,0))=0,"",INDEX('[1]PNC 2020'!$A$3:$AA$434,MATCH($A405,'[1]PNC 2020'!$A$7:$A$434,0)+4,MATCH(N$60,'[1]PNC 2020'!$A$3:$AA$3,0))),"")</f>
        <v/>
      </c>
      <c r="O405" s="35" t="str">
        <f>IFERROR(IF(INDEX('[1]PNC 2020'!$A$3:$AA$434,MATCH($A405,'[1]PNC 2020'!$A$7:$A$434,0)+4,MATCH(O$60,'[1]PNC 2020'!$A$3:$AA$3,0))=0,"",INDEX('[1]PNC 2020'!$A$3:$AA$434,MATCH($A405,'[1]PNC 2020'!$A$7:$A$434,0)+4,MATCH(O$60,'[1]PNC 2020'!$A$3:$AA$3,0))),"")</f>
        <v/>
      </c>
      <c r="P405" s="35">
        <f t="shared" si="134"/>
        <v>0</v>
      </c>
      <c r="Q405" s="35" t="str">
        <f>IFERROR(IF(INDEX('[1]PNC 2020'!$A$3:$AA$434,MATCH($A405,'[1]PNC 2020'!$A$7:$A$434,0)+4,MATCH(Q$60,'[1]PNC 2020'!$A$3:$AA$3,0))=0,"",INDEX('[1]PNC 2020'!$A$3:$AA$434,MATCH($A405,'[1]PNC 2020'!$A$7:$A$434,0)+4,MATCH(Q$60,'[1]PNC 2020'!$A$3:$AA$3,0))),"")</f>
        <v/>
      </c>
      <c r="R405" s="35" t="str">
        <f>IFERROR(IF(INDEX('[1]PNC 2020'!$A$3:$AA$434,MATCH($A405,'[1]PNC 2020'!$A$7:$A$434,0)+4,MATCH(R$60,'[1]PNC 2020'!$A$3:$AA$3,0))=0,"",INDEX('[1]PNC 2020'!$A$3:$AA$434,MATCH($A405,'[1]PNC 2020'!$A$7:$A$434,0)+4,MATCH(R$60,'[1]PNC 2020'!$A$3:$AA$3,0))),"")</f>
        <v/>
      </c>
      <c r="S405" s="35">
        <f t="shared" si="135"/>
        <v>0</v>
      </c>
      <c r="T405" s="35" t="str">
        <f>IFERROR(IF(INDEX('[1]PNC 2020'!$A$3:$AA$434,MATCH($A405,'[1]PNC 2020'!$A$7:$A$434,0)+4,MATCH(T$60,'[1]PNC 2020'!$A$3:$AA$3,0))=0,"",INDEX('[1]PNC 2020'!$A$3:$AA$434,MATCH($A405,'[1]PNC 2020'!$A$7:$A$434,0)+4,MATCH(T$60,'[1]PNC 2020'!$A$3:$AA$3,0))),"")</f>
        <v/>
      </c>
      <c r="U405" s="35" t="str">
        <f>IFERROR(IF(INDEX('[1]PNC 2020'!$A$3:$AA$434,MATCH($A405,'[1]PNC 2020'!$A$7:$A$434,0)+4,MATCH(U$60,'[1]PNC 2020'!$A$3:$AA$3,0))=0,"",INDEX('[1]PNC 2020'!$A$3:$AA$434,MATCH($A405,'[1]PNC 2020'!$A$7:$A$434,0)+4,MATCH(U$60,'[1]PNC 2020'!$A$3:$AA$3,0))),"")</f>
        <v/>
      </c>
      <c r="V405" s="35">
        <f t="shared" si="136"/>
        <v>0</v>
      </c>
      <c r="W405" s="35" t="str">
        <f>IFERROR(IF(INDEX('[1]PNC 2020'!$A$3:$AA$434,MATCH($A405,'[1]PNC 2020'!$A$7:$A$434,0)+4,MATCH(W$60,'[1]PNC 2020'!$A$3:$AA$3,0))=0,"",INDEX('[1]PNC 2020'!$A$3:$AA$434,MATCH($A405,'[1]PNC 2020'!$A$7:$A$434,0)+4,MATCH(W$60,'[1]PNC 2020'!$A$3:$AA$3,0))),"")</f>
        <v/>
      </c>
      <c r="X405" s="35" t="str">
        <f>IFERROR(IF(INDEX('[1]PNC 2020'!$A$3:$AA$434,MATCH($A405,'[1]PNC 2020'!$A$7:$A$434,0)+4,MATCH(X$60,'[1]PNC 2020'!$A$3:$AA$3,0))=0,"",INDEX('[1]PNC 2020'!$A$3:$AA$434,MATCH($A405,'[1]PNC 2020'!$A$7:$A$434,0)+4,MATCH(X$60,'[1]PNC 2020'!$A$3:$AA$3,0))),"")</f>
        <v/>
      </c>
      <c r="Y405" s="35">
        <f t="shared" si="137"/>
        <v>0</v>
      </c>
      <c r="Z405" s="35" t="str">
        <f>IFERROR(IF(INDEX('[1]PNC 2020'!$A$3:$AA$434,MATCH($A405,'[1]PNC 2020'!$A$7:$A$434,0)+4,MATCH(Z$60,'[1]PNC 2020'!$A$3:$AA$3,0))=0,"",INDEX('[1]PNC 2020'!$A$3:$AA$434,MATCH($A405,'[1]PNC 2020'!$A$7:$A$434,0)+4,MATCH(Z$60,'[1]PNC 2020'!$A$3:$AA$3,0))),"")</f>
        <v/>
      </c>
      <c r="AA405" s="35" t="str">
        <f>IFERROR(IF(INDEX('[1]PNC 2020'!$A$3:$AA$434,MATCH($A405,'[1]PNC 2020'!$A$7:$A$434,0)+4,MATCH(AA$60,'[1]PNC 2020'!$A$3:$AA$3,0))=0,"",INDEX('[1]PNC 2020'!$A$3:$AA$434,MATCH($A405,'[1]PNC 2020'!$A$7:$A$434,0)+4,MATCH(AA$60,'[1]PNC 2020'!$A$3:$AA$3,0))),"")</f>
        <v/>
      </c>
      <c r="AB405" s="35">
        <f t="shared" si="138"/>
        <v>0</v>
      </c>
      <c r="AC405" s="35" t="str">
        <f>IFERROR(IF(INDEX('[1]PNC 2020'!$A$3:$AA$434,MATCH($A405,'[1]PNC 2020'!$A$7:$A$434,0)+4,MATCH(AC$60,'[1]PNC 2020'!$A$3:$AA$3,0))=0,"",INDEX('[1]PNC 2020'!$A$3:$AA$434,MATCH($A405,'[1]PNC 2020'!$A$7:$A$434,0)+4,MATCH(AC$60,'[1]PNC 2020'!$A$3:$AA$3,0))),"")</f>
        <v/>
      </c>
      <c r="AD405" s="35" t="str">
        <f>IFERROR(IF(INDEX('[1]PNC 2020'!$A$3:$AA$434,MATCH($A405,'[1]PNC 2020'!$A$7:$A$434,0)+4,MATCH(AD$60,'[1]PNC 2020'!$A$3:$AA$3,0))=0,"",INDEX('[1]PNC 2020'!$A$3:$AA$434,MATCH($A405,'[1]PNC 2020'!$A$7:$A$434,0)+4,MATCH(AD$60,'[1]PNC 2020'!$A$3:$AA$3,0))),"")</f>
        <v/>
      </c>
      <c r="AE405" s="35">
        <f t="shared" si="139"/>
        <v>0</v>
      </c>
      <c r="AF405" s="35" t="str">
        <f>IFERROR(IF(INDEX('[1]PNC 2020'!$A$3:$AA$434,MATCH($A405,'[1]PNC 2020'!$A$7:$A$434,0)+4,MATCH(AF$60,'[1]PNC 2020'!$A$3:$AA$3,0))=0,"",INDEX('[1]PNC 2020'!$A$3:$AA$434,MATCH($A405,'[1]PNC 2020'!$A$7:$A$434,0)+4,MATCH(AF$60,'[1]PNC 2020'!$A$3:$AA$3,0))),"")</f>
        <v/>
      </c>
      <c r="AG405" s="35" t="str">
        <f>IFERROR(IF(INDEX('[1]PNC 2020'!$A$3:$AA$434,MATCH($A405,'[1]PNC 2020'!$A$7:$A$434,0)+4,MATCH(AG$60,'[1]PNC 2020'!$A$3:$AA$3,0))=0,"",INDEX('[1]PNC 2020'!$A$3:$AA$434,MATCH($A405,'[1]PNC 2020'!$A$7:$A$434,0)+4,MATCH(AG$60,'[1]PNC 2020'!$A$3:$AA$3,0))),"")</f>
        <v/>
      </c>
      <c r="AH405" s="35">
        <f t="shared" si="140"/>
        <v>0</v>
      </c>
      <c r="AI405" s="35" t="str">
        <f>IFERROR(IF(INDEX('[1]PNC 2020'!$A$3:$AA$434,MATCH($A405,'[1]PNC 2020'!$A$7:$A$434,0)+4,MATCH(AI$60,'[1]PNC 2020'!$A$3:$AA$3,0))=0,"",INDEX('[1]PNC 2020'!$A$3:$AA$434,MATCH($A405,'[1]PNC 2020'!$A$7:$A$434,0)+4,MATCH(AI$60,'[1]PNC 2020'!$A$3:$AA$3,0))),"")</f>
        <v/>
      </c>
      <c r="AJ405" s="35" t="str">
        <f>IFERROR(IF(INDEX('[1]PNC 2020'!$A$3:$AA$434,MATCH($A405,'[1]PNC 2020'!$A$7:$A$434,0)+4,MATCH(AJ$60,'[1]PNC 2020'!$A$3:$AA$3,0))=0,"",INDEX('[1]PNC 2020'!$A$3:$AA$434,MATCH($A405,'[1]PNC 2020'!$A$7:$A$434,0)+4,MATCH(AJ$60,'[1]PNC 2020'!$A$3:$AA$3,0))),"")</f>
        <v/>
      </c>
      <c r="AK405" s="35">
        <f t="shared" si="141"/>
        <v>0</v>
      </c>
      <c r="AM405" s="97" t="s">
        <v>6</v>
      </c>
    </row>
    <row r="406" spans="1:39" x14ac:dyDescent="0.25">
      <c r="A406" s="97" t="str">
        <f t="shared" si="127"/>
        <v>JulioBMI Compañía de Seguros, S. A.</v>
      </c>
      <c r="B406" s="37" t="s">
        <v>87</v>
      </c>
      <c r="C406" s="44">
        <f t="shared" si="129"/>
        <v>0</v>
      </c>
      <c r="D406" s="44">
        <f t="shared" si="130"/>
        <v>0</v>
      </c>
      <c r="E406" s="35" t="str">
        <f>IFERROR(IF(INDEX('[1]PNC 2020'!$A$3:$AA$434,MATCH($A406,'[1]PNC 2020'!$A$7:$A$434,0)+4,MATCH(E$60,'[1]PNC 2020'!$A$3:$AA$3,0))=0,"",INDEX('[1]PNC 2020'!$A$3:$AA$434,MATCH($A406,'[1]PNC 2020'!$A$7:$A$434,0)+4,MATCH(E$60,'[1]PNC 2020'!$A$3:$AA$3,0))),"")</f>
        <v/>
      </c>
      <c r="F406" s="35" t="str">
        <f>IFERROR(IF(INDEX('[1]PNC 2020'!$A$3:$AA$434,MATCH($A406,'[1]PNC 2020'!$A$7:$A$434,0)+4,MATCH(F$60,'[1]PNC 2020'!$A$3:$AA$3,0))=0,"",INDEX('[1]PNC 2020'!$A$3:$AA$434,MATCH($A406,'[1]PNC 2020'!$A$7:$A$434,0)+4,MATCH(F$60,'[1]PNC 2020'!$A$3:$AA$3,0))),"")</f>
        <v/>
      </c>
      <c r="G406" s="35">
        <f t="shared" si="131"/>
        <v>0</v>
      </c>
      <c r="H406" s="35" t="str">
        <f>IFERROR(IF(INDEX('[1]PNC 2020'!$A$3:$AA$434,MATCH($A406,'[1]PNC 2020'!$A$7:$A$434,0)+4,MATCH(H$60,'[1]PNC 2020'!$A$3:$AA$3,0))=0,"",INDEX('[1]PNC 2020'!$A$3:$AA$434,MATCH($A406,'[1]PNC 2020'!$A$7:$A$434,0)+4,MATCH(H$60,'[1]PNC 2020'!$A$3:$AA$3,0))),"")</f>
        <v/>
      </c>
      <c r="I406" s="35" t="str">
        <f>IFERROR(IF(INDEX('[1]PNC 2020'!$A$3:$AA$434,MATCH($A406,'[1]PNC 2020'!$A$7:$A$434,0)+4,MATCH(I$60,'[1]PNC 2020'!$A$3:$AA$3,0))=0,"",INDEX('[1]PNC 2020'!$A$3:$AA$434,MATCH($A406,'[1]PNC 2020'!$A$7:$A$434,0)+4,MATCH(I$60,'[1]PNC 2020'!$A$3:$AA$3,0))),"")</f>
        <v/>
      </c>
      <c r="J406" s="35">
        <f t="shared" si="132"/>
        <v>0</v>
      </c>
      <c r="K406" s="35" t="str">
        <f>IFERROR(IF(INDEX('[1]PNC 2020'!$A$3:$AA$434,MATCH($A406,'[1]PNC 2020'!$A$7:$A$434,0)+4,MATCH(K$60,'[1]PNC 2020'!$A$3:$AA$3,0))=0,"",INDEX('[1]PNC 2020'!$A$3:$AA$434,MATCH($A406,'[1]PNC 2020'!$A$7:$A$434,0)+4,MATCH(K$60,'[1]PNC 2020'!$A$3:$AA$3,0))),"")</f>
        <v/>
      </c>
      <c r="L406" s="35" t="str">
        <f>IFERROR(IF(INDEX('[1]PNC 2020'!$A$3:$AA$434,MATCH($A406,'[1]PNC 2020'!$A$7:$A$434,0)+4,MATCH(L$60,'[1]PNC 2020'!$A$3:$AA$3,0))=0,"",INDEX('[1]PNC 2020'!$A$3:$AA$434,MATCH($A406,'[1]PNC 2020'!$A$7:$A$434,0)+4,MATCH(L$60,'[1]PNC 2020'!$A$3:$AA$3,0))),"")</f>
        <v/>
      </c>
      <c r="M406" s="35">
        <f t="shared" si="133"/>
        <v>0</v>
      </c>
      <c r="N406" s="35" t="str">
        <f>IFERROR(IF(INDEX('[1]PNC 2020'!$A$3:$AA$434,MATCH($A406,'[1]PNC 2020'!$A$7:$A$434,0)+4,MATCH(N$60,'[1]PNC 2020'!$A$3:$AA$3,0))=0,"",INDEX('[1]PNC 2020'!$A$3:$AA$434,MATCH($A406,'[1]PNC 2020'!$A$7:$A$434,0)+4,MATCH(N$60,'[1]PNC 2020'!$A$3:$AA$3,0))),"")</f>
        <v/>
      </c>
      <c r="O406" s="35" t="str">
        <f>IFERROR(IF(INDEX('[1]PNC 2020'!$A$3:$AA$434,MATCH($A406,'[1]PNC 2020'!$A$7:$A$434,0)+4,MATCH(O$60,'[1]PNC 2020'!$A$3:$AA$3,0))=0,"",INDEX('[1]PNC 2020'!$A$3:$AA$434,MATCH($A406,'[1]PNC 2020'!$A$7:$A$434,0)+4,MATCH(O$60,'[1]PNC 2020'!$A$3:$AA$3,0))),"")</f>
        <v/>
      </c>
      <c r="P406" s="35">
        <f t="shared" si="134"/>
        <v>0</v>
      </c>
      <c r="Q406" s="35" t="str">
        <f>IFERROR(IF(INDEX('[1]PNC 2020'!$A$3:$AA$434,MATCH($A406,'[1]PNC 2020'!$A$7:$A$434,0)+4,MATCH(Q$60,'[1]PNC 2020'!$A$3:$AA$3,0))=0,"",INDEX('[1]PNC 2020'!$A$3:$AA$434,MATCH($A406,'[1]PNC 2020'!$A$7:$A$434,0)+4,MATCH(Q$60,'[1]PNC 2020'!$A$3:$AA$3,0))),"")</f>
        <v/>
      </c>
      <c r="R406" s="35" t="str">
        <f>IFERROR(IF(INDEX('[1]PNC 2020'!$A$3:$AA$434,MATCH($A406,'[1]PNC 2020'!$A$7:$A$434,0)+4,MATCH(R$60,'[1]PNC 2020'!$A$3:$AA$3,0))=0,"",INDEX('[1]PNC 2020'!$A$3:$AA$434,MATCH($A406,'[1]PNC 2020'!$A$7:$A$434,0)+4,MATCH(R$60,'[1]PNC 2020'!$A$3:$AA$3,0))),"")</f>
        <v/>
      </c>
      <c r="S406" s="35">
        <f t="shared" si="135"/>
        <v>0</v>
      </c>
      <c r="T406" s="35" t="str">
        <f>IFERROR(IF(INDEX('[1]PNC 2020'!$A$3:$AA$434,MATCH($A406,'[1]PNC 2020'!$A$7:$A$434,0)+4,MATCH(T$60,'[1]PNC 2020'!$A$3:$AA$3,0))=0,"",INDEX('[1]PNC 2020'!$A$3:$AA$434,MATCH($A406,'[1]PNC 2020'!$A$7:$A$434,0)+4,MATCH(T$60,'[1]PNC 2020'!$A$3:$AA$3,0))),"")</f>
        <v/>
      </c>
      <c r="U406" s="35" t="str">
        <f>IFERROR(IF(INDEX('[1]PNC 2020'!$A$3:$AA$434,MATCH($A406,'[1]PNC 2020'!$A$7:$A$434,0)+4,MATCH(U$60,'[1]PNC 2020'!$A$3:$AA$3,0))=0,"",INDEX('[1]PNC 2020'!$A$3:$AA$434,MATCH($A406,'[1]PNC 2020'!$A$7:$A$434,0)+4,MATCH(U$60,'[1]PNC 2020'!$A$3:$AA$3,0))),"")</f>
        <v/>
      </c>
      <c r="V406" s="35">
        <f t="shared" si="136"/>
        <v>0</v>
      </c>
      <c r="W406" s="35" t="str">
        <f>IFERROR(IF(INDEX('[1]PNC 2020'!$A$3:$AA$434,MATCH($A406,'[1]PNC 2020'!$A$7:$A$434,0)+4,MATCH(W$60,'[1]PNC 2020'!$A$3:$AA$3,0))=0,"",INDEX('[1]PNC 2020'!$A$3:$AA$434,MATCH($A406,'[1]PNC 2020'!$A$7:$A$434,0)+4,MATCH(W$60,'[1]PNC 2020'!$A$3:$AA$3,0))),"")</f>
        <v/>
      </c>
      <c r="X406" s="35" t="str">
        <f>IFERROR(IF(INDEX('[1]PNC 2020'!$A$3:$AA$434,MATCH($A406,'[1]PNC 2020'!$A$7:$A$434,0)+4,MATCH(X$60,'[1]PNC 2020'!$A$3:$AA$3,0))=0,"",INDEX('[1]PNC 2020'!$A$3:$AA$434,MATCH($A406,'[1]PNC 2020'!$A$7:$A$434,0)+4,MATCH(X$60,'[1]PNC 2020'!$A$3:$AA$3,0))),"")</f>
        <v/>
      </c>
      <c r="Y406" s="35">
        <f t="shared" si="137"/>
        <v>0</v>
      </c>
      <c r="Z406" s="35" t="str">
        <f>IFERROR(IF(INDEX('[1]PNC 2020'!$A$3:$AA$434,MATCH($A406,'[1]PNC 2020'!$A$7:$A$434,0)+4,MATCH(Z$60,'[1]PNC 2020'!$A$3:$AA$3,0))=0,"",INDEX('[1]PNC 2020'!$A$3:$AA$434,MATCH($A406,'[1]PNC 2020'!$A$7:$A$434,0)+4,MATCH(Z$60,'[1]PNC 2020'!$A$3:$AA$3,0))),"")</f>
        <v/>
      </c>
      <c r="AA406" s="35" t="str">
        <f>IFERROR(IF(INDEX('[1]PNC 2020'!$A$3:$AA$434,MATCH($A406,'[1]PNC 2020'!$A$7:$A$434,0)+4,MATCH(AA$60,'[1]PNC 2020'!$A$3:$AA$3,0))=0,"",INDEX('[1]PNC 2020'!$A$3:$AA$434,MATCH($A406,'[1]PNC 2020'!$A$7:$A$434,0)+4,MATCH(AA$60,'[1]PNC 2020'!$A$3:$AA$3,0))),"")</f>
        <v/>
      </c>
      <c r="AB406" s="35">
        <f t="shared" si="138"/>
        <v>0</v>
      </c>
      <c r="AC406" s="35" t="str">
        <f>IFERROR(IF(INDEX('[1]PNC 2020'!$A$3:$AA$434,MATCH($A406,'[1]PNC 2020'!$A$7:$A$434,0)+4,MATCH(AC$60,'[1]PNC 2020'!$A$3:$AA$3,0))=0,"",INDEX('[1]PNC 2020'!$A$3:$AA$434,MATCH($A406,'[1]PNC 2020'!$A$7:$A$434,0)+4,MATCH(AC$60,'[1]PNC 2020'!$A$3:$AA$3,0))),"")</f>
        <v/>
      </c>
      <c r="AD406" s="35" t="str">
        <f>IFERROR(IF(INDEX('[1]PNC 2020'!$A$3:$AA$434,MATCH($A406,'[1]PNC 2020'!$A$7:$A$434,0)+4,MATCH(AD$60,'[1]PNC 2020'!$A$3:$AA$3,0))=0,"",INDEX('[1]PNC 2020'!$A$3:$AA$434,MATCH($A406,'[1]PNC 2020'!$A$7:$A$434,0)+4,MATCH(AD$60,'[1]PNC 2020'!$A$3:$AA$3,0))),"")</f>
        <v/>
      </c>
      <c r="AE406" s="35">
        <f t="shared" si="139"/>
        <v>0</v>
      </c>
      <c r="AF406" s="35" t="str">
        <f>IFERROR(IF(INDEX('[1]PNC 2020'!$A$3:$AA$434,MATCH($A406,'[1]PNC 2020'!$A$7:$A$434,0)+4,MATCH(AF$60,'[1]PNC 2020'!$A$3:$AA$3,0))=0,"",INDEX('[1]PNC 2020'!$A$3:$AA$434,MATCH($A406,'[1]PNC 2020'!$A$7:$A$434,0)+4,MATCH(AF$60,'[1]PNC 2020'!$A$3:$AA$3,0))),"")</f>
        <v/>
      </c>
      <c r="AG406" s="35" t="str">
        <f>IFERROR(IF(INDEX('[1]PNC 2020'!$A$3:$AA$434,MATCH($A406,'[1]PNC 2020'!$A$7:$A$434,0)+4,MATCH(AG$60,'[1]PNC 2020'!$A$3:$AA$3,0))=0,"",INDEX('[1]PNC 2020'!$A$3:$AA$434,MATCH($A406,'[1]PNC 2020'!$A$7:$A$434,0)+4,MATCH(AG$60,'[1]PNC 2020'!$A$3:$AA$3,0))),"")</f>
        <v/>
      </c>
      <c r="AH406" s="35">
        <f t="shared" si="140"/>
        <v>0</v>
      </c>
      <c r="AI406" s="35" t="str">
        <f>IFERROR(IF(INDEX('[1]PNC 2020'!$A$3:$AA$434,MATCH($A406,'[1]PNC 2020'!$A$7:$A$434,0)+4,MATCH(AI$60,'[1]PNC 2020'!$A$3:$AA$3,0))=0,"",INDEX('[1]PNC 2020'!$A$3:$AA$434,MATCH($A406,'[1]PNC 2020'!$A$7:$A$434,0)+4,MATCH(AI$60,'[1]PNC 2020'!$A$3:$AA$3,0))),"")</f>
        <v/>
      </c>
      <c r="AJ406" s="35" t="str">
        <f>IFERROR(IF(INDEX('[1]PNC 2020'!$A$3:$AA$434,MATCH($A406,'[1]PNC 2020'!$A$7:$A$434,0)+4,MATCH(AJ$60,'[1]PNC 2020'!$A$3:$AA$3,0))=0,"",INDEX('[1]PNC 2020'!$A$3:$AA$434,MATCH($A406,'[1]PNC 2020'!$A$7:$A$434,0)+4,MATCH(AJ$60,'[1]PNC 2020'!$A$3:$AA$3,0))),"")</f>
        <v/>
      </c>
      <c r="AK406" s="35">
        <f t="shared" si="141"/>
        <v>0</v>
      </c>
      <c r="AM406" s="97" t="s">
        <v>6</v>
      </c>
    </row>
    <row r="407" spans="1:39" x14ac:dyDescent="0.25">
      <c r="A407" s="97" t="str">
        <f t="shared" si="127"/>
        <v>JulioBupa Dominicana, S. A.</v>
      </c>
      <c r="B407" s="37" t="s">
        <v>123</v>
      </c>
      <c r="C407" s="44">
        <f t="shared" si="129"/>
        <v>0</v>
      </c>
      <c r="D407" s="44">
        <f t="shared" si="130"/>
        <v>0</v>
      </c>
      <c r="E407" s="35" t="str">
        <f>IFERROR(IF(INDEX('[1]PNC 2020'!$A$3:$AA$434,MATCH($A407,'[1]PNC 2020'!$A$7:$A$434,0)+4,MATCH(E$60,'[1]PNC 2020'!$A$3:$AA$3,0))=0,"",INDEX('[1]PNC 2020'!$A$3:$AA$434,MATCH($A407,'[1]PNC 2020'!$A$7:$A$434,0)+4,MATCH(E$60,'[1]PNC 2020'!$A$3:$AA$3,0))),"")</f>
        <v/>
      </c>
      <c r="F407" s="35" t="str">
        <f>IFERROR(IF(INDEX('[1]PNC 2020'!$A$3:$AA$434,MATCH($A407,'[1]PNC 2020'!$A$7:$A$434,0)+4,MATCH(F$60,'[1]PNC 2020'!$A$3:$AA$3,0))=0,"",INDEX('[1]PNC 2020'!$A$3:$AA$434,MATCH($A407,'[1]PNC 2020'!$A$7:$A$434,0)+4,MATCH(F$60,'[1]PNC 2020'!$A$3:$AA$3,0))),"")</f>
        <v/>
      </c>
      <c r="G407" s="35">
        <f t="shared" si="131"/>
        <v>0</v>
      </c>
      <c r="H407" s="35" t="str">
        <f>IFERROR(IF(INDEX('[1]PNC 2020'!$A$3:$AA$434,MATCH($A407,'[1]PNC 2020'!$A$7:$A$434,0)+4,MATCH(H$60,'[1]PNC 2020'!$A$3:$AA$3,0))=0,"",INDEX('[1]PNC 2020'!$A$3:$AA$434,MATCH($A407,'[1]PNC 2020'!$A$7:$A$434,0)+4,MATCH(H$60,'[1]PNC 2020'!$A$3:$AA$3,0))),"")</f>
        <v/>
      </c>
      <c r="I407" s="35" t="str">
        <f>IFERROR(IF(INDEX('[1]PNC 2020'!$A$3:$AA$434,MATCH($A407,'[1]PNC 2020'!$A$7:$A$434,0)+4,MATCH(I$60,'[1]PNC 2020'!$A$3:$AA$3,0))=0,"",INDEX('[1]PNC 2020'!$A$3:$AA$434,MATCH($A407,'[1]PNC 2020'!$A$7:$A$434,0)+4,MATCH(I$60,'[1]PNC 2020'!$A$3:$AA$3,0))),"")</f>
        <v/>
      </c>
      <c r="J407" s="35">
        <f t="shared" si="132"/>
        <v>0</v>
      </c>
      <c r="K407" s="35" t="str">
        <f>IFERROR(IF(INDEX('[1]PNC 2020'!$A$3:$AA$434,MATCH($A407,'[1]PNC 2020'!$A$7:$A$434,0)+4,MATCH(K$60,'[1]PNC 2020'!$A$3:$AA$3,0))=0,"",INDEX('[1]PNC 2020'!$A$3:$AA$434,MATCH($A407,'[1]PNC 2020'!$A$7:$A$434,0)+4,MATCH(K$60,'[1]PNC 2020'!$A$3:$AA$3,0))),"")</f>
        <v/>
      </c>
      <c r="L407" s="35" t="str">
        <f>IFERROR(IF(INDEX('[1]PNC 2020'!$A$3:$AA$434,MATCH($A407,'[1]PNC 2020'!$A$7:$A$434,0)+4,MATCH(L$60,'[1]PNC 2020'!$A$3:$AA$3,0))=0,"",INDEX('[1]PNC 2020'!$A$3:$AA$434,MATCH($A407,'[1]PNC 2020'!$A$7:$A$434,0)+4,MATCH(L$60,'[1]PNC 2020'!$A$3:$AA$3,0))),"")</f>
        <v/>
      </c>
      <c r="M407" s="35">
        <f t="shared" si="133"/>
        <v>0</v>
      </c>
      <c r="N407" s="35" t="str">
        <f>IFERROR(IF(INDEX('[1]PNC 2020'!$A$3:$AA$434,MATCH($A407,'[1]PNC 2020'!$A$7:$A$434,0)+4,MATCH(N$60,'[1]PNC 2020'!$A$3:$AA$3,0))=0,"",INDEX('[1]PNC 2020'!$A$3:$AA$434,MATCH($A407,'[1]PNC 2020'!$A$7:$A$434,0)+4,MATCH(N$60,'[1]PNC 2020'!$A$3:$AA$3,0))),"")</f>
        <v/>
      </c>
      <c r="O407" s="35" t="str">
        <f>IFERROR(IF(INDEX('[1]PNC 2020'!$A$3:$AA$434,MATCH($A407,'[1]PNC 2020'!$A$7:$A$434,0)+4,MATCH(O$60,'[1]PNC 2020'!$A$3:$AA$3,0))=0,"",INDEX('[1]PNC 2020'!$A$3:$AA$434,MATCH($A407,'[1]PNC 2020'!$A$7:$A$434,0)+4,MATCH(O$60,'[1]PNC 2020'!$A$3:$AA$3,0))),"")</f>
        <v/>
      </c>
      <c r="P407" s="35">
        <f t="shared" si="134"/>
        <v>0</v>
      </c>
      <c r="Q407" s="35" t="str">
        <f>IFERROR(IF(INDEX('[1]PNC 2020'!$A$3:$AA$434,MATCH($A407,'[1]PNC 2020'!$A$7:$A$434,0)+4,MATCH(Q$60,'[1]PNC 2020'!$A$3:$AA$3,0))=0,"",INDEX('[1]PNC 2020'!$A$3:$AA$434,MATCH($A407,'[1]PNC 2020'!$A$7:$A$434,0)+4,MATCH(Q$60,'[1]PNC 2020'!$A$3:$AA$3,0))),"")</f>
        <v/>
      </c>
      <c r="R407" s="35" t="str">
        <f>IFERROR(IF(INDEX('[1]PNC 2020'!$A$3:$AA$434,MATCH($A407,'[1]PNC 2020'!$A$7:$A$434,0)+4,MATCH(R$60,'[1]PNC 2020'!$A$3:$AA$3,0))=0,"",INDEX('[1]PNC 2020'!$A$3:$AA$434,MATCH($A407,'[1]PNC 2020'!$A$7:$A$434,0)+4,MATCH(R$60,'[1]PNC 2020'!$A$3:$AA$3,0))),"")</f>
        <v/>
      </c>
      <c r="S407" s="35">
        <f t="shared" si="135"/>
        <v>0</v>
      </c>
      <c r="T407" s="35" t="str">
        <f>IFERROR(IF(INDEX('[1]PNC 2020'!$A$3:$AA$434,MATCH($A407,'[1]PNC 2020'!$A$7:$A$434,0)+4,MATCH(T$60,'[1]PNC 2020'!$A$3:$AA$3,0))=0,"",INDEX('[1]PNC 2020'!$A$3:$AA$434,MATCH($A407,'[1]PNC 2020'!$A$7:$A$434,0)+4,MATCH(T$60,'[1]PNC 2020'!$A$3:$AA$3,0))),"")</f>
        <v/>
      </c>
      <c r="U407" s="35" t="str">
        <f>IFERROR(IF(INDEX('[1]PNC 2020'!$A$3:$AA$434,MATCH($A407,'[1]PNC 2020'!$A$7:$A$434,0)+4,MATCH(U$60,'[1]PNC 2020'!$A$3:$AA$3,0))=0,"",INDEX('[1]PNC 2020'!$A$3:$AA$434,MATCH($A407,'[1]PNC 2020'!$A$7:$A$434,0)+4,MATCH(U$60,'[1]PNC 2020'!$A$3:$AA$3,0))),"")</f>
        <v/>
      </c>
      <c r="V407" s="35">
        <f t="shared" si="136"/>
        <v>0</v>
      </c>
      <c r="W407" s="35" t="str">
        <f>IFERROR(IF(INDEX('[1]PNC 2020'!$A$3:$AA$434,MATCH($A407,'[1]PNC 2020'!$A$7:$A$434,0)+4,MATCH(W$60,'[1]PNC 2020'!$A$3:$AA$3,0))=0,"",INDEX('[1]PNC 2020'!$A$3:$AA$434,MATCH($A407,'[1]PNC 2020'!$A$7:$A$434,0)+4,MATCH(W$60,'[1]PNC 2020'!$A$3:$AA$3,0))),"")</f>
        <v/>
      </c>
      <c r="X407" s="35" t="str">
        <f>IFERROR(IF(INDEX('[1]PNC 2020'!$A$3:$AA$434,MATCH($A407,'[1]PNC 2020'!$A$7:$A$434,0)+4,MATCH(X$60,'[1]PNC 2020'!$A$3:$AA$3,0))=0,"",INDEX('[1]PNC 2020'!$A$3:$AA$434,MATCH($A407,'[1]PNC 2020'!$A$7:$A$434,0)+4,MATCH(X$60,'[1]PNC 2020'!$A$3:$AA$3,0))),"")</f>
        <v/>
      </c>
      <c r="Y407" s="35">
        <f t="shared" si="137"/>
        <v>0</v>
      </c>
      <c r="Z407" s="35" t="str">
        <f>IFERROR(IF(INDEX('[1]PNC 2020'!$A$3:$AA$434,MATCH($A407,'[1]PNC 2020'!$A$7:$A$434,0)+4,MATCH(Z$60,'[1]PNC 2020'!$A$3:$AA$3,0))=0,"",INDEX('[1]PNC 2020'!$A$3:$AA$434,MATCH($A407,'[1]PNC 2020'!$A$7:$A$434,0)+4,MATCH(Z$60,'[1]PNC 2020'!$A$3:$AA$3,0))),"")</f>
        <v/>
      </c>
      <c r="AA407" s="35" t="str">
        <f>IFERROR(IF(INDEX('[1]PNC 2020'!$A$3:$AA$434,MATCH($A407,'[1]PNC 2020'!$A$7:$A$434,0)+4,MATCH(AA$60,'[1]PNC 2020'!$A$3:$AA$3,0))=0,"",INDEX('[1]PNC 2020'!$A$3:$AA$434,MATCH($A407,'[1]PNC 2020'!$A$7:$A$434,0)+4,MATCH(AA$60,'[1]PNC 2020'!$A$3:$AA$3,0))),"")</f>
        <v/>
      </c>
      <c r="AB407" s="35">
        <f t="shared" si="138"/>
        <v>0</v>
      </c>
      <c r="AC407" s="35" t="str">
        <f>IFERROR(IF(INDEX('[1]PNC 2020'!$A$3:$AA$434,MATCH($A407,'[1]PNC 2020'!$A$7:$A$434,0)+4,MATCH(AC$60,'[1]PNC 2020'!$A$3:$AA$3,0))=0,"",INDEX('[1]PNC 2020'!$A$3:$AA$434,MATCH($A407,'[1]PNC 2020'!$A$7:$A$434,0)+4,MATCH(AC$60,'[1]PNC 2020'!$A$3:$AA$3,0))),"")</f>
        <v/>
      </c>
      <c r="AD407" s="35" t="str">
        <f>IFERROR(IF(INDEX('[1]PNC 2020'!$A$3:$AA$434,MATCH($A407,'[1]PNC 2020'!$A$7:$A$434,0)+4,MATCH(AD$60,'[1]PNC 2020'!$A$3:$AA$3,0))=0,"",INDEX('[1]PNC 2020'!$A$3:$AA$434,MATCH($A407,'[1]PNC 2020'!$A$7:$A$434,0)+4,MATCH(AD$60,'[1]PNC 2020'!$A$3:$AA$3,0))),"")</f>
        <v/>
      </c>
      <c r="AE407" s="35">
        <f t="shared" si="139"/>
        <v>0</v>
      </c>
      <c r="AF407" s="35" t="str">
        <f>IFERROR(IF(INDEX('[1]PNC 2020'!$A$3:$AA$434,MATCH($A407,'[1]PNC 2020'!$A$7:$A$434,0)+4,MATCH(AF$60,'[1]PNC 2020'!$A$3:$AA$3,0))=0,"",INDEX('[1]PNC 2020'!$A$3:$AA$434,MATCH($A407,'[1]PNC 2020'!$A$7:$A$434,0)+4,MATCH(AF$60,'[1]PNC 2020'!$A$3:$AA$3,0))),"")</f>
        <v/>
      </c>
      <c r="AG407" s="35" t="str">
        <f>IFERROR(IF(INDEX('[1]PNC 2020'!$A$3:$AA$434,MATCH($A407,'[1]PNC 2020'!$A$7:$A$434,0)+4,MATCH(AG$60,'[1]PNC 2020'!$A$3:$AA$3,0))=0,"",INDEX('[1]PNC 2020'!$A$3:$AA$434,MATCH($A407,'[1]PNC 2020'!$A$7:$A$434,0)+4,MATCH(AG$60,'[1]PNC 2020'!$A$3:$AA$3,0))),"")</f>
        <v/>
      </c>
      <c r="AH407" s="35">
        <f t="shared" si="140"/>
        <v>0</v>
      </c>
      <c r="AI407" s="35" t="str">
        <f>IFERROR(IF(INDEX('[1]PNC 2020'!$A$3:$AA$434,MATCH($A407,'[1]PNC 2020'!$A$7:$A$434,0)+4,MATCH(AI$60,'[1]PNC 2020'!$A$3:$AA$3,0))=0,"",INDEX('[1]PNC 2020'!$A$3:$AA$434,MATCH($A407,'[1]PNC 2020'!$A$7:$A$434,0)+4,MATCH(AI$60,'[1]PNC 2020'!$A$3:$AA$3,0))),"")</f>
        <v/>
      </c>
      <c r="AJ407" s="35" t="str">
        <f>IFERROR(IF(INDEX('[1]PNC 2020'!$A$3:$AA$434,MATCH($A407,'[1]PNC 2020'!$A$7:$A$434,0)+4,MATCH(AJ$60,'[1]PNC 2020'!$A$3:$AA$3,0))=0,"",INDEX('[1]PNC 2020'!$A$3:$AA$434,MATCH($A407,'[1]PNC 2020'!$A$7:$A$434,0)+4,MATCH(AJ$60,'[1]PNC 2020'!$A$3:$AA$3,0))),"")</f>
        <v/>
      </c>
      <c r="AK407" s="35">
        <f t="shared" si="141"/>
        <v>0</v>
      </c>
      <c r="AM407" s="97" t="s">
        <v>6</v>
      </c>
    </row>
    <row r="408" spans="1:39" x14ac:dyDescent="0.25">
      <c r="A408" s="97" t="str">
        <f t="shared" si="127"/>
        <v>JulioSeguros APS, S.R.L.</v>
      </c>
      <c r="B408" s="37" t="s">
        <v>124</v>
      </c>
      <c r="C408" s="44">
        <f t="shared" si="129"/>
        <v>0</v>
      </c>
      <c r="D408" s="44">
        <f t="shared" si="130"/>
        <v>0</v>
      </c>
      <c r="E408" s="35" t="str">
        <f>IFERROR(IF(INDEX('[1]PNC 2020'!$A$3:$AA$434,MATCH($A408,'[1]PNC 2020'!$A$7:$A$434,0)+4,MATCH(E$60,'[1]PNC 2020'!$A$3:$AA$3,0))=0,"",INDEX('[1]PNC 2020'!$A$3:$AA$434,MATCH($A408,'[1]PNC 2020'!$A$7:$A$434,0)+4,MATCH(E$60,'[1]PNC 2020'!$A$3:$AA$3,0))),"")</f>
        <v/>
      </c>
      <c r="F408" s="35" t="str">
        <f>IFERROR(IF(INDEX('[1]PNC 2020'!$A$3:$AA$434,MATCH($A408,'[1]PNC 2020'!$A$7:$A$434,0)+4,MATCH(F$60,'[1]PNC 2020'!$A$3:$AA$3,0))=0,"",INDEX('[1]PNC 2020'!$A$3:$AA$434,MATCH($A408,'[1]PNC 2020'!$A$7:$A$434,0)+4,MATCH(F$60,'[1]PNC 2020'!$A$3:$AA$3,0))),"")</f>
        <v/>
      </c>
      <c r="G408" s="35">
        <f t="shared" si="131"/>
        <v>0</v>
      </c>
      <c r="H408" s="35" t="str">
        <f>IFERROR(IF(INDEX('[1]PNC 2020'!$A$3:$AA$434,MATCH($A408,'[1]PNC 2020'!$A$7:$A$434,0)+4,MATCH(H$60,'[1]PNC 2020'!$A$3:$AA$3,0))=0,"",INDEX('[1]PNC 2020'!$A$3:$AA$434,MATCH($A408,'[1]PNC 2020'!$A$7:$A$434,0)+4,MATCH(H$60,'[1]PNC 2020'!$A$3:$AA$3,0))),"")</f>
        <v/>
      </c>
      <c r="I408" s="35" t="str">
        <f>IFERROR(IF(INDEX('[1]PNC 2020'!$A$3:$AA$434,MATCH($A408,'[1]PNC 2020'!$A$7:$A$434,0)+4,MATCH(I$60,'[1]PNC 2020'!$A$3:$AA$3,0))=0,"",INDEX('[1]PNC 2020'!$A$3:$AA$434,MATCH($A408,'[1]PNC 2020'!$A$7:$A$434,0)+4,MATCH(I$60,'[1]PNC 2020'!$A$3:$AA$3,0))),"")</f>
        <v/>
      </c>
      <c r="J408" s="35">
        <f t="shared" si="132"/>
        <v>0</v>
      </c>
      <c r="K408" s="35" t="str">
        <f>IFERROR(IF(INDEX('[1]PNC 2020'!$A$3:$AA$434,MATCH($A408,'[1]PNC 2020'!$A$7:$A$434,0)+4,MATCH(K$60,'[1]PNC 2020'!$A$3:$AA$3,0))=0,"",INDEX('[1]PNC 2020'!$A$3:$AA$434,MATCH($A408,'[1]PNC 2020'!$A$7:$A$434,0)+4,MATCH(K$60,'[1]PNC 2020'!$A$3:$AA$3,0))),"")</f>
        <v/>
      </c>
      <c r="L408" s="35" t="str">
        <f>IFERROR(IF(INDEX('[1]PNC 2020'!$A$3:$AA$434,MATCH($A408,'[1]PNC 2020'!$A$7:$A$434,0)+4,MATCH(L$60,'[1]PNC 2020'!$A$3:$AA$3,0))=0,"",INDEX('[1]PNC 2020'!$A$3:$AA$434,MATCH($A408,'[1]PNC 2020'!$A$7:$A$434,0)+4,MATCH(L$60,'[1]PNC 2020'!$A$3:$AA$3,0))),"")</f>
        <v/>
      </c>
      <c r="M408" s="35">
        <f t="shared" si="133"/>
        <v>0</v>
      </c>
      <c r="N408" s="35" t="str">
        <f>IFERROR(IF(INDEX('[1]PNC 2020'!$A$3:$AA$434,MATCH($A408,'[1]PNC 2020'!$A$7:$A$434,0)+4,MATCH(N$60,'[1]PNC 2020'!$A$3:$AA$3,0))=0,"",INDEX('[1]PNC 2020'!$A$3:$AA$434,MATCH($A408,'[1]PNC 2020'!$A$7:$A$434,0)+4,MATCH(N$60,'[1]PNC 2020'!$A$3:$AA$3,0))),"")</f>
        <v/>
      </c>
      <c r="O408" s="35" t="str">
        <f>IFERROR(IF(INDEX('[1]PNC 2020'!$A$3:$AA$434,MATCH($A408,'[1]PNC 2020'!$A$7:$A$434,0)+4,MATCH(O$60,'[1]PNC 2020'!$A$3:$AA$3,0))=0,"",INDEX('[1]PNC 2020'!$A$3:$AA$434,MATCH($A408,'[1]PNC 2020'!$A$7:$A$434,0)+4,MATCH(O$60,'[1]PNC 2020'!$A$3:$AA$3,0))),"")</f>
        <v/>
      </c>
      <c r="P408" s="35">
        <f t="shared" si="134"/>
        <v>0</v>
      </c>
      <c r="Q408" s="35" t="str">
        <f>IFERROR(IF(INDEX('[1]PNC 2020'!$A$3:$AA$434,MATCH($A408,'[1]PNC 2020'!$A$7:$A$434,0)+4,MATCH(Q$60,'[1]PNC 2020'!$A$3:$AA$3,0))=0,"",INDEX('[1]PNC 2020'!$A$3:$AA$434,MATCH($A408,'[1]PNC 2020'!$A$7:$A$434,0)+4,MATCH(Q$60,'[1]PNC 2020'!$A$3:$AA$3,0))),"")</f>
        <v/>
      </c>
      <c r="R408" s="35" t="str">
        <f>IFERROR(IF(INDEX('[1]PNC 2020'!$A$3:$AA$434,MATCH($A408,'[1]PNC 2020'!$A$7:$A$434,0)+4,MATCH(R$60,'[1]PNC 2020'!$A$3:$AA$3,0))=0,"",INDEX('[1]PNC 2020'!$A$3:$AA$434,MATCH($A408,'[1]PNC 2020'!$A$7:$A$434,0)+4,MATCH(R$60,'[1]PNC 2020'!$A$3:$AA$3,0))),"")</f>
        <v/>
      </c>
      <c r="S408" s="35">
        <f t="shared" si="135"/>
        <v>0</v>
      </c>
      <c r="T408" s="35" t="str">
        <f>IFERROR(IF(INDEX('[1]PNC 2020'!$A$3:$AA$434,MATCH($A408,'[1]PNC 2020'!$A$7:$A$434,0)+4,MATCH(T$60,'[1]PNC 2020'!$A$3:$AA$3,0))=0,"",INDEX('[1]PNC 2020'!$A$3:$AA$434,MATCH($A408,'[1]PNC 2020'!$A$7:$A$434,0)+4,MATCH(T$60,'[1]PNC 2020'!$A$3:$AA$3,0))),"")</f>
        <v/>
      </c>
      <c r="U408" s="35" t="str">
        <f>IFERROR(IF(INDEX('[1]PNC 2020'!$A$3:$AA$434,MATCH($A408,'[1]PNC 2020'!$A$7:$A$434,0)+4,MATCH(U$60,'[1]PNC 2020'!$A$3:$AA$3,0))=0,"",INDEX('[1]PNC 2020'!$A$3:$AA$434,MATCH($A408,'[1]PNC 2020'!$A$7:$A$434,0)+4,MATCH(U$60,'[1]PNC 2020'!$A$3:$AA$3,0))),"")</f>
        <v/>
      </c>
      <c r="V408" s="35">
        <f t="shared" si="136"/>
        <v>0</v>
      </c>
      <c r="W408" s="35" t="str">
        <f>IFERROR(IF(INDEX('[1]PNC 2020'!$A$3:$AA$434,MATCH($A408,'[1]PNC 2020'!$A$7:$A$434,0)+4,MATCH(W$60,'[1]PNC 2020'!$A$3:$AA$3,0))=0,"",INDEX('[1]PNC 2020'!$A$3:$AA$434,MATCH($A408,'[1]PNC 2020'!$A$7:$A$434,0)+4,MATCH(W$60,'[1]PNC 2020'!$A$3:$AA$3,0))),"")</f>
        <v/>
      </c>
      <c r="X408" s="35" t="str">
        <f>IFERROR(IF(INDEX('[1]PNC 2020'!$A$3:$AA$434,MATCH($A408,'[1]PNC 2020'!$A$7:$A$434,0)+4,MATCH(X$60,'[1]PNC 2020'!$A$3:$AA$3,0))=0,"",INDEX('[1]PNC 2020'!$A$3:$AA$434,MATCH($A408,'[1]PNC 2020'!$A$7:$A$434,0)+4,MATCH(X$60,'[1]PNC 2020'!$A$3:$AA$3,0))),"")</f>
        <v/>
      </c>
      <c r="Y408" s="35">
        <f t="shared" si="137"/>
        <v>0</v>
      </c>
      <c r="Z408" s="35" t="str">
        <f>IFERROR(IF(INDEX('[1]PNC 2020'!$A$3:$AA$434,MATCH($A408,'[1]PNC 2020'!$A$7:$A$434,0)+4,MATCH(Z$60,'[1]PNC 2020'!$A$3:$AA$3,0))=0,"",INDEX('[1]PNC 2020'!$A$3:$AA$434,MATCH($A408,'[1]PNC 2020'!$A$7:$A$434,0)+4,MATCH(Z$60,'[1]PNC 2020'!$A$3:$AA$3,0))),"")</f>
        <v/>
      </c>
      <c r="AA408" s="35" t="str">
        <f>IFERROR(IF(INDEX('[1]PNC 2020'!$A$3:$AA$434,MATCH($A408,'[1]PNC 2020'!$A$7:$A$434,0)+4,MATCH(AA$60,'[1]PNC 2020'!$A$3:$AA$3,0))=0,"",INDEX('[1]PNC 2020'!$A$3:$AA$434,MATCH($A408,'[1]PNC 2020'!$A$7:$A$434,0)+4,MATCH(AA$60,'[1]PNC 2020'!$A$3:$AA$3,0))),"")</f>
        <v/>
      </c>
      <c r="AB408" s="35">
        <f t="shared" si="138"/>
        <v>0</v>
      </c>
      <c r="AC408" s="35" t="str">
        <f>IFERROR(IF(INDEX('[1]PNC 2020'!$A$3:$AA$434,MATCH($A408,'[1]PNC 2020'!$A$7:$A$434,0)+4,MATCH(AC$60,'[1]PNC 2020'!$A$3:$AA$3,0))=0,"",INDEX('[1]PNC 2020'!$A$3:$AA$434,MATCH($A408,'[1]PNC 2020'!$A$7:$A$434,0)+4,MATCH(AC$60,'[1]PNC 2020'!$A$3:$AA$3,0))),"")</f>
        <v/>
      </c>
      <c r="AD408" s="35" t="str">
        <f>IFERROR(IF(INDEX('[1]PNC 2020'!$A$3:$AA$434,MATCH($A408,'[1]PNC 2020'!$A$7:$A$434,0)+4,MATCH(AD$60,'[1]PNC 2020'!$A$3:$AA$3,0))=0,"",INDEX('[1]PNC 2020'!$A$3:$AA$434,MATCH($A408,'[1]PNC 2020'!$A$7:$A$434,0)+4,MATCH(AD$60,'[1]PNC 2020'!$A$3:$AA$3,0))),"")</f>
        <v/>
      </c>
      <c r="AE408" s="35">
        <f t="shared" si="139"/>
        <v>0</v>
      </c>
      <c r="AF408" s="35" t="str">
        <f>IFERROR(IF(INDEX('[1]PNC 2020'!$A$3:$AA$434,MATCH($A408,'[1]PNC 2020'!$A$7:$A$434,0)+4,MATCH(AF$60,'[1]PNC 2020'!$A$3:$AA$3,0))=0,"",INDEX('[1]PNC 2020'!$A$3:$AA$434,MATCH($A408,'[1]PNC 2020'!$A$7:$A$434,0)+4,MATCH(AF$60,'[1]PNC 2020'!$A$3:$AA$3,0))),"")</f>
        <v/>
      </c>
      <c r="AG408" s="35" t="str">
        <f>IFERROR(IF(INDEX('[1]PNC 2020'!$A$3:$AA$434,MATCH($A408,'[1]PNC 2020'!$A$7:$A$434,0)+4,MATCH(AG$60,'[1]PNC 2020'!$A$3:$AA$3,0))=0,"",INDEX('[1]PNC 2020'!$A$3:$AA$434,MATCH($A408,'[1]PNC 2020'!$A$7:$A$434,0)+4,MATCH(AG$60,'[1]PNC 2020'!$A$3:$AA$3,0))),"")</f>
        <v/>
      </c>
      <c r="AH408" s="35">
        <f t="shared" si="140"/>
        <v>0</v>
      </c>
      <c r="AI408" s="35" t="str">
        <f>IFERROR(IF(INDEX('[1]PNC 2020'!$A$3:$AA$434,MATCH($A408,'[1]PNC 2020'!$A$7:$A$434,0)+4,MATCH(AI$60,'[1]PNC 2020'!$A$3:$AA$3,0))=0,"",INDEX('[1]PNC 2020'!$A$3:$AA$434,MATCH($A408,'[1]PNC 2020'!$A$7:$A$434,0)+4,MATCH(AI$60,'[1]PNC 2020'!$A$3:$AA$3,0))),"")</f>
        <v/>
      </c>
      <c r="AJ408" s="35" t="str">
        <f>IFERROR(IF(INDEX('[1]PNC 2020'!$A$3:$AA$434,MATCH($A408,'[1]PNC 2020'!$A$7:$A$434,0)+4,MATCH(AJ$60,'[1]PNC 2020'!$A$3:$AA$3,0))=0,"",INDEX('[1]PNC 2020'!$A$3:$AA$434,MATCH($A408,'[1]PNC 2020'!$A$7:$A$434,0)+4,MATCH(AJ$60,'[1]PNC 2020'!$A$3:$AA$3,0))),"")</f>
        <v/>
      </c>
      <c r="AK408" s="35">
        <f t="shared" si="141"/>
        <v>0</v>
      </c>
      <c r="AM408" s="97" t="s">
        <v>6</v>
      </c>
    </row>
    <row r="409" spans="1:39" x14ac:dyDescent="0.25">
      <c r="A409" s="97" t="str">
        <f t="shared" si="127"/>
        <v>JulioMultiseguros Su, S.A.</v>
      </c>
      <c r="B409" s="37" t="s">
        <v>125</v>
      </c>
      <c r="C409" s="44">
        <f t="shared" si="129"/>
        <v>0</v>
      </c>
      <c r="D409" s="44">
        <f t="shared" si="130"/>
        <v>0</v>
      </c>
      <c r="E409" s="35" t="str">
        <f>IFERROR(IF(INDEX('[1]PNC 2020'!$A$3:$AA$434,MATCH($A409,'[1]PNC 2020'!$A$7:$A$434,0)+4,MATCH(E$60,'[1]PNC 2020'!$A$3:$AA$3,0))=0,"",INDEX('[1]PNC 2020'!$A$3:$AA$434,MATCH($A409,'[1]PNC 2020'!$A$7:$A$434,0)+4,MATCH(E$60,'[1]PNC 2020'!$A$3:$AA$3,0))),"")</f>
        <v/>
      </c>
      <c r="F409" s="35" t="str">
        <f>IFERROR(IF(INDEX('[1]PNC 2020'!$A$3:$AA$434,MATCH($A409,'[1]PNC 2020'!$A$7:$A$434,0)+4,MATCH(F$60,'[1]PNC 2020'!$A$3:$AA$3,0))=0,"",INDEX('[1]PNC 2020'!$A$3:$AA$434,MATCH($A409,'[1]PNC 2020'!$A$7:$A$434,0)+4,MATCH(F$60,'[1]PNC 2020'!$A$3:$AA$3,0))),"")</f>
        <v/>
      </c>
      <c r="G409" s="35">
        <f t="shared" si="131"/>
        <v>0</v>
      </c>
      <c r="H409" s="35" t="str">
        <f>IFERROR(IF(INDEX('[1]PNC 2020'!$A$3:$AA$434,MATCH($A409,'[1]PNC 2020'!$A$7:$A$434,0)+4,MATCH(H$60,'[1]PNC 2020'!$A$3:$AA$3,0))=0,"",INDEX('[1]PNC 2020'!$A$3:$AA$434,MATCH($A409,'[1]PNC 2020'!$A$7:$A$434,0)+4,MATCH(H$60,'[1]PNC 2020'!$A$3:$AA$3,0))),"")</f>
        <v/>
      </c>
      <c r="I409" s="35" t="str">
        <f>IFERROR(IF(INDEX('[1]PNC 2020'!$A$3:$AA$434,MATCH($A409,'[1]PNC 2020'!$A$7:$A$434,0)+4,MATCH(I$60,'[1]PNC 2020'!$A$3:$AA$3,0))=0,"",INDEX('[1]PNC 2020'!$A$3:$AA$434,MATCH($A409,'[1]PNC 2020'!$A$7:$A$434,0)+4,MATCH(I$60,'[1]PNC 2020'!$A$3:$AA$3,0))),"")</f>
        <v/>
      </c>
      <c r="J409" s="35">
        <f t="shared" si="132"/>
        <v>0</v>
      </c>
      <c r="K409" s="35" t="str">
        <f>IFERROR(IF(INDEX('[1]PNC 2020'!$A$3:$AA$434,MATCH($A409,'[1]PNC 2020'!$A$7:$A$434,0)+4,MATCH(K$60,'[1]PNC 2020'!$A$3:$AA$3,0))=0,"",INDEX('[1]PNC 2020'!$A$3:$AA$434,MATCH($A409,'[1]PNC 2020'!$A$7:$A$434,0)+4,MATCH(K$60,'[1]PNC 2020'!$A$3:$AA$3,0))),"")</f>
        <v/>
      </c>
      <c r="L409" s="35" t="str">
        <f>IFERROR(IF(INDEX('[1]PNC 2020'!$A$3:$AA$434,MATCH($A409,'[1]PNC 2020'!$A$7:$A$434,0)+4,MATCH(L$60,'[1]PNC 2020'!$A$3:$AA$3,0))=0,"",INDEX('[1]PNC 2020'!$A$3:$AA$434,MATCH($A409,'[1]PNC 2020'!$A$7:$A$434,0)+4,MATCH(L$60,'[1]PNC 2020'!$A$3:$AA$3,0))),"")</f>
        <v/>
      </c>
      <c r="M409" s="35">
        <f t="shared" si="133"/>
        <v>0</v>
      </c>
      <c r="N409" s="35" t="str">
        <f>IFERROR(IF(INDEX('[1]PNC 2020'!$A$3:$AA$434,MATCH($A409,'[1]PNC 2020'!$A$7:$A$434,0)+4,MATCH(N$60,'[1]PNC 2020'!$A$3:$AA$3,0))=0,"",INDEX('[1]PNC 2020'!$A$3:$AA$434,MATCH($A409,'[1]PNC 2020'!$A$7:$A$434,0)+4,MATCH(N$60,'[1]PNC 2020'!$A$3:$AA$3,0))),"")</f>
        <v/>
      </c>
      <c r="O409" s="35" t="str">
        <f>IFERROR(IF(INDEX('[1]PNC 2020'!$A$3:$AA$434,MATCH($A409,'[1]PNC 2020'!$A$7:$A$434,0)+4,MATCH(O$60,'[1]PNC 2020'!$A$3:$AA$3,0))=0,"",INDEX('[1]PNC 2020'!$A$3:$AA$434,MATCH($A409,'[1]PNC 2020'!$A$7:$A$434,0)+4,MATCH(O$60,'[1]PNC 2020'!$A$3:$AA$3,0))),"")</f>
        <v/>
      </c>
      <c r="P409" s="35">
        <f t="shared" si="134"/>
        <v>0</v>
      </c>
      <c r="Q409" s="35" t="str">
        <f>IFERROR(IF(INDEX('[1]PNC 2020'!$A$3:$AA$434,MATCH($A409,'[1]PNC 2020'!$A$7:$A$434,0)+4,MATCH(Q$60,'[1]PNC 2020'!$A$3:$AA$3,0))=0,"",INDEX('[1]PNC 2020'!$A$3:$AA$434,MATCH($A409,'[1]PNC 2020'!$A$7:$A$434,0)+4,MATCH(Q$60,'[1]PNC 2020'!$A$3:$AA$3,0))),"")</f>
        <v/>
      </c>
      <c r="R409" s="35" t="str">
        <f>IFERROR(IF(INDEX('[1]PNC 2020'!$A$3:$AA$434,MATCH($A409,'[1]PNC 2020'!$A$7:$A$434,0)+4,MATCH(R$60,'[1]PNC 2020'!$A$3:$AA$3,0))=0,"",INDEX('[1]PNC 2020'!$A$3:$AA$434,MATCH($A409,'[1]PNC 2020'!$A$7:$A$434,0)+4,MATCH(R$60,'[1]PNC 2020'!$A$3:$AA$3,0))),"")</f>
        <v/>
      </c>
      <c r="S409" s="35">
        <f t="shared" si="135"/>
        <v>0</v>
      </c>
      <c r="T409" s="35" t="str">
        <f>IFERROR(IF(INDEX('[1]PNC 2020'!$A$3:$AA$434,MATCH($A409,'[1]PNC 2020'!$A$7:$A$434,0)+4,MATCH(T$60,'[1]PNC 2020'!$A$3:$AA$3,0))=0,"",INDEX('[1]PNC 2020'!$A$3:$AA$434,MATCH($A409,'[1]PNC 2020'!$A$7:$A$434,0)+4,MATCH(T$60,'[1]PNC 2020'!$A$3:$AA$3,0))),"")</f>
        <v/>
      </c>
      <c r="U409" s="35" t="str">
        <f>IFERROR(IF(INDEX('[1]PNC 2020'!$A$3:$AA$434,MATCH($A409,'[1]PNC 2020'!$A$7:$A$434,0)+4,MATCH(U$60,'[1]PNC 2020'!$A$3:$AA$3,0))=0,"",INDEX('[1]PNC 2020'!$A$3:$AA$434,MATCH($A409,'[1]PNC 2020'!$A$7:$A$434,0)+4,MATCH(U$60,'[1]PNC 2020'!$A$3:$AA$3,0))),"")</f>
        <v/>
      </c>
      <c r="V409" s="35">
        <f t="shared" si="136"/>
        <v>0</v>
      </c>
      <c r="W409" s="35" t="str">
        <f>IFERROR(IF(INDEX('[1]PNC 2020'!$A$3:$AA$434,MATCH($A409,'[1]PNC 2020'!$A$7:$A$434,0)+4,MATCH(W$60,'[1]PNC 2020'!$A$3:$AA$3,0))=0,"",INDEX('[1]PNC 2020'!$A$3:$AA$434,MATCH($A409,'[1]PNC 2020'!$A$7:$A$434,0)+4,MATCH(W$60,'[1]PNC 2020'!$A$3:$AA$3,0))),"")</f>
        <v/>
      </c>
      <c r="X409" s="35" t="str">
        <f>IFERROR(IF(INDEX('[1]PNC 2020'!$A$3:$AA$434,MATCH($A409,'[1]PNC 2020'!$A$7:$A$434,0)+4,MATCH(X$60,'[1]PNC 2020'!$A$3:$AA$3,0))=0,"",INDEX('[1]PNC 2020'!$A$3:$AA$434,MATCH($A409,'[1]PNC 2020'!$A$7:$A$434,0)+4,MATCH(X$60,'[1]PNC 2020'!$A$3:$AA$3,0))),"")</f>
        <v/>
      </c>
      <c r="Y409" s="35">
        <f t="shared" si="137"/>
        <v>0</v>
      </c>
      <c r="Z409" s="35" t="str">
        <f>IFERROR(IF(INDEX('[1]PNC 2020'!$A$3:$AA$434,MATCH($A409,'[1]PNC 2020'!$A$7:$A$434,0)+4,MATCH(Z$60,'[1]PNC 2020'!$A$3:$AA$3,0))=0,"",INDEX('[1]PNC 2020'!$A$3:$AA$434,MATCH($A409,'[1]PNC 2020'!$A$7:$A$434,0)+4,MATCH(Z$60,'[1]PNC 2020'!$A$3:$AA$3,0))),"")</f>
        <v/>
      </c>
      <c r="AA409" s="35" t="str">
        <f>IFERROR(IF(INDEX('[1]PNC 2020'!$A$3:$AA$434,MATCH($A409,'[1]PNC 2020'!$A$7:$A$434,0)+4,MATCH(AA$60,'[1]PNC 2020'!$A$3:$AA$3,0))=0,"",INDEX('[1]PNC 2020'!$A$3:$AA$434,MATCH($A409,'[1]PNC 2020'!$A$7:$A$434,0)+4,MATCH(AA$60,'[1]PNC 2020'!$A$3:$AA$3,0))),"")</f>
        <v/>
      </c>
      <c r="AB409" s="35">
        <f t="shared" si="138"/>
        <v>0</v>
      </c>
      <c r="AC409" s="35" t="str">
        <f>IFERROR(IF(INDEX('[1]PNC 2020'!$A$3:$AA$434,MATCH($A409,'[1]PNC 2020'!$A$7:$A$434,0)+4,MATCH(AC$60,'[1]PNC 2020'!$A$3:$AA$3,0))=0,"",INDEX('[1]PNC 2020'!$A$3:$AA$434,MATCH($A409,'[1]PNC 2020'!$A$7:$A$434,0)+4,MATCH(AC$60,'[1]PNC 2020'!$A$3:$AA$3,0))),"")</f>
        <v/>
      </c>
      <c r="AD409" s="35" t="str">
        <f>IFERROR(IF(INDEX('[1]PNC 2020'!$A$3:$AA$434,MATCH($A409,'[1]PNC 2020'!$A$7:$A$434,0)+4,MATCH(AD$60,'[1]PNC 2020'!$A$3:$AA$3,0))=0,"",INDEX('[1]PNC 2020'!$A$3:$AA$434,MATCH($A409,'[1]PNC 2020'!$A$7:$A$434,0)+4,MATCH(AD$60,'[1]PNC 2020'!$A$3:$AA$3,0))),"")</f>
        <v/>
      </c>
      <c r="AE409" s="35">
        <f t="shared" si="139"/>
        <v>0</v>
      </c>
      <c r="AF409" s="35" t="str">
        <f>IFERROR(IF(INDEX('[1]PNC 2020'!$A$3:$AA$434,MATCH($A409,'[1]PNC 2020'!$A$7:$A$434,0)+4,MATCH(AF$60,'[1]PNC 2020'!$A$3:$AA$3,0))=0,"",INDEX('[1]PNC 2020'!$A$3:$AA$434,MATCH($A409,'[1]PNC 2020'!$A$7:$A$434,0)+4,MATCH(AF$60,'[1]PNC 2020'!$A$3:$AA$3,0))),"")</f>
        <v/>
      </c>
      <c r="AG409" s="35" t="str">
        <f>IFERROR(IF(INDEX('[1]PNC 2020'!$A$3:$AA$434,MATCH($A409,'[1]PNC 2020'!$A$7:$A$434,0)+4,MATCH(AG$60,'[1]PNC 2020'!$A$3:$AA$3,0))=0,"",INDEX('[1]PNC 2020'!$A$3:$AA$434,MATCH($A409,'[1]PNC 2020'!$A$7:$A$434,0)+4,MATCH(AG$60,'[1]PNC 2020'!$A$3:$AA$3,0))),"")</f>
        <v/>
      </c>
      <c r="AH409" s="35">
        <f t="shared" si="140"/>
        <v>0</v>
      </c>
      <c r="AI409" s="35" t="str">
        <f>IFERROR(IF(INDEX('[1]PNC 2020'!$A$3:$AA$434,MATCH($A409,'[1]PNC 2020'!$A$7:$A$434,0)+4,MATCH(AI$60,'[1]PNC 2020'!$A$3:$AA$3,0))=0,"",INDEX('[1]PNC 2020'!$A$3:$AA$434,MATCH($A409,'[1]PNC 2020'!$A$7:$A$434,0)+4,MATCH(AI$60,'[1]PNC 2020'!$A$3:$AA$3,0))),"")</f>
        <v/>
      </c>
      <c r="AJ409" s="35" t="str">
        <f>IFERROR(IF(INDEX('[1]PNC 2020'!$A$3:$AA$434,MATCH($A409,'[1]PNC 2020'!$A$7:$A$434,0)+4,MATCH(AJ$60,'[1]PNC 2020'!$A$3:$AA$3,0))=0,"",INDEX('[1]PNC 2020'!$A$3:$AA$434,MATCH($A409,'[1]PNC 2020'!$A$7:$A$434,0)+4,MATCH(AJ$60,'[1]PNC 2020'!$A$3:$AA$3,0))),"")</f>
        <v/>
      </c>
      <c r="AK409" s="35">
        <f t="shared" si="141"/>
        <v>0</v>
      </c>
      <c r="AM409" s="97" t="s">
        <v>6</v>
      </c>
    </row>
    <row r="410" spans="1:39" x14ac:dyDescent="0.25">
      <c r="A410" s="97" t="str">
        <f t="shared" si="127"/>
        <v>JulioSeguros Ademi, S.A.</v>
      </c>
      <c r="B410" s="37" t="s">
        <v>126</v>
      </c>
      <c r="C410" s="44">
        <f t="shared" si="129"/>
        <v>0</v>
      </c>
      <c r="D410" s="44">
        <f t="shared" si="130"/>
        <v>0</v>
      </c>
      <c r="E410" s="35" t="str">
        <f>IFERROR(IF(INDEX('[1]PNC 2020'!$A$3:$AA$434,MATCH($A410,'[1]PNC 2020'!$A$7:$A$434,0)+4,MATCH(E$60,'[1]PNC 2020'!$A$3:$AA$3,0))=0,"",INDEX('[1]PNC 2020'!$A$3:$AA$434,MATCH($A410,'[1]PNC 2020'!$A$7:$A$434,0)+4,MATCH(E$60,'[1]PNC 2020'!$A$3:$AA$3,0))),"")</f>
        <v/>
      </c>
      <c r="F410" s="35" t="str">
        <f>IFERROR(IF(INDEX('[1]PNC 2020'!$A$3:$AA$434,MATCH($A410,'[1]PNC 2020'!$A$7:$A$434,0)+4,MATCH(F$60,'[1]PNC 2020'!$A$3:$AA$3,0))=0,"",INDEX('[1]PNC 2020'!$A$3:$AA$434,MATCH($A410,'[1]PNC 2020'!$A$7:$A$434,0)+4,MATCH(F$60,'[1]PNC 2020'!$A$3:$AA$3,0))),"")</f>
        <v/>
      </c>
      <c r="G410" s="35">
        <f t="shared" si="131"/>
        <v>0</v>
      </c>
      <c r="H410" s="35" t="str">
        <f>IFERROR(IF(INDEX('[1]PNC 2020'!$A$3:$AA$434,MATCH($A410,'[1]PNC 2020'!$A$7:$A$434,0)+4,MATCH(H$60,'[1]PNC 2020'!$A$3:$AA$3,0))=0,"",INDEX('[1]PNC 2020'!$A$3:$AA$434,MATCH($A410,'[1]PNC 2020'!$A$7:$A$434,0)+4,MATCH(H$60,'[1]PNC 2020'!$A$3:$AA$3,0))),"")</f>
        <v/>
      </c>
      <c r="I410" s="35" t="str">
        <f>IFERROR(IF(INDEX('[1]PNC 2020'!$A$3:$AA$434,MATCH($A410,'[1]PNC 2020'!$A$7:$A$434,0)+4,MATCH(I$60,'[1]PNC 2020'!$A$3:$AA$3,0))=0,"",INDEX('[1]PNC 2020'!$A$3:$AA$434,MATCH($A410,'[1]PNC 2020'!$A$7:$A$434,0)+4,MATCH(I$60,'[1]PNC 2020'!$A$3:$AA$3,0))),"")</f>
        <v/>
      </c>
      <c r="J410" s="35">
        <f t="shared" si="132"/>
        <v>0</v>
      </c>
      <c r="K410" s="35" t="str">
        <f>IFERROR(IF(INDEX('[1]PNC 2020'!$A$3:$AA$434,MATCH($A410,'[1]PNC 2020'!$A$7:$A$434,0)+4,MATCH(K$60,'[1]PNC 2020'!$A$3:$AA$3,0))=0,"",INDEX('[1]PNC 2020'!$A$3:$AA$434,MATCH($A410,'[1]PNC 2020'!$A$7:$A$434,0)+4,MATCH(K$60,'[1]PNC 2020'!$A$3:$AA$3,0))),"")</f>
        <v/>
      </c>
      <c r="L410" s="35" t="str">
        <f>IFERROR(IF(INDEX('[1]PNC 2020'!$A$3:$AA$434,MATCH($A410,'[1]PNC 2020'!$A$7:$A$434,0)+4,MATCH(L$60,'[1]PNC 2020'!$A$3:$AA$3,0))=0,"",INDEX('[1]PNC 2020'!$A$3:$AA$434,MATCH($A410,'[1]PNC 2020'!$A$7:$A$434,0)+4,MATCH(L$60,'[1]PNC 2020'!$A$3:$AA$3,0))),"")</f>
        <v/>
      </c>
      <c r="M410" s="35">
        <f t="shared" si="133"/>
        <v>0</v>
      </c>
      <c r="N410" s="35" t="str">
        <f>IFERROR(IF(INDEX('[1]PNC 2020'!$A$3:$AA$434,MATCH($A410,'[1]PNC 2020'!$A$7:$A$434,0)+4,MATCH(N$60,'[1]PNC 2020'!$A$3:$AA$3,0))=0,"",INDEX('[1]PNC 2020'!$A$3:$AA$434,MATCH($A410,'[1]PNC 2020'!$A$7:$A$434,0)+4,MATCH(N$60,'[1]PNC 2020'!$A$3:$AA$3,0))),"")</f>
        <v/>
      </c>
      <c r="O410" s="35" t="str">
        <f>IFERROR(IF(INDEX('[1]PNC 2020'!$A$3:$AA$434,MATCH($A410,'[1]PNC 2020'!$A$7:$A$434,0)+4,MATCH(O$60,'[1]PNC 2020'!$A$3:$AA$3,0))=0,"",INDEX('[1]PNC 2020'!$A$3:$AA$434,MATCH($A410,'[1]PNC 2020'!$A$7:$A$434,0)+4,MATCH(O$60,'[1]PNC 2020'!$A$3:$AA$3,0))),"")</f>
        <v/>
      </c>
      <c r="P410" s="35">
        <f t="shared" si="134"/>
        <v>0</v>
      </c>
      <c r="Q410" s="35" t="str">
        <f>IFERROR(IF(INDEX('[1]PNC 2020'!$A$3:$AA$434,MATCH($A410,'[1]PNC 2020'!$A$7:$A$434,0)+4,MATCH(Q$60,'[1]PNC 2020'!$A$3:$AA$3,0))=0,"",INDEX('[1]PNC 2020'!$A$3:$AA$434,MATCH($A410,'[1]PNC 2020'!$A$7:$A$434,0)+4,MATCH(Q$60,'[1]PNC 2020'!$A$3:$AA$3,0))),"")</f>
        <v/>
      </c>
      <c r="R410" s="35" t="str">
        <f>IFERROR(IF(INDEX('[1]PNC 2020'!$A$3:$AA$434,MATCH($A410,'[1]PNC 2020'!$A$7:$A$434,0)+4,MATCH(R$60,'[1]PNC 2020'!$A$3:$AA$3,0))=0,"",INDEX('[1]PNC 2020'!$A$3:$AA$434,MATCH($A410,'[1]PNC 2020'!$A$7:$A$434,0)+4,MATCH(R$60,'[1]PNC 2020'!$A$3:$AA$3,0))),"")</f>
        <v/>
      </c>
      <c r="S410" s="35">
        <f t="shared" si="135"/>
        <v>0</v>
      </c>
      <c r="T410" s="35" t="str">
        <f>IFERROR(IF(INDEX('[1]PNC 2020'!$A$3:$AA$434,MATCH($A410,'[1]PNC 2020'!$A$7:$A$434,0)+4,MATCH(T$60,'[1]PNC 2020'!$A$3:$AA$3,0))=0,"",INDEX('[1]PNC 2020'!$A$3:$AA$434,MATCH($A410,'[1]PNC 2020'!$A$7:$A$434,0)+4,MATCH(T$60,'[1]PNC 2020'!$A$3:$AA$3,0))),"")</f>
        <v/>
      </c>
      <c r="U410" s="35" t="str">
        <f>IFERROR(IF(INDEX('[1]PNC 2020'!$A$3:$AA$434,MATCH($A410,'[1]PNC 2020'!$A$7:$A$434,0)+4,MATCH(U$60,'[1]PNC 2020'!$A$3:$AA$3,0))=0,"",INDEX('[1]PNC 2020'!$A$3:$AA$434,MATCH($A410,'[1]PNC 2020'!$A$7:$A$434,0)+4,MATCH(U$60,'[1]PNC 2020'!$A$3:$AA$3,0))),"")</f>
        <v/>
      </c>
      <c r="V410" s="35">
        <f t="shared" si="136"/>
        <v>0</v>
      </c>
      <c r="W410" s="35" t="str">
        <f>IFERROR(IF(INDEX('[1]PNC 2020'!$A$3:$AA$434,MATCH($A410,'[1]PNC 2020'!$A$7:$A$434,0)+4,MATCH(W$60,'[1]PNC 2020'!$A$3:$AA$3,0))=0,"",INDEX('[1]PNC 2020'!$A$3:$AA$434,MATCH($A410,'[1]PNC 2020'!$A$7:$A$434,0)+4,MATCH(W$60,'[1]PNC 2020'!$A$3:$AA$3,0))),"")</f>
        <v/>
      </c>
      <c r="X410" s="35" t="str">
        <f>IFERROR(IF(INDEX('[1]PNC 2020'!$A$3:$AA$434,MATCH($A410,'[1]PNC 2020'!$A$7:$A$434,0)+4,MATCH(X$60,'[1]PNC 2020'!$A$3:$AA$3,0))=0,"",INDEX('[1]PNC 2020'!$A$3:$AA$434,MATCH($A410,'[1]PNC 2020'!$A$7:$A$434,0)+4,MATCH(X$60,'[1]PNC 2020'!$A$3:$AA$3,0))),"")</f>
        <v/>
      </c>
      <c r="Y410" s="35">
        <f t="shared" si="137"/>
        <v>0</v>
      </c>
      <c r="Z410" s="35" t="str">
        <f>IFERROR(IF(INDEX('[1]PNC 2020'!$A$3:$AA$434,MATCH($A410,'[1]PNC 2020'!$A$7:$A$434,0)+4,MATCH(Z$60,'[1]PNC 2020'!$A$3:$AA$3,0))=0,"",INDEX('[1]PNC 2020'!$A$3:$AA$434,MATCH($A410,'[1]PNC 2020'!$A$7:$A$434,0)+4,MATCH(Z$60,'[1]PNC 2020'!$A$3:$AA$3,0))),"")</f>
        <v/>
      </c>
      <c r="AA410" s="35" t="str">
        <f>IFERROR(IF(INDEX('[1]PNC 2020'!$A$3:$AA$434,MATCH($A410,'[1]PNC 2020'!$A$7:$A$434,0)+4,MATCH(AA$60,'[1]PNC 2020'!$A$3:$AA$3,0))=0,"",INDEX('[1]PNC 2020'!$A$3:$AA$434,MATCH($A410,'[1]PNC 2020'!$A$7:$A$434,0)+4,MATCH(AA$60,'[1]PNC 2020'!$A$3:$AA$3,0))),"")</f>
        <v/>
      </c>
      <c r="AB410" s="35">
        <f t="shared" si="138"/>
        <v>0</v>
      </c>
      <c r="AC410" s="35" t="str">
        <f>IFERROR(IF(INDEX('[1]PNC 2020'!$A$3:$AA$434,MATCH($A410,'[1]PNC 2020'!$A$7:$A$434,0)+4,MATCH(AC$60,'[1]PNC 2020'!$A$3:$AA$3,0))=0,"",INDEX('[1]PNC 2020'!$A$3:$AA$434,MATCH($A410,'[1]PNC 2020'!$A$7:$A$434,0)+4,MATCH(AC$60,'[1]PNC 2020'!$A$3:$AA$3,0))),"")</f>
        <v/>
      </c>
      <c r="AD410" s="35" t="str">
        <f>IFERROR(IF(INDEX('[1]PNC 2020'!$A$3:$AA$434,MATCH($A410,'[1]PNC 2020'!$A$7:$A$434,0)+4,MATCH(AD$60,'[1]PNC 2020'!$A$3:$AA$3,0))=0,"",INDEX('[1]PNC 2020'!$A$3:$AA$434,MATCH($A410,'[1]PNC 2020'!$A$7:$A$434,0)+4,MATCH(AD$60,'[1]PNC 2020'!$A$3:$AA$3,0))),"")</f>
        <v/>
      </c>
      <c r="AE410" s="35">
        <f t="shared" si="139"/>
        <v>0</v>
      </c>
      <c r="AF410" s="35" t="str">
        <f>IFERROR(IF(INDEX('[1]PNC 2020'!$A$3:$AA$434,MATCH($A410,'[1]PNC 2020'!$A$7:$A$434,0)+4,MATCH(AF$60,'[1]PNC 2020'!$A$3:$AA$3,0))=0,"",INDEX('[1]PNC 2020'!$A$3:$AA$434,MATCH($A410,'[1]PNC 2020'!$A$7:$A$434,0)+4,MATCH(AF$60,'[1]PNC 2020'!$A$3:$AA$3,0))),"")</f>
        <v/>
      </c>
      <c r="AG410" s="35" t="str">
        <f>IFERROR(IF(INDEX('[1]PNC 2020'!$A$3:$AA$434,MATCH($A410,'[1]PNC 2020'!$A$7:$A$434,0)+4,MATCH(AG$60,'[1]PNC 2020'!$A$3:$AA$3,0))=0,"",INDEX('[1]PNC 2020'!$A$3:$AA$434,MATCH($A410,'[1]PNC 2020'!$A$7:$A$434,0)+4,MATCH(AG$60,'[1]PNC 2020'!$A$3:$AA$3,0))),"")</f>
        <v/>
      </c>
      <c r="AH410" s="35">
        <f t="shared" si="140"/>
        <v>0</v>
      </c>
      <c r="AI410" s="35" t="str">
        <f>IFERROR(IF(INDEX('[1]PNC 2020'!$A$3:$AA$434,MATCH($A410,'[1]PNC 2020'!$A$7:$A$434,0)+4,MATCH(AI$60,'[1]PNC 2020'!$A$3:$AA$3,0))=0,"",INDEX('[1]PNC 2020'!$A$3:$AA$434,MATCH($A410,'[1]PNC 2020'!$A$7:$A$434,0)+4,MATCH(AI$60,'[1]PNC 2020'!$A$3:$AA$3,0))),"")</f>
        <v/>
      </c>
      <c r="AJ410" s="35" t="str">
        <f>IFERROR(IF(INDEX('[1]PNC 2020'!$A$3:$AA$434,MATCH($A410,'[1]PNC 2020'!$A$7:$A$434,0)+4,MATCH(AJ$60,'[1]PNC 2020'!$A$3:$AA$3,0))=0,"",INDEX('[1]PNC 2020'!$A$3:$AA$434,MATCH($A410,'[1]PNC 2020'!$A$7:$A$434,0)+4,MATCH(AJ$60,'[1]PNC 2020'!$A$3:$AA$3,0))),"")</f>
        <v/>
      </c>
      <c r="AK410" s="35">
        <f t="shared" si="141"/>
        <v>0</v>
      </c>
      <c r="AM410" s="97" t="s">
        <v>6</v>
      </c>
    </row>
    <row r="411" spans="1:39" x14ac:dyDescent="0.25">
      <c r="A411" s="97" t="str">
        <f t="shared" si="127"/>
        <v>JulioFuturo Seguros</v>
      </c>
      <c r="B411" s="37" t="s">
        <v>109</v>
      </c>
      <c r="C411" s="44">
        <f t="shared" si="129"/>
        <v>0</v>
      </c>
      <c r="D411" s="44">
        <f t="shared" si="130"/>
        <v>0</v>
      </c>
      <c r="E411" s="35" t="str">
        <f>IFERROR(IF(INDEX('[1]PNC 2020'!$A$3:$AA$434,MATCH($A411,'[1]PNC 2020'!$A$7:$A$434,0)+4,MATCH(E$60,'[1]PNC 2020'!$A$3:$AA$3,0))=0,"",INDEX('[1]PNC 2020'!$A$3:$AA$434,MATCH($A411,'[1]PNC 2020'!$A$7:$A$434,0)+4,MATCH(E$60,'[1]PNC 2020'!$A$3:$AA$3,0))),"")</f>
        <v/>
      </c>
      <c r="F411" s="35" t="str">
        <f>IFERROR(IF(INDEX('[1]PNC 2020'!$A$3:$AA$434,MATCH($A411,'[1]PNC 2020'!$A$7:$A$434,0)+4,MATCH(F$60,'[1]PNC 2020'!$A$3:$AA$3,0))=0,"",INDEX('[1]PNC 2020'!$A$3:$AA$434,MATCH($A411,'[1]PNC 2020'!$A$7:$A$434,0)+4,MATCH(F$60,'[1]PNC 2020'!$A$3:$AA$3,0))),"")</f>
        <v/>
      </c>
      <c r="G411" s="35">
        <f t="shared" si="131"/>
        <v>0</v>
      </c>
      <c r="H411" s="35" t="str">
        <f>IFERROR(IF(INDEX('[1]PNC 2020'!$A$3:$AA$434,MATCH($A411,'[1]PNC 2020'!$A$7:$A$434,0)+4,MATCH(H$60,'[1]PNC 2020'!$A$3:$AA$3,0))=0,"",INDEX('[1]PNC 2020'!$A$3:$AA$434,MATCH($A411,'[1]PNC 2020'!$A$7:$A$434,0)+4,MATCH(H$60,'[1]PNC 2020'!$A$3:$AA$3,0))),"")</f>
        <v/>
      </c>
      <c r="I411" s="35" t="str">
        <f>IFERROR(IF(INDEX('[1]PNC 2020'!$A$3:$AA$434,MATCH($A411,'[1]PNC 2020'!$A$7:$A$434,0)+4,MATCH(I$60,'[1]PNC 2020'!$A$3:$AA$3,0))=0,"",INDEX('[1]PNC 2020'!$A$3:$AA$434,MATCH($A411,'[1]PNC 2020'!$A$7:$A$434,0)+4,MATCH(I$60,'[1]PNC 2020'!$A$3:$AA$3,0))),"")</f>
        <v/>
      </c>
      <c r="J411" s="35">
        <f t="shared" si="132"/>
        <v>0</v>
      </c>
      <c r="K411" s="35" t="str">
        <f>IFERROR(IF(INDEX('[1]PNC 2020'!$A$3:$AA$434,MATCH($A411,'[1]PNC 2020'!$A$7:$A$434,0)+4,MATCH(K$60,'[1]PNC 2020'!$A$3:$AA$3,0))=0,"",INDEX('[1]PNC 2020'!$A$3:$AA$434,MATCH($A411,'[1]PNC 2020'!$A$7:$A$434,0)+4,MATCH(K$60,'[1]PNC 2020'!$A$3:$AA$3,0))),"")</f>
        <v/>
      </c>
      <c r="L411" s="35" t="str">
        <f>IFERROR(IF(INDEX('[1]PNC 2020'!$A$3:$AA$434,MATCH($A411,'[1]PNC 2020'!$A$7:$A$434,0)+4,MATCH(L$60,'[1]PNC 2020'!$A$3:$AA$3,0))=0,"",INDEX('[1]PNC 2020'!$A$3:$AA$434,MATCH($A411,'[1]PNC 2020'!$A$7:$A$434,0)+4,MATCH(L$60,'[1]PNC 2020'!$A$3:$AA$3,0))),"")</f>
        <v/>
      </c>
      <c r="M411" s="35">
        <f t="shared" si="133"/>
        <v>0</v>
      </c>
      <c r="N411" s="35" t="str">
        <f>IFERROR(IF(INDEX('[1]PNC 2020'!$A$3:$AA$434,MATCH($A411,'[1]PNC 2020'!$A$7:$A$434,0)+4,MATCH(N$60,'[1]PNC 2020'!$A$3:$AA$3,0))=0,"",INDEX('[1]PNC 2020'!$A$3:$AA$434,MATCH($A411,'[1]PNC 2020'!$A$7:$A$434,0)+4,MATCH(N$60,'[1]PNC 2020'!$A$3:$AA$3,0))),"")</f>
        <v/>
      </c>
      <c r="O411" s="35" t="str">
        <f>IFERROR(IF(INDEX('[1]PNC 2020'!$A$3:$AA$434,MATCH($A411,'[1]PNC 2020'!$A$7:$A$434,0)+4,MATCH(O$60,'[1]PNC 2020'!$A$3:$AA$3,0))=0,"",INDEX('[1]PNC 2020'!$A$3:$AA$434,MATCH($A411,'[1]PNC 2020'!$A$7:$A$434,0)+4,MATCH(O$60,'[1]PNC 2020'!$A$3:$AA$3,0))),"")</f>
        <v/>
      </c>
      <c r="P411" s="35">
        <f t="shared" si="134"/>
        <v>0</v>
      </c>
      <c r="Q411" s="35" t="str">
        <f>IFERROR(IF(INDEX('[1]PNC 2020'!$A$3:$AA$434,MATCH($A411,'[1]PNC 2020'!$A$7:$A$434,0)+4,MATCH(Q$60,'[1]PNC 2020'!$A$3:$AA$3,0))=0,"",INDEX('[1]PNC 2020'!$A$3:$AA$434,MATCH($A411,'[1]PNC 2020'!$A$7:$A$434,0)+4,MATCH(Q$60,'[1]PNC 2020'!$A$3:$AA$3,0))),"")</f>
        <v/>
      </c>
      <c r="R411" s="35" t="str">
        <f>IFERROR(IF(INDEX('[1]PNC 2020'!$A$3:$AA$434,MATCH($A411,'[1]PNC 2020'!$A$7:$A$434,0)+4,MATCH(R$60,'[1]PNC 2020'!$A$3:$AA$3,0))=0,"",INDEX('[1]PNC 2020'!$A$3:$AA$434,MATCH($A411,'[1]PNC 2020'!$A$7:$A$434,0)+4,MATCH(R$60,'[1]PNC 2020'!$A$3:$AA$3,0))),"")</f>
        <v/>
      </c>
      <c r="S411" s="35">
        <f t="shared" si="135"/>
        <v>0</v>
      </c>
      <c r="T411" s="35" t="str">
        <f>IFERROR(IF(INDEX('[1]PNC 2020'!$A$3:$AA$434,MATCH($A411,'[1]PNC 2020'!$A$7:$A$434,0)+4,MATCH(T$60,'[1]PNC 2020'!$A$3:$AA$3,0))=0,"",INDEX('[1]PNC 2020'!$A$3:$AA$434,MATCH($A411,'[1]PNC 2020'!$A$7:$A$434,0)+4,MATCH(T$60,'[1]PNC 2020'!$A$3:$AA$3,0))),"")</f>
        <v/>
      </c>
      <c r="U411" s="35" t="str">
        <f>IFERROR(IF(INDEX('[1]PNC 2020'!$A$3:$AA$434,MATCH($A411,'[1]PNC 2020'!$A$7:$A$434,0)+4,MATCH(U$60,'[1]PNC 2020'!$A$3:$AA$3,0))=0,"",INDEX('[1]PNC 2020'!$A$3:$AA$434,MATCH($A411,'[1]PNC 2020'!$A$7:$A$434,0)+4,MATCH(U$60,'[1]PNC 2020'!$A$3:$AA$3,0))),"")</f>
        <v/>
      </c>
      <c r="V411" s="35">
        <f t="shared" si="136"/>
        <v>0</v>
      </c>
      <c r="W411" s="35" t="str">
        <f>IFERROR(IF(INDEX('[1]PNC 2020'!$A$3:$AA$434,MATCH($A411,'[1]PNC 2020'!$A$7:$A$434,0)+4,MATCH(W$60,'[1]PNC 2020'!$A$3:$AA$3,0))=0,"",INDEX('[1]PNC 2020'!$A$3:$AA$434,MATCH($A411,'[1]PNC 2020'!$A$7:$A$434,0)+4,MATCH(W$60,'[1]PNC 2020'!$A$3:$AA$3,0))),"")</f>
        <v/>
      </c>
      <c r="X411" s="35" t="str">
        <f>IFERROR(IF(INDEX('[1]PNC 2020'!$A$3:$AA$434,MATCH($A411,'[1]PNC 2020'!$A$7:$A$434,0)+4,MATCH(X$60,'[1]PNC 2020'!$A$3:$AA$3,0))=0,"",INDEX('[1]PNC 2020'!$A$3:$AA$434,MATCH($A411,'[1]PNC 2020'!$A$7:$A$434,0)+4,MATCH(X$60,'[1]PNC 2020'!$A$3:$AA$3,0))),"")</f>
        <v/>
      </c>
      <c r="Y411" s="35">
        <f t="shared" si="137"/>
        <v>0</v>
      </c>
      <c r="Z411" s="35" t="str">
        <f>IFERROR(IF(INDEX('[1]PNC 2020'!$A$3:$AA$434,MATCH($A411,'[1]PNC 2020'!$A$7:$A$434,0)+4,MATCH(Z$60,'[1]PNC 2020'!$A$3:$AA$3,0))=0,"",INDEX('[1]PNC 2020'!$A$3:$AA$434,MATCH($A411,'[1]PNC 2020'!$A$7:$A$434,0)+4,MATCH(Z$60,'[1]PNC 2020'!$A$3:$AA$3,0))),"")</f>
        <v/>
      </c>
      <c r="AA411" s="35" t="str">
        <f>IFERROR(IF(INDEX('[1]PNC 2020'!$A$3:$AA$434,MATCH($A411,'[1]PNC 2020'!$A$7:$A$434,0)+4,MATCH(AA$60,'[1]PNC 2020'!$A$3:$AA$3,0))=0,"",INDEX('[1]PNC 2020'!$A$3:$AA$434,MATCH($A411,'[1]PNC 2020'!$A$7:$A$434,0)+4,MATCH(AA$60,'[1]PNC 2020'!$A$3:$AA$3,0))),"")</f>
        <v/>
      </c>
      <c r="AB411" s="35">
        <f t="shared" si="138"/>
        <v>0</v>
      </c>
      <c r="AC411" s="35" t="str">
        <f>IFERROR(IF(INDEX('[1]PNC 2020'!$A$3:$AA$434,MATCH($A411,'[1]PNC 2020'!$A$7:$A$434,0)+4,MATCH(AC$60,'[1]PNC 2020'!$A$3:$AA$3,0))=0,"",INDEX('[1]PNC 2020'!$A$3:$AA$434,MATCH($A411,'[1]PNC 2020'!$A$7:$A$434,0)+4,MATCH(AC$60,'[1]PNC 2020'!$A$3:$AA$3,0))),"")</f>
        <v/>
      </c>
      <c r="AD411" s="35" t="str">
        <f>IFERROR(IF(INDEX('[1]PNC 2020'!$A$3:$AA$434,MATCH($A411,'[1]PNC 2020'!$A$7:$A$434,0)+4,MATCH(AD$60,'[1]PNC 2020'!$A$3:$AA$3,0))=0,"",INDEX('[1]PNC 2020'!$A$3:$AA$434,MATCH($A411,'[1]PNC 2020'!$A$7:$A$434,0)+4,MATCH(AD$60,'[1]PNC 2020'!$A$3:$AA$3,0))),"")</f>
        <v/>
      </c>
      <c r="AE411" s="35">
        <f t="shared" si="139"/>
        <v>0</v>
      </c>
      <c r="AF411" s="35" t="str">
        <f>IFERROR(IF(INDEX('[1]PNC 2020'!$A$3:$AA$434,MATCH($A411,'[1]PNC 2020'!$A$7:$A$434,0)+4,MATCH(AF$60,'[1]PNC 2020'!$A$3:$AA$3,0))=0,"",INDEX('[1]PNC 2020'!$A$3:$AA$434,MATCH($A411,'[1]PNC 2020'!$A$7:$A$434,0)+4,MATCH(AF$60,'[1]PNC 2020'!$A$3:$AA$3,0))),"")</f>
        <v/>
      </c>
      <c r="AG411" s="35" t="str">
        <f>IFERROR(IF(INDEX('[1]PNC 2020'!$A$3:$AA$434,MATCH($A411,'[1]PNC 2020'!$A$7:$A$434,0)+4,MATCH(AG$60,'[1]PNC 2020'!$A$3:$AA$3,0))=0,"",INDEX('[1]PNC 2020'!$A$3:$AA$434,MATCH($A411,'[1]PNC 2020'!$A$7:$A$434,0)+4,MATCH(AG$60,'[1]PNC 2020'!$A$3:$AA$3,0))),"")</f>
        <v/>
      </c>
      <c r="AH411" s="35">
        <f t="shared" si="140"/>
        <v>0</v>
      </c>
      <c r="AI411" s="35" t="str">
        <f>IFERROR(IF(INDEX('[1]PNC 2020'!$A$3:$AA$434,MATCH($A411,'[1]PNC 2020'!$A$7:$A$434,0)+4,MATCH(AI$60,'[1]PNC 2020'!$A$3:$AA$3,0))=0,"",INDEX('[1]PNC 2020'!$A$3:$AA$434,MATCH($A411,'[1]PNC 2020'!$A$7:$A$434,0)+4,MATCH(AI$60,'[1]PNC 2020'!$A$3:$AA$3,0))),"")</f>
        <v/>
      </c>
      <c r="AJ411" s="35" t="str">
        <f>IFERROR(IF(INDEX('[1]PNC 2020'!$A$3:$AA$434,MATCH($A411,'[1]PNC 2020'!$A$7:$A$434,0)+4,MATCH(AJ$60,'[1]PNC 2020'!$A$3:$AA$3,0))=0,"",INDEX('[1]PNC 2020'!$A$3:$AA$434,MATCH($A411,'[1]PNC 2020'!$A$7:$A$434,0)+4,MATCH(AJ$60,'[1]PNC 2020'!$A$3:$AA$3,0))),"")</f>
        <v/>
      </c>
      <c r="AK411" s="35">
        <f t="shared" si="141"/>
        <v>0</v>
      </c>
      <c r="AM411" s="97" t="s">
        <v>6</v>
      </c>
    </row>
    <row r="412" spans="1:39" x14ac:dyDescent="0.25">
      <c r="A412" s="97" t="str">
        <f t="shared" si="127"/>
        <v>JulioConfederación del Canadá Dominicana, S. A.</v>
      </c>
      <c r="B412" s="37" t="s">
        <v>127</v>
      </c>
      <c r="C412" s="44">
        <f t="shared" si="129"/>
        <v>0</v>
      </c>
      <c r="D412" s="44">
        <f t="shared" si="130"/>
        <v>0</v>
      </c>
      <c r="E412" s="35" t="str">
        <f>IFERROR(IF(INDEX('[1]PNC 2020'!$A$3:$AA$434,MATCH($A412,'[1]PNC 2020'!$A$7:$A$434,0)+4,MATCH(E$60,'[1]PNC 2020'!$A$3:$AA$3,0))=0,"",INDEX('[1]PNC 2020'!$A$3:$AA$434,MATCH($A412,'[1]PNC 2020'!$A$7:$A$434,0)+4,MATCH(E$60,'[1]PNC 2020'!$A$3:$AA$3,0))),"")</f>
        <v/>
      </c>
      <c r="F412" s="35" t="str">
        <f>IFERROR(IF(INDEX('[1]PNC 2020'!$A$3:$AA$434,MATCH($A412,'[1]PNC 2020'!$A$7:$A$434,0)+4,MATCH(F$60,'[1]PNC 2020'!$A$3:$AA$3,0))=0,"",INDEX('[1]PNC 2020'!$A$3:$AA$434,MATCH($A412,'[1]PNC 2020'!$A$7:$A$434,0)+4,MATCH(F$60,'[1]PNC 2020'!$A$3:$AA$3,0))),"")</f>
        <v/>
      </c>
      <c r="G412" s="35">
        <f t="shared" si="131"/>
        <v>0</v>
      </c>
      <c r="H412" s="35" t="str">
        <f>IFERROR(IF(INDEX('[1]PNC 2020'!$A$3:$AA$434,MATCH($A412,'[1]PNC 2020'!$A$7:$A$434,0)+4,MATCH(H$60,'[1]PNC 2020'!$A$3:$AA$3,0))=0,"",INDEX('[1]PNC 2020'!$A$3:$AA$434,MATCH($A412,'[1]PNC 2020'!$A$7:$A$434,0)+4,MATCH(H$60,'[1]PNC 2020'!$A$3:$AA$3,0))),"")</f>
        <v/>
      </c>
      <c r="I412" s="35" t="str">
        <f>IFERROR(IF(INDEX('[1]PNC 2020'!$A$3:$AA$434,MATCH($A412,'[1]PNC 2020'!$A$7:$A$434,0)+4,MATCH(I$60,'[1]PNC 2020'!$A$3:$AA$3,0))=0,"",INDEX('[1]PNC 2020'!$A$3:$AA$434,MATCH($A412,'[1]PNC 2020'!$A$7:$A$434,0)+4,MATCH(I$60,'[1]PNC 2020'!$A$3:$AA$3,0))),"")</f>
        <v/>
      </c>
      <c r="J412" s="35">
        <f t="shared" si="132"/>
        <v>0</v>
      </c>
      <c r="K412" s="35" t="str">
        <f>IFERROR(IF(INDEX('[1]PNC 2020'!$A$3:$AA$434,MATCH($A412,'[1]PNC 2020'!$A$7:$A$434,0)+4,MATCH(K$60,'[1]PNC 2020'!$A$3:$AA$3,0))=0,"",INDEX('[1]PNC 2020'!$A$3:$AA$434,MATCH($A412,'[1]PNC 2020'!$A$7:$A$434,0)+4,MATCH(K$60,'[1]PNC 2020'!$A$3:$AA$3,0))),"")</f>
        <v/>
      </c>
      <c r="L412" s="35" t="str">
        <f>IFERROR(IF(INDEX('[1]PNC 2020'!$A$3:$AA$434,MATCH($A412,'[1]PNC 2020'!$A$7:$A$434,0)+4,MATCH(L$60,'[1]PNC 2020'!$A$3:$AA$3,0))=0,"",INDEX('[1]PNC 2020'!$A$3:$AA$434,MATCH($A412,'[1]PNC 2020'!$A$7:$A$434,0)+4,MATCH(L$60,'[1]PNC 2020'!$A$3:$AA$3,0))),"")</f>
        <v/>
      </c>
      <c r="M412" s="35">
        <f t="shared" si="133"/>
        <v>0</v>
      </c>
      <c r="N412" s="35" t="str">
        <f>IFERROR(IF(INDEX('[1]PNC 2020'!$A$3:$AA$434,MATCH($A412,'[1]PNC 2020'!$A$7:$A$434,0)+4,MATCH(N$60,'[1]PNC 2020'!$A$3:$AA$3,0))=0,"",INDEX('[1]PNC 2020'!$A$3:$AA$434,MATCH($A412,'[1]PNC 2020'!$A$7:$A$434,0)+4,MATCH(N$60,'[1]PNC 2020'!$A$3:$AA$3,0))),"")</f>
        <v/>
      </c>
      <c r="O412" s="35" t="str">
        <f>IFERROR(IF(INDEX('[1]PNC 2020'!$A$3:$AA$434,MATCH($A412,'[1]PNC 2020'!$A$7:$A$434,0)+4,MATCH(O$60,'[1]PNC 2020'!$A$3:$AA$3,0))=0,"",INDEX('[1]PNC 2020'!$A$3:$AA$434,MATCH($A412,'[1]PNC 2020'!$A$7:$A$434,0)+4,MATCH(O$60,'[1]PNC 2020'!$A$3:$AA$3,0))),"")</f>
        <v/>
      </c>
      <c r="P412" s="35">
        <f t="shared" si="134"/>
        <v>0</v>
      </c>
      <c r="Q412" s="35" t="str">
        <f>IFERROR(IF(INDEX('[1]PNC 2020'!$A$3:$AA$434,MATCH($A412,'[1]PNC 2020'!$A$7:$A$434,0)+4,MATCH(Q$60,'[1]PNC 2020'!$A$3:$AA$3,0))=0,"",INDEX('[1]PNC 2020'!$A$3:$AA$434,MATCH($A412,'[1]PNC 2020'!$A$7:$A$434,0)+4,MATCH(Q$60,'[1]PNC 2020'!$A$3:$AA$3,0))),"")</f>
        <v/>
      </c>
      <c r="R412" s="35" t="str">
        <f>IFERROR(IF(INDEX('[1]PNC 2020'!$A$3:$AA$434,MATCH($A412,'[1]PNC 2020'!$A$7:$A$434,0)+4,MATCH(R$60,'[1]PNC 2020'!$A$3:$AA$3,0))=0,"",INDEX('[1]PNC 2020'!$A$3:$AA$434,MATCH($A412,'[1]PNC 2020'!$A$7:$A$434,0)+4,MATCH(R$60,'[1]PNC 2020'!$A$3:$AA$3,0))),"")</f>
        <v/>
      </c>
      <c r="S412" s="35">
        <f t="shared" si="135"/>
        <v>0</v>
      </c>
      <c r="T412" s="35" t="str">
        <f>IFERROR(IF(INDEX('[1]PNC 2020'!$A$3:$AA$434,MATCH($A412,'[1]PNC 2020'!$A$7:$A$434,0)+4,MATCH(T$60,'[1]PNC 2020'!$A$3:$AA$3,0))=0,"",INDEX('[1]PNC 2020'!$A$3:$AA$434,MATCH($A412,'[1]PNC 2020'!$A$7:$A$434,0)+4,MATCH(T$60,'[1]PNC 2020'!$A$3:$AA$3,0))),"")</f>
        <v/>
      </c>
      <c r="U412" s="35" t="str">
        <f>IFERROR(IF(INDEX('[1]PNC 2020'!$A$3:$AA$434,MATCH($A412,'[1]PNC 2020'!$A$7:$A$434,0)+4,MATCH(U$60,'[1]PNC 2020'!$A$3:$AA$3,0))=0,"",INDEX('[1]PNC 2020'!$A$3:$AA$434,MATCH($A412,'[1]PNC 2020'!$A$7:$A$434,0)+4,MATCH(U$60,'[1]PNC 2020'!$A$3:$AA$3,0))),"")</f>
        <v/>
      </c>
      <c r="V412" s="35">
        <f t="shared" si="136"/>
        <v>0</v>
      </c>
      <c r="W412" s="35" t="str">
        <f>IFERROR(IF(INDEX('[1]PNC 2020'!$A$3:$AA$434,MATCH($A412,'[1]PNC 2020'!$A$7:$A$434,0)+4,MATCH(W$60,'[1]PNC 2020'!$A$3:$AA$3,0))=0,"",INDEX('[1]PNC 2020'!$A$3:$AA$434,MATCH($A412,'[1]PNC 2020'!$A$7:$A$434,0)+4,MATCH(W$60,'[1]PNC 2020'!$A$3:$AA$3,0))),"")</f>
        <v/>
      </c>
      <c r="X412" s="35" t="str">
        <f>IFERROR(IF(INDEX('[1]PNC 2020'!$A$3:$AA$434,MATCH($A412,'[1]PNC 2020'!$A$7:$A$434,0)+4,MATCH(X$60,'[1]PNC 2020'!$A$3:$AA$3,0))=0,"",INDEX('[1]PNC 2020'!$A$3:$AA$434,MATCH($A412,'[1]PNC 2020'!$A$7:$A$434,0)+4,MATCH(X$60,'[1]PNC 2020'!$A$3:$AA$3,0))),"")</f>
        <v/>
      </c>
      <c r="Y412" s="35">
        <f t="shared" si="137"/>
        <v>0</v>
      </c>
      <c r="Z412" s="35" t="str">
        <f>IFERROR(IF(INDEX('[1]PNC 2020'!$A$3:$AA$434,MATCH($A412,'[1]PNC 2020'!$A$7:$A$434,0)+4,MATCH(Z$60,'[1]PNC 2020'!$A$3:$AA$3,0))=0,"",INDEX('[1]PNC 2020'!$A$3:$AA$434,MATCH($A412,'[1]PNC 2020'!$A$7:$A$434,0)+4,MATCH(Z$60,'[1]PNC 2020'!$A$3:$AA$3,0))),"")</f>
        <v/>
      </c>
      <c r="AA412" s="35" t="str">
        <f>IFERROR(IF(INDEX('[1]PNC 2020'!$A$3:$AA$434,MATCH($A412,'[1]PNC 2020'!$A$7:$A$434,0)+4,MATCH(AA$60,'[1]PNC 2020'!$A$3:$AA$3,0))=0,"",INDEX('[1]PNC 2020'!$A$3:$AA$434,MATCH($A412,'[1]PNC 2020'!$A$7:$A$434,0)+4,MATCH(AA$60,'[1]PNC 2020'!$A$3:$AA$3,0))),"")</f>
        <v/>
      </c>
      <c r="AB412" s="35">
        <f t="shared" si="138"/>
        <v>0</v>
      </c>
      <c r="AC412" s="35" t="str">
        <f>IFERROR(IF(INDEX('[1]PNC 2020'!$A$3:$AA$434,MATCH($A412,'[1]PNC 2020'!$A$7:$A$434,0)+4,MATCH(AC$60,'[1]PNC 2020'!$A$3:$AA$3,0))=0,"",INDEX('[1]PNC 2020'!$A$3:$AA$434,MATCH($A412,'[1]PNC 2020'!$A$7:$A$434,0)+4,MATCH(AC$60,'[1]PNC 2020'!$A$3:$AA$3,0))),"")</f>
        <v/>
      </c>
      <c r="AD412" s="35" t="str">
        <f>IFERROR(IF(INDEX('[1]PNC 2020'!$A$3:$AA$434,MATCH($A412,'[1]PNC 2020'!$A$7:$A$434,0)+4,MATCH(AD$60,'[1]PNC 2020'!$A$3:$AA$3,0))=0,"",INDEX('[1]PNC 2020'!$A$3:$AA$434,MATCH($A412,'[1]PNC 2020'!$A$7:$A$434,0)+4,MATCH(AD$60,'[1]PNC 2020'!$A$3:$AA$3,0))),"")</f>
        <v/>
      </c>
      <c r="AE412" s="35">
        <f t="shared" si="139"/>
        <v>0</v>
      </c>
      <c r="AF412" s="35" t="str">
        <f>IFERROR(IF(INDEX('[1]PNC 2020'!$A$3:$AA$434,MATCH($A412,'[1]PNC 2020'!$A$7:$A$434,0)+4,MATCH(AF$60,'[1]PNC 2020'!$A$3:$AA$3,0))=0,"",INDEX('[1]PNC 2020'!$A$3:$AA$434,MATCH($A412,'[1]PNC 2020'!$A$7:$A$434,0)+4,MATCH(AF$60,'[1]PNC 2020'!$A$3:$AA$3,0))),"")</f>
        <v/>
      </c>
      <c r="AG412" s="35" t="str">
        <f>IFERROR(IF(INDEX('[1]PNC 2020'!$A$3:$AA$434,MATCH($A412,'[1]PNC 2020'!$A$7:$A$434,0)+4,MATCH(AG$60,'[1]PNC 2020'!$A$3:$AA$3,0))=0,"",INDEX('[1]PNC 2020'!$A$3:$AA$434,MATCH($A412,'[1]PNC 2020'!$A$7:$A$434,0)+4,MATCH(AG$60,'[1]PNC 2020'!$A$3:$AA$3,0))),"")</f>
        <v/>
      </c>
      <c r="AH412" s="35">
        <f t="shared" si="140"/>
        <v>0</v>
      </c>
      <c r="AI412" s="35" t="str">
        <f>IFERROR(IF(INDEX('[1]PNC 2020'!$A$3:$AA$434,MATCH($A412,'[1]PNC 2020'!$A$7:$A$434,0)+4,MATCH(AI$60,'[1]PNC 2020'!$A$3:$AA$3,0))=0,"",INDEX('[1]PNC 2020'!$A$3:$AA$434,MATCH($A412,'[1]PNC 2020'!$A$7:$A$434,0)+4,MATCH(AI$60,'[1]PNC 2020'!$A$3:$AA$3,0))),"")</f>
        <v/>
      </c>
      <c r="AJ412" s="35" t="str">
        <f>IFERROR(IF(INDEX('[1]PNC 2020'!$A$3:$AA$434,MATCH($A412,'[1]PNC 2020'!$A$7:$A$434,0)+4,MATCH(AJ$60,'[1]PNC 2020'!$A$3:$AA$3,0))=0,"",INDEX('[1]PNC 2020'!$A$3:$AA$434,MATCH($A412,'[1]PNC 2020'!$A$7:$A$434,0)+4,MATCH(AJ$60,'[1]PNC 2020'!$A$3:$AA$3,0))),"")</f>
        <v/>
      </c>
      <c r="AK412" s="35">
        <f t="shared" si="141"/>
        <v>0</v>
      </c>
      <c r="AM412" s="97" t="s">
        <v>6</v>
      </c>
    </row>
    <row r="413" spans="1:39" x14ac:dyDescent="0.25">
      <c r="A413" s="97" t="str">
        <f t="shared" si="127"/>
        <v>JulioAutoseguro, S. A.</v>
      </c>
      <c r="B413" s="37" t="s">
        <v>79</v>
      </c>
      <c r="C413" s="44">
        <f t="shared" si="129"/>
        <v>0</v>
      </c>
      <c r="D413" s="44">
        <f t="shared" si="130"/>
        <v>0</v>
      </c>
      <c r="E413" s="35" t="str">
        <f>IFERROR(IF(INDEX('[1]PNC 2020'!$A$3:$AA$434,MATCH($A413,'[1]PNC 2020'!$A$7:$A$434,0)+4,MATCH(E$60,'[1]PNC 2020'!$A$3:$AA$3,0))=0,"",INDEX('[1]PNC 2020'!$A$3:$AA$434,MATCH($A413,'[1]PNC 2020'!$A$7:$A$434,0)+4,MATCH(E$60,'[1]PNC 2020'!$A$3:$AA$3,0))),"")</f>
        <v/>
      </c>
      <c r="F413" s="35" t="str">
        <f>IFERROR(IF(INDEX('[1]PNC 2020'!$A$3:$AA$434,MATCH($A413,'[1]PNC 2020'!$A$7:$A$434,0)+4,MATCH(F$60,'[1]PNC 2020'!$A$3:$AA$3,0))=0,"",INDEX('[1]PNC 2020'!$A$3:$AA$434,MATCH($A413,'[1]PNC 2020'!$A$7:$A$434,0)+4,MATCH(F$60,'[1]PNC 2020'!$A$3:$AA$3,0))),"")</f>
        <v/>
      </c>
      <c r="G413" s="35">
        <f t="shared" si="131"/>
        <v>0</v>
      </c>
      <c r="H413" s="35" t="str">
        <f>IFERROR(IF(INDEX('[1]PNC 2020'!$A$3:$AA$434,MATCH($A413,'[1]PNC 2020'!$A$7:$A$434,0)+4,MATCH(H$60,'[1]PNC 2020'!$A$3:$AA$3,0))=0,"",INDEX('[1]PNC 2020'!$A$3:$AA$434,MATCH($A413,'[1]PNC 2020'!$A$7:$A$434,0)+4,MATCH(H$60,'[1]PNC 2020'!$A$3:$AA$3,0))),"")</f>
        <v/>
      </c>
      <c r="I413" s="35" t="str">
        <f>IFERROR(IF(INDEX('[1]PNC 2020'!$A$3:$AA$434,MATCH($A413,'[1]PNC 2020'!$A$7:$A$434,0)+4,MATCH(I$60,'[1]PNC 2020'!$A$3:$AA$3,0))=0,"",INDEX('[1]PNC 2020'!$A$3:$AA$434,MATCH($A413,'[1]PNC 2020'!$A$7:$A$434,0)+4,MATCH(I$60,'[1]PNC 2020'!$A$3:$AA$3,0))),"")</f>
        <v/>
      </c>
      <c r="J413" s="35">
        <f t="shared" si="132"/>
        <v>0</v>
      </c>
      <c r="K413" s="35" t="str">
        <f>IFERROR(IF(INDEX('[1]PNC 2020'!$A$3:$AA$434,MATCH($A413,'[1]PNC 2020'!$A$7:$A$434,0)+4,MATCH(K$60,'[1]PNC 2020'!$A$3:$AA$3,0))=0,"",INDEX('[1]PNC 2020'!$A$3:$AA$434,MATCH($A413,'[1]PNC 2020'!$A$7:$A$434,0)+4,MATCH(K$60,'[1]PNC 2020'!$A$3:$AA$3,0))),"")</f>
        <v/>
      </c>
      <c r="L413" s="35" t="str">
        <f>IFERROR(IF(INDEX('[1]PNC 2020'!$A$3:$AA$434,MATCH($A413,'[1]PNC 2020'!$A$7:$A$434,0)+4,MATCH(L$60,'[1]PNC 2020'!$A$3:$AA$3,0))=0,"",INDEX('[1]PNC 2020'!$A$3:$AA$434,MATCH($A413,'[1]PNC 2020'!$A$7:$A$434,0)+4,MATCH(L$60,'[1]PNC 2020'!$A$3:$AA$3,0))),"")</f>
        <v/>
      </c>
      <c r="M413" s="35">
        <f t="shared" si="133"/>
        <v>0</v>
      </c>
      <c r="N413" s="35" t="str">
        <f>IFERROR(IF(INDEX('[1]PNC 2020'!$A$3:$AA$434,MATCH($A413,'[1]PNC 2020'!$A$7:$A$434,0)+4,MATCH(N$60,'[1]PNC 2020'!$A$3:$AA$3,0))=0,"",INDEX('[1]PNC 2020'!$A$3:$AA$434,MATCH($A413,'[1]PNC 2020'!$A$7:$A$434,0)+4,MATCH(N$60,'[1]PNC 2020'!$A$3:$AA$3,0))),"")</f>
        <v/>
      </c>
      <c r="O413" s="35" t="str">
        <f>IFERROR(IF(INDEX('[1]PNC 2020'!$A$3:$AA$434,MATCH($A413,'[1]PNC 2020'!$A$7:$A$434,0)+4,MATCH(O$60,'[1]PNC 2020'!$A$3:$AA$3,0))=0,"",INDEX('[1]PNC 2020'!$A$3:$AA$434,MATCH($A413,'[1]PNC 2020'!$A$7:$A$434,0)+4,MATCH(O$60,'[1]PNC 2020'!$A$3:$AA$3,0))),"")</f>
        <v/>
      </c>
      <c r="P413" s="35">
        <f t="shared" si="134"/>
        <v>0</v>
      </c>
      <c r="Q413" s="35" t="str">
        <f>IFERROR(IF(INDEX('[1]PNC 2020'!$A$3:$AA$434,MATCH($A413,'[1]PNC 2020'!$A$7:$A$434,0)+4,MATCH(Q$60,'[1]PNC 2020'!$A$3:$AA$3,0))=0,"",INDEX('[1]PNC 2020'!$A$3:$AA$434,MATCH($A413,'[1]PNC 2020'!$A$7:$A$434,0)+4,MATCH(Q$60,'[1]PNC 2020'!$A$3:$AA$3,0))),"")</f>
        <v/>
      </c>
      <c r="R413" s="35" t="str">
        <f>IFERROR(IF(INDEX('[1]PNC 2020'!$A$3:$AA$434,MATCH($A413,'[1]PNC 2020'!$A$7:$A$434,0)+4,MATCH(R$60,'[1]PNC 2020'!$A$3:$AA$3,0))=0,"",INDEX('[1]PNC 2020'!$A$3:$AA$434,MATCH($A413,'[1]PNC 2020'!$A$7:$A$434,0)+4,MATCH(R$60,'[1]PNC 2020'!$A$3:$AA$3,0))),"")</f>
        <v/>
      </c>
      <c r="S413" s="35">
        <f t="shared" si="135"/>
        <v>0</v>
      </c>
      <c r="T413" s="35" t="str">
        <f>IFERROR(IF(INDEX('[1]PNC 2020'!$A$3:$AA$434,MATCH($A413,'[1]PNC 2020'!$A$7:$A$434,0)+4,MATCH(T$60,'[1]PNC 2020'!$A$3:$AA$3,0))=0,"",INDEX('[1]PNC 2020'!$A$3:$AA$434,MATCH($A413,'[1]PNC 2020'!$A$7:$A$434,0)+4,MATCH(T$60,'[1]PNC 2020'!$A$3:$AA$3,0))),"")</f>
        <v/>
      </c>
      <c r="U413" s="35" t="str">
        <f>IFERROR(IF(INDEX('[1]PNC 2020'!$A$3:$AA$434,MATCH($A413,'[1]PNC 2020'!$A$7:$A$434,0)+4,MATCH(U$60,'[1]PNC 2020'!$A$3:$AA$3,0))=0,"",INDEX('[1]PNC 2020'!$A$3:$AA$434,MATCH($A413,'[1]PNC 2020'!$A$7:$A$434,0)+4,MATCH(U$60,'[1]PNC 2020'!$A$3:$AA$3,0))),"")</f>
        <v/>
      </c>
      <c r="V413" s="35">
        <f t="shared" si="136"/>
        <v>0</v>
      </c>
      <c r="W413" s="35" t="str">
        <f>IFERROR(IF(INDEX('[1]PNC 2020'!$A$3:$AA$434,MATCH($A413,'[1]PNC 2020'!$A$7:$A$434,0)+4,MATCH(W$60,'[1]PNC 2020'!$A$3:$AA$3,0))=0,"",INDEX('[1]PNC 2020'!$A$3:$AA$434,MATCH($A413,'[1]PNC 2020'!$A$7:$A$434,0)+4,MATCH(W$60,'[1]PNC 2020'!$A$3:$AA$3,0))),"")</f>
        <v/>
      </c>
      <c r="X413" s="35" t="str">
        <f>IFERROR(IF(INDEX('[1]PNC 2020'!$A$3:$AA$434,MATCH($A413,'[1]PNC 2020'!$A$7:$A$434,0)+4,MATCH(X$60,'[1]PNC 2020'!$A$3:$AA$3,0))=0,"",INDEX('[1]PNC 2020'!$A$3:$AA$434,MATCH($A413,'[1]PNC 2020'!$A$7:$A$434,0)+4,MATCH(X$60,'[1]PNC 2020'!$A$3:$AA$3,0))),"")</f>
        <v/>
      </c>
      <c r="Y413" s="35">
        <f t="shared" si="137"/>
        <v>0</v>
      </c>
      <c r="Z413" s="35" t="str">
        <f>IFERROR(IF(INDEX('[1]PNC 2020'!$A$3:$AA$434,MATCH($A413,'[1]PNC 2020'!$A$7:$A$434,0)+4,MATCH(Z$60,'[1]PNC 2020'!$A$3:$AA$3,0))=0,"",INDEX('[1]PNC 2020'!$A$3:$AA$434,MATCH($A413,'[1]PNC 2020'!$A$7:$A$434,0)+4,MATCH(Z$60,'[1]PNC 2020'!$A$3:$AA$3,0))),"")</f>
        <v/>
      </c>
      <c r="AA413" s="35" t="str">
        <f>IFERROR(IF(INDEX('[1]PNC 2020'!$A$3:$AA$434,MATCH($A413,'[1]PNC 2020'!$A$7:$A$434,0)+4,MATCH(AA$60,'[1]PNC 2020'!$A$3:$AA$3,0))=0,"",INDEX('[1]PNC 2020'!$A$3:$AA$434,MATCH($A413,'[1]PNC 2020'!$A$7:$A$434,0)+4,MATCH(AA$60,'[1]PNC 2020'!$A$3:$AA$3,0))),"")</f>
        <v/>
      </c>
      <c r="AB413" s="35">
        <f t="shared" si="138"/>
        <v>0</v>
      </c>
      <c r="AC413" s="35" t="str">
        <f>IFERROR(IF(INDEX('[1]PNC 2020'!$A$3:$AA$434,MATCH($A413,'[1]PNC 2020'!$A$7:$A$434,0)+4,MATCH(AC$60,'[1]PNC 2020'!$A$3:$AA$3,0))=0,"",INDEX('[1]PNC 2020'!$A$3:$AA$434,MATCH($A413,'[1]PNC 2020'!$A$7:$A$434,0)+4,MATCH(AC$60,'[1]PNC 2020'!$A$3:$AA$3,0))),"")</f>
        <v/>
      </c>
      <c r="AD413" s="35" t="str">
        <f>IFERROR(IF(INDEX('[1]PNC 2020'!$A$3:$AA$434,MATCH($A413,'[1]PNC 2020'!$A$7:$A$434,0)+4,MATCH(AD$60,'[1]PNC 2020'!$A$3:$AA$3,0))=0,"",INDEX('[1]PNC 2020'!$A$3:$AA$434,MATCH($A413,'[1]PNC 2020'!$A$7:$A$434,0)+4,MATCH(AD$60,'[1]PNC 2020'!$A$3:$AA$3,0))),"")</f>
        <v/>
      </c>
      <c r="AE413" s="35">
        <f t="shared" si="139"/>
        <v>0</v>
      </c>
      <c r="AF413" s="35" t="str">
        <f>IFERROR(IF(INDEX('[1]PNC 2020'!$A$3:$AA$434,MATCH($A413,'[1]PNC 2020'!$A$7:$A$434,0)+4,MATCH(AF$60,'[1]PNC 2020'!$A$3:$AA$3,0))=0,"",INDEX('[1]PNC 2020'!$A$3:$AA$434,MATCH($A413,'[1]PNC 2020'!$A$7:$A$434,0)+4,MATCH(AF$60,'[1]PNC 2020'!$A$3:$AA$3,0))),"")</f>
        <v/>
      </c>
      <c r="AG413" s="35" t="str">
        <f>IFERROR(IF(INDEX('[1]PNC 2020'!$A$3:$AA$434,MATCH($A413,'[1]PNC 2020'!$A$7:$A$434,0)+4,MATCH(AG$60,'[1]PNC 2020'!$A$3:$AA$3,0))=0,"",INDEX('[1]PNC 2020'!$A$3:$AA$434,MATCH($A413,'[1]PNC 2020'!$A$7:$A$434,0)+4,MATCH(AG$60,'[1]PNC 2020'!$A$3:$AA$3,0))),"")</f>
        <v/>
      </c>
      <c r="AH413" s="35">
        <f t="shared" si="140"/>
        <v>0</v>
      </c>
      <c r="AI413" s="35" t="str">
        <f>IFERROR(IF(INDEX('[1]PNC 2020'!$A$3:$AA$434,MATCH($A413,'[1]PNC 2020'!$A$7:$A$434,0)+4,MATCH(AI$60,'[1]PNC 2020'!$A$3:$AA$3,0))=0,"",INDEX('[1]PNC 2020'!$A$3:$AA$434,MATCH($A413,'[1]PNC 2020'!$A$7:$A$434,0)+4,MATCH(AI$60,'[1]PNC 2020'!$A$3:$AA$3,0))),"")</f>
        <v/>
      </c>
      <c r="AJ413" s="35" t="str">
        <f>IFERROR(IF(INDEX('[1]PNC 2020'!$A$3:$AA$434,MATCH($A413,'[1]PNC 2020'!$A$7:$A$434,0)+4,MATCH(AJ$60,'[1]PNC 2020'!$A$3:$AA$3,0))=0,"",INDEX('[1]PNC 2020'!$A$3:$AA$434,MATCH($A413,'[1]PNC 2020'!$A$7:$A$434,0)+4,MATCH(AJ$60,'[1]PNC 2020'!$A$3:$AA$3,0))),"")</f>
        <v/>
      </c>
      <c r="AK413" s="35">
        <f t="shared" si="141"/>
        <v>0</v>
      </c>
      <c r="AM413" s="97" t="s">
        <v>6</v>
      </c>
    </row>
    <row r="414" spans="1:39" x14ac:dyDescent="0.25">
      <c r="A414" s="97" t="str">
        <f t="shared" ref="A414:A472" si="142">AM414&amp;B414</f>
        <v>JulioSeguros Yunen, S.A.</v>
      </c>
      <c r="B414" s="37" t="s">
        <v>128</v>
      </c>
      <c r="C414" s="44">
        <f t="shared" si="129"/>
        <v>0</v>
      </c>
      <c r="D414" s="44">
        <f t="shared" si="130"/>
        <v>0</v>
      </c>
      <c r="E414" s="35" t="str">
        <f>IFERROR(IF(INDEX('[1]PNC 2020'!$A$3:$AA$434,MATCH($A414,'[1]PNC 2020'!$A$7:$A$434,0)+4,MATCH(E$60,'[1]PNC 2020'!$A$3:$AA$3,0))=0,"",INDEX('[1]PNC 2020'!$A$3:$AA$434,MATCH($A414,'[1]PNC 2020'!$A$7:$A$434,0)+4,MATCH(E$60,'[1]PNC 2020'!$A$3:$AA$3,0))),"")</f>
        <v/>
      </c>
      <c r="F414" s="35" t="str">
        <f>IFERROR(IF(INDEX('[1]PNC 2020'!$A$3:$AA$434,MATCH($A414,'[1]PNC 2020'!$A$7:$A$434,0)+4,MATCH(F$60,'[1]PNC 2020'!$A$3:$AA$3,0))=0,"",INDEX('[1]PNC 2020'!$A$3:$AA$434,MATCH($A414,'[1]PNC 2020'!$A$7:$A$434,0)+4,MATCH(F$60,'[1]PNC 2020'!$A$3:$AA$3,0))),"")</f>
        <v/>
      </c>
      <c r="G414" s="35">
        <f t="shared" si="131"/>
        <v>0</v>
      </c>
      <c r="H414" s="35" t="str">
        <f>IFERROR(IF(INDEX('[1]PNC 2020'!$A$3:$AA$434,MATCH($A414,'[1]PNC 2020'!$A$7:$A$434,0)+4,MATCH(H$60,'[1]PNC 2020'!$A$3:$AA$3,0))=0,"",INDEX('[1]PNC 2020'!$A$3:$AA$434,MATCH($A414,'[1]PNC 2020'!$A$7:$A$434,0)+4,MATCH(H$60,'[1]PNC 2020'!$A$3:$AA$3,0))),"")</f>
        <v/>
      </c>
      <c r="I414" s="35" t="str">
        <f>IFERROR(IF(INDEX('[1]PNC 2020'!$A$3:$AA$434,MATCH($A414,'[1]PNC 2020'!$A$7:$A$434,0)+4,MATCH(I$60,'[1]PNC 2020'!$A$3:$AA$3,0))=0,"",INDEX('[1]PNC 2020'!$A$3:$AA$434,MATCH($A414,'[1]PNC 2020'!$A$7:$A$434,0)+4,MATCH(I$60,'[1]PNC 2020'!$A$3:$AA$3,0))),"")</f>
        <v/>
      </c>
      <c r="J414" s="35">
        <f t="shared" si="132"/>
        <v>0</v>
      </c>
      <c r="K414" s="35" t="str">
        <f>IFERROR(IF(INDEX('[1]PNC 2020'!$A$3:$AA$434,MATCH($A414,'[1]PNC 2020'!$A$7:$A$434,0)+4,MATCH(K$60,'[1]PNC 2020'!$A$3:$AA$3,0))=0,"",INDEX('[1]PNC 2020'!$A$3:$AA$434,MATCH($A414,'[1]PNC 2020'!$A$7:$A$434,0)+4,MATCH(K$60,'[1]PNC 2020'!$A$3:$AA$3,0))),"")</f>
        <v/>
      </c>
      <c r="L414" s="35" t="str">
        <f>IFERROR(IF(INDEX('[1]PNC 2020'!$A$3:$AA$434,MATCH($A414,'[1]PNC 2020'!$A$7:$A$434,0)+4,MATCH(L$60,'[1]PNC 2020'!$A$3:$AA$3,0))=0,"",INDEX('[1]PNC 2020'!$A$3:$AA$434,MATCH($A414,'[1]PNC 2020'!$A$7:$A$434,0)+4,MATCH(L$60,'[1]PNC 2020'!$A$3:$AA$3,0))),"")</f>
        <v/>
      </c>
      <c r="M414" s="35">
        <f t="shared" si="133"/>
        <v>0</v>
      </c>
      <c r="N414" s="35" t="str">
        <f>IFERROR(IF(INDEX('[1]PNC 2020'!$A$3:$AA$434,MATCH($A414,'[1]PNC 2020'!$A$7:$A$434,0)+4,MATCH(N$60,'[1]PNC 2020'!$A$3:$AA$3,0))=0,"",INDEX('[1]PNC 2020'!$A$3:$AA$434,MATCH($A414,'[1]PNC 2020'!$A$7:$A$434,0)+4,MATCH(N$60,'[1]PNC 2020'!$A$3:$AA$3,0))),"")</f>
        <v/>
      </c>
      <c r="O414" s="35" t="str">
        <f>IFERROR(IF(INDEX('[1]PNC 2020'!$A$3:$AA$434,MATCH($A414,'[1]PNC 2020'!$A$7:$A$434,0)+4,MATCH(O$60,'[1]PNC 2020'!$A$3:$AA$3,0))=0,"",INDEX('[1]PNC 2020'!$A$3:$AA$434,MATCH($A414,'[1]PNC 2020'!$A$7:$A$434,0)+4,MATCH(O$60,'[1]PNC 2020'!$A$3:$AA$3,0))),"")</f>
        <v/>
      </c>
      <c r="P414" s="35">
        <f t="shared" si="134"/>
        <v>0</v>
      </c>
      <c r="Q414" s="35" t="str">
        <f>IFERROR(IF(INDEX('[1]PNC 2020'!$A$3:$AA$434,MATCH($A414,'[1]PNC 2020'!$A$7:$A$434,0)+4,MATCH(Q$60,'[1]PNC 2020'!$A$3:$AA$3,0))=0,"",INDEX('[1]PNC 2020'!$A$3:$AA$434,MATCH($A414,'[1]PNC 2020'!$A$7:$A$434,0)+4,MATCH(Q$60,'[1]PNC 2020'!$A$3:$AA$3,0))),"")</f>
        <v/>
      </c>
      <c r="R414" s="35" t="str">
        <f>IFERROR(IF(INDEX('[1]PNC 2020'!$A$3:$AA$434,MATCH($A414,'[1]PNC 2020'!$A$7:$A$434,0)+4,MATCH(R$60,'[1]PNC 2020'!$A$3:$AA$3,0))=0,"",INDEX('[1]PNC 2020'!$A$3:$AA$434,MATCH($A414,'[1]PNC 2020'!$A$7:$A$434,0)+4,MATCH(R$60,'[1]PNC 2020'!$A$3:$AA$3,0))),"")</f>
        <v/>
      </c>
      <c r="S414" s="35">
        <f t="shared" si="135"/>
        <v>0</v>
      </c>
      <c r="T414" s="35" t="str">
        <f>IFERROR(IF(INDEX('[1]PNC 2020'!$A$3:$AA$434,MATCH($A414,'[1]PNC 2020'!$A$7:$A$434,0)+4,MATCH(T$60,'[1]PNC 2020'!$A$3:$AA$3,0))=0,"",INDEX('[1]PNC 2020'!$A$3:$AA$434,MATCH($A414,'[1]PNC 2020'!$A$7:$A$434,0)+4,MATCH(T$60,'[1]PNC 2020'!$A$3:$AA$3,0))),"")</f>
        <v/>
      </c>
      <c r="U414" s="35" t="str">
        <f>IFERROR(IF(INDEX('[1]PNC 2020'!$A$3:$AA$434,MATCH($A414,'[1]PNC 2020'!$A$7:$A$434,0)+4,MATCH(U$60,'[1]PNC 2020'!$A$3:$AA$3,0))=0,"",INDEX('[1]PNC 2020'!$A$3:$AA$434,MATCH($A414,'[1]PNC 2020'!$A$7:$A$434,0)+4,MATCH(U$60,'[1]PNC 2020'!$A$3:$AA$3,0))),"")</f>
        <v/>
      </c>
      <c r="V414" s="35">
        <f t="shared" si="136"/>
        <v>0</v>
      </c>
      <c r="W414" s="35" t="str">
        <f>IFERROR(IF(INDEX('[1]PNC 2020'!$A$3:$AA$434,MATCH($A414,'[1]PNC 2020'!$A$7:$A$434,0)+4,MATCH(W$60,'[1]PNC 2020'!$A$3:$AA$3,0))=0,"",INDEX('[1]PNC 2020'!$A$3:$AA$434,MATCH($A414,'[1]PNC 2020'!$A$7:$A$434,0)+4,MATCH(W$60,'[1]PNC 2020'!$A$3:$AA$3,0))),"")</f>
        <v/>
      </c>
      <c r="X414" s="35" t="str">
        <f>IFERROR(IF(INDEX('[1]PNC 2020'!$A$3:$AA$434,MATCH($A414,'[1]PNC 2020'!$A$7:$A$434,0)+4,MATCH(X$60,'[1]PNC 2020'!$A$3:$AA$3,0))=0,"",INDEX('[1]PNC 2020'!$A$3:$AA$434,MATCH($A414,'[1]PNC 2020'!$A$7:$A$434,0)+4,MATCH(X$60,'[1]PNC 2020'!$A$3:$AA$3,0))),"")</f>
        <v/>
      </c>
      <c r="Y414" s="35">
        <f t="shared" si="137"/>
        <v>0</v>
      </c>
      <c r="Z414" s="35" t="str">
        <f>IFERROR(IF(INDEX('[1]PNC 2020'!$A$3:$AA$434,MATCH($A414,'[1]PNC 2020'!$A$7:$A$434,0)+4,MATCH(Z$60,'[1]PNC 2020'!$A$3:$AA$3,0))=0,"",INDEX('[1]PNC 2020'!$A$3:$AA$434,MATCH($A414,'[1]PNC 2020'!$A$7:$A$434,0)+4,MATCH(Z$60,'[1]PNC 2020'!$A$3:$AA$3,0))),"")</f>
        <v/>
      </c>
      <c r="AA414" s="35" t="str">
        <f>IFERROR(IF(INDEX('[1]PNC 2020'!$A$3:$AA$434,MATCH($A414,'[1]PNC 2020'!$A$7:$A$434,0)+4,MATCH(AA$60,'[1]PNC 2020'!$A$3:$AA$3,0))=0,"",INDEX('[1]PNC 2020'!$A$3:$AA$434,MATCH($A414,'[1]PNC 2020'!$A$7:$A$434,0)+4,MATCH(AA$60,'[1]PNC 2020'!$A$3:$AA$3,0))),"")</f>
        <v/>
      </c>
      <c r="AB414" s="35">
        <f t="shared" si="138"/>
        <v>0</v>
      </c>
      <c r="AC414" s="35" t="str">
        <f>IFERROR(IF(INDEX('[1]PNC 2020'!$A$3:$AA$434,MATCH($A414,'[1]PNC 2020'!$A$7:$A$434,0)+4,MATCH(AC$60,'[1]PNC 2020'!$A$3:$AA$3,0))=0,"",INDEX('[1]PNC 2020'!$A$3:$AA$434,MATCH($A414,'[1]PNC 2020'!$A$7:$A$434,0)+4,MATCH(AC$60,'[1]PNC 2020'!$A$3:$AA$3,0))),"")</f>
        <v/>
      </c>
      <c r="AD414" s="35" t="str">
        <f>IFERROR(IF(INDEX('[1]PNC 2020'!$A$3:$AA$434,MATCH($A414,'[1]PNC 2020'!$A$7:$A$434,0)+4,MATCH(AD$60,'[1]PNC 2020'!$A$3:$AA$3,0))=0,"",INDEX('[1]PNC 2020'!$A$3:$AA$434,MATCH($A414,'[1]PNC 2020'!$A$7:$A$434,0)+4,MATCH(AD$60,'[1]PNC 2020'!$A$3:$AA$3,0))),"")</f>
        <v/>
      </c>
      <c r="AE414" s="35">
        <f t="shared" si="139"/>
        <v>0</v>
      </c>
      <c r="AF414" s="35" t="str">
        <f>IFERROR(IF(INDEX('[1]PNC 2020'!$A$3:$AA$434,MATCH($A414,'[1]PNC 2020'!$A$7:$A$434,0)+4,MATCH(AF$60,'[1]PNC 2020'!$A$3:$AA$3,0))=0,"",INDEX('[1]PNC 2020'!$A$3:$AA$434,MATCH($A414,'[1]PNC 2020'!$A$7:$A$434,0)+4,MATCH(AF$60,'[1]PNC 2020'!$A$3:$AA$3,0))),"")</f>
        <v/>
      </c>
      <c r="AG414" s="35" t="str">
        <f>IFERROR(IF(INDEX('[1]PNC 2020'!$A$3:$AA$434,MATCH($A414,'[1]PNC 2020'!$A$7:$A$434,0)+4,MATCH(AG$60,'[1]PNC 2020'!$A$3:$AA$3,0))=0,"",INDEX('[1]PNC 2020'!$A$3:$AA$434,MATCH($A414,'[1]PNC 2020'!$A$7:$A$434,0)+4,MATCH(AG$60,'[1]PNC 2020'!$A$3:$AA$3,0))),"")</f>
        <v/>
      </c>
      <c r="AH414" s="35">
        <f t="shared" si="140"/>
        <v>0</v>
      </c>
      <c r="AI414" s="35" t="str">
        <f>IFERROR(IF(INDEX('[1]PNC 2020'!$A$3:$AA$434,MATCH($A414,'[1]PNC 2020'!$A$7:$A$434,0)+4,MATCH(AI$60,'[1]PNC 2020'!$A$3:$AA$3,0))=0,"",INDEX('[1]PNC 2020'!$A$3:$AA$434,MATCH($A414,'[1]PNC 2020'!$A$7:$A$434,0)+4,MATCH(AI$60,'[1]PNC 2020'!$A$3:$AA$3,0))),"")</f>
        <v/>
      </c>
      <c r="AJ414" s="35" t="str">
        <f>IFERROR(IF(INDEX('[1]PNC 2020'!$A$3:$AA$434,MATCH($A414,'[1]PNC 2020'!$A$7:$A$434,0)+4,MATCH(AJ$60,'[1]PNC 2020'!$A$3:$AA$3,0))=0,"",INDEX('[1]PNC 2020'!$A$3:$AA$434,MATCH($A414,'[1]PNC 2020'!$A$7:$A$434,0)+4,MATCH(AJ$60,'[1]PNC 2020'!$A$3:$AA$3,0))),"")</f>
        <v/>
      </c>
      <c r="AK414" s="35">
        <f t="shared" si="141"/>
        <v>0</v>
      </c>
      <c r="AM414" s="97" t="s">
        <v>6</v>
      </c>
    </row>
    <row r="415" spans="1:39" x14ac:dyDescent="0.25">
      <c r="A415" s="97" t="str">
        <f t="shared" si="142"/>
        <v>JulioHylseg Seguros S.A</v>
      </c>
      <c r="B415" s="37" t="s">
        <v>129</v>
      </c>
      <c r="C415" s="44">
        <f t="shared" si="129"/>
        <v>0</v>
      </c>
      <c r="D415" s="44">
        <f t="shared" si="130"/>
        <v>0</v>
      </c>
      <c r="E415" s="35" t="str">
        <f>IFERROR(IF(INDEX('[1]PNC 2020'!$A$3:$AA$434,MATCH($A415,'[1]PNC 2020'!$A$7:$A$434,0)+4,MATCH(E$60,'[1]PNC 2020'!$A$3:$AA$3,0))=0,"",INDEX('[1]PNC 2020'!$A$3:$AA$434,MATCH($A415,'[1]PNC 2020'!$A$7:$A$434,0)+4,MATCH(E$60,'[1]PNC 2020'!$A$3:$AA$3,0))),"")</f>
        <v/>
      </c>
      <c r="F415" s="35" t="str">
        <f>IFERROR(IF(INDEX('[1]PNC 2020'!$A$3:$AA$434,MATCH($A415,'[1]PNC 2020'!$A$7:$A$434,0)+4,MATCH(F$60,'[1]PNC 2020'!$A$3:$AA$3,0))=0,"",INDEX('[1]PNC 2020'!$A$3:$AA$434,MATCH($A415,'[1]PNC 2020'!$A$7:$A$434,0)+4,MATCH(F$60,'[1]PNC 2020'!$A$3:$AA$3,0))),"")</f>
        <v/>
      </c>
      <c r="G415" s="35">
        <f t="shared" si="131"/>
        <v>0</v>
      </c>
      <c r="H415" s="35" t="str">
        <f>IFERROR(IF(INDEX('[1]PNC 2020'!$A$3:$AA$434,MATCH($A415,'[1]PNC 2020'!$A$7:$A$434,0)+4,MATCH(H$60,'[1]PNC 2020'!$A$3:$AA$3,0))=0,"",INDEX('[1]PNC 2020'!$A$3:$AA$434,MATCH($A415,'[1]PNC 2020'!$A$7:$A$434,0)+4,MATCH(H$60,'[1]PNC 2020'!$A$3:$AA$3,0))),"")</f>
        <v/>
      </c>
      <c r="I415" s="35" t="str">
        <f>IFERROR(IF(INDEX('[1]PNC 2020'!$A$3:$AA$434,MATCH($A415,'[1]PNC 2020'!$A$7:$A$434,0)+4,MATCH(I$60,'[1]PNC 2020'!$A$3:$AA$3,0))=0,"",INDEX('[1]PNC 2020'!$A$3:$AA$434,MATCH($A415,'[1]PNC 2020'!$A$7:$A$434,0)+4,MATCH(I$60,'[1]PNC 2020'!$A$3:$AA$3,0))),"")</f>
        <v/>
      </c>
      <c r="J415" s="35">
        <f t="shared" si="132"/>
        <v>0</v>
      </c>
      <c r="K415" s="35" t="str">
        <f>IFERROR(IF(INDEX('[1]PNC 2020'!$A$3:$AA$434,MATCH($A415,'[1]PNC 2020'!$A$7:$A$434,0)+4,MATCH(K$60,'[1]PNC 2020'!$A$3:$AA$3,0))=0,"",INDEX('[1]PNC 2020'!$A$3:$AA$434,MATCH($A415,'[1]PNC 2020'!$A$7:$A$434,0)+4,MATCH(K$60,'[1]PNC 2020'!$A$3:$AA$3,0))),"")</f>
        <v/>
      </c>
      <c r="L415" s="35" t="str">
        <f>IFERROR(IF(INDEX('[1]PNC 2020'!$A$3:$AA$434,MATCH($A415,'[1]PNC 2020'!$A$7:$A$434,0)+4,MATCH(L$60,'[1]PNC 2020'!$A$3:$AA$3,0))=0,"",INDEX('[1]PNC 2020'!$A$3:$AA$434,MATCH($A415,'[1]PNC 2020'!$A$7:$A$434,0)+4,MATCH(L$60,'[1]PNC 2020'!$A$3:$AA$3,0))),"")</f>
        <v/>
      </c>
      <c r="M415" s="35">
        <f t="shared" si="133"/>
        <v>0</v>
      </c>
      <c r="N415" s="35" t="str">
        <f>IFERROR(IF(INDEX('[1]PNC 2020'!$A$3:$AA$434,MATCH($A415,'[1]PNC 2020'!$A$7:$A$434,0)+4,MATCH(N$60,'[1]PNC 2020'!$A$3:$AA$3,0))=0,"",INDEX('[1]PNC 2020'!$A$3:$AA$434,MATCH($A415,'[1]PNC 2020'!$A$7:$A$434,0)+4,MATCH(N$60,'[1]PNC 2020'!$A$3:$AA$3,0))),"")</f>
        <v/>
      </c>
      <c r="O415" s="35" t="str">
        <f>IFERROR(IF(INDEX('[1]PNC 2020'!$A$3:$AA$434,MATCH($A415,'[1]PNC 2020'!$A$7:$A$434,0)+4,MATCH(O$60,'[1]PNC 2020'!$A$3:$AA$3,0))=0,"",INDEX('[1]PNC 2020'!$A$3:$AA$434,MATCH($A415,'[1]PNC 2020'!$A$7:$A$434,0)+4,MATCH(O$60,'[1]PNC 2020'!$A$3:$AA$3,0))),"")</f>
        <v/>
      </c>
      <c r="P415" s="35">
        <f t="shared" si="134"/>
        <v>0</v>
      </c>
      <c r="Q415" s="35" t="str">
        <f>IFERROR(IF(INDEX('[1]PNC 2020'!$A$3:$AA$434,MATCH($A415,'[1]PNC 2020'!$A$7:$A$434,0)+4,MATCH(Q$60,'[1]PNC 2020'!$A$3:$AA$3,0))=0,"",INDEX('[1]PNC 2020'!$A$3:$AA$434,MATCH($A415,'[1]PNC 2020'!$A$7:$A$434,0)+4,MATCH(Q$60,'[1]PNC 2020'!$A$3:$AA$3,0))),"")</f>
        <v/>
      </c>
      <c r="R415" s="35" t="str">
        <f>IFERROR(IF(INDEX('[1]PNC 2020'!$A$3:$AA$434,MATCH($A415,'[1]PNC 2020'!$A$7:$A$434,0)+4,MATCH(R$60,'[1]PNC 2020'!$A$3:$AA$3,0))=0,"",INDEX('[1]PNC 2020'!$A$3:$AA$434,MATCH($A415,'[1]PNC 2020'!$A$7:$A$434,0)+4,MATCH(R$60,'[1]PNC 2020'!$A$3:$AA$3,0))),"")</f>
        <v/>
      </c>
      <c r="S415" s="35">
        <f t="shared" si="135"/>
        <v>0</v>
      </c>
      <c r="T415" s="35" t="str">
        <f>IFERROR(IF(INDEX('[1]PNC 2020'!$A$3:$AA$434,MATCH($A415,'[1]PNC 2020'!$A$7:$A$434,0)+4,MATCH(T$60,'[1]PNC 2020'!$A$3:$AA$3,0))=0,"",INDEX('[1]PNC 2020'!$A$3:$AA$434,MATCH($A415,'[1]PNC 2020'!$A$7:$A$434,0)+4,MATCH(T$60,'[1]PNC 2020'!$A$3:$AA$3,0))),"")</f>
        <v/>
      </c>
      <c r="U415" s="35" t="str">
        <f>IFERROR(IF(INDEX('[1]PNC 2020'!$A$3:$AA$434,MATCH($A415,'[1]PNC 2020'!$A$7:$A$434,0)+4,MATCH(U$60,'[1]PNC 2020'!$A$3:$AA$3,0))=0,"",INDEX('[1]PNC 2020'!$A$3:$AA$434,MATCH($A415,'[1]PNC 2020'!$A$7:$A$434,0)+4,MATCH(U$60,'[1]PNC 2020'!$A$3:$AA$3,0))),"")</f>
        <v/>
      </c>
      <c r="V415" s="35">
        <f t="shared" si="136"/>
        <v>0</v>
      </c>
      <c r="W415" s="35" t="str">
        <f>IFERROR(IF(INDEX('[1]PNC 2020'!$A$3:$AA$434,MATCH($A415,'[1]PNC 2020'!$A$7:$A$434,0)+4,MATCH(W$60,'[1]PNC 2020'!$A$3:$AA$3,0))=0,"",INDEX('[1]PNC 2020'!$A$3:$AA$434,MATCH($A415,'[1]PNC 2020'!$A$7:$A$434,0)+4,MATCH(W$60,'[1]PNC 2020'!$A$3:$AA$3,0))),"")</f>
        <v/>
      </c>
      <c r="X415" s="35" t="str">
        <f>IFERROR(IF(INDEX('[1]PNC 2020'!$A$3:$AA$434,MATCH($A415,'[1]PNC 2020'!$A$7:$A$434,0)+4,MATCH(X$60,'[1]PNC 2020'!$A$3:$AA$3,0))=0,"",INDEX('[1]PNC 2020'!$A$3:$AA$434,MATCH($A415,'[1]PNC 2020'!$A$7:$A$434,0)+4,MATCH(X$60,'[1]PNC 2020'!$A$3:$AA$3,0))),"")</f>
        <v/>
      </c>
      <c r="Y415" s="35">
        <f t="shared" si="137"/>
        <v>0</v>
      </c>
      <c r="Z415" s="35" t="str">
        <f>IFERROR(IF(INDEX('[1]PNC 2020'!$A$3:$AA$434,MATCH($A415,'[1]PNC 2020'!$A$7:$A$434,0)+4,MATCH(Z$60,'[1]PNC 2020'!$A$3:$AA$3,0))=0,"",INDEX('[1]PNC 2020'!$A$3:$AA$434,MATCH($A415,'[1]PNC 2020'!$A$7:$A$434,0)+4,MATCH(Z$60,'[1]PNC 2020'!$A$3:$AA$3,0))),"")</f>
        <v/>
      </c>
      <c r="AA415" s="35" t="str">
        <f>IFERROR(IF(INDEX('[1]PNC 2020'!$A$3:$AA$434,MATCH($A415,'[1]PNC 2020'!$A$7:$A$434,0)+4,MATCH(AA$60,'[1]PNC 2020'!$A$3:$AA$3,0))=0,"",INDEX('[1]PNC 2020'!$A$3:$AA$434,MATCH($A415,'[1]PNC 2020'!$A$7:$A$434,0)+4,MATCH(AA$60,'[1]PNC 2020'!$A$3:$AA$3,0))),"")</f>
        <v/>
      </c>
      <c r="AB415" s="35">
        <f t="shared" si="138"/>
        <v>0</v>
      </c>
      <c r="AC415" s="35" t="str">
        <f>IFERROR(IF(INDEX('[1]PNC 2020'!$A$3:$AA$434,MATCH($A415,'[1]PNC 2020'!$A$7:$A$434,0)+4,MATCH(AC$60,'[1]PNC 2020'!$A$3:$AA$3,0))=0,"",INDEX('[1]PNC 2020'!$A$3:$AA$434,MATCH($A415,'[1]PNC 2020'!$A$7:$A$434,0)+4,MATCH(AC$60,'[1]PNC 2020'!$A$3:$AA$3,0))),"")</f>
        <v/>
      </c>
      <c r="AD415" s="35" t="str">
        <f>IFERROR(IF(INDEX('[1]PNC 2020'!$A$3:$AA$434,MATCH($A415,'[1]PNC 2020'!$A$7:$A$434,0)+4,MATCH(AD$60,'[1]PNC 2020'!$A$3:$AA$3,0))=0,"",INDEX('[1]PNC 2020'!$A$3:$AA$434,MATCH($A415,'[1]PNC 2020'!$A$7:$A$434,0)+4,MATCH(AD$60,'[1]PNC 2020'!$A$3:$AA$3,0))),"")</f>
        <v/>
      </c>
      <c r="AE415" s="35">
        <f t="shared" si="139"/>
        <v>0</v>
      </c>
      <c r="AF415" s="35" t="str">
        <f>IFERROR(IF(INDEX('[1]PNC 2020'!$A$3:$AA$434,MATCH($A415,'[1]PNC 2020'!$A$7:$A$434,0)+4,MATCH(AF$60,'[1]PNC 2020'!$A$3:$AA$3,0))=0,"",INDEX('[1]PNC 2020'!$A$3:$AA$434,MATCH($A415,'[1]PNC 2020'!$A$7:$A$434,0)+4,MATCH(AF$60,'[1]PNC 2020'!$A$3:$AA$3,0))),"")</f>
        <v/>
      </c>
      <c r="AG415" s="35" t="str">
        <f>IFERROR(IF(INDEX('[1]PNC 2020'!$A$3:$AA$434,MATCH($A415,'[1]PNC 2020'!$A$7:$A$434,0)+4,MATCH(AG$60,'[1]PNC 2020'!$A$3:$AA$3,0))=0,"",INDEX('[1]PNC 2020'!$A$3:$AA$434,MATCH($A415,'[1]PNC 2020'!$A$7:$A$434,0)+4,MATCH(AG$60,'[1]PNC 2020'!$A$3:$AA$3,0))),"")</f>
        <v/>
      </c>
      <c r="AH415" s="35">
        <f t="shared" si="140"/>
        <v>0</v>
      </c>
      <c r="AI415" s="35" t="str">
        <f>IFERROR(IF(INDEX('[1]PNC 2020'!$A$3:$AA$434,MATCH($A415,'[1]PNC 2020'!$A$7:$A$434,0)+4,MATCH(AI$60,'[1]PNC 2020'!$A$3:$AA$3,0))=0,"",INDEX('[1]PNC 2020'!$A$3:$AA$434,MATCH($A415,'[1]PNC 2020'!$A$7:$A$434,0)+4,MATCH(AI$60,'[1]PNC 2020'!$A$3:$AA$3,0))),"")</f>
        <v/>
      </c>
      <c r="AJ415" s="35" t="str">
        <f>IFERROR(IF(INDEX('[1]PNC 2020'!$A$3:$AA$434,MATCH($A415,'[1]PNC 2020'!$A$7:$A$434,0)+4,MATCH(AJ$60,'[1]PNC 2020'!$A$3:$AA$3,0))=0,"",INDEX('[1]PNC 2020'!$A$3:$AA$434,MATCH($A415,'[1]PNC 2020'!$A$7:$A$434,0)+4,MATCH(AJ$60,'[1]PNC 2020'!$A$3:$AA$3,0))),"")</f>
        <v/>
      </c>
      <c r="AK415" s="35">
        <f t="shared" si="141"/>
        <v>0</v>
      </c>
      <c r="AM415" s="97" t="s">
        <v>6</v>
      </c>
    </row>
    <row r="416" spans="1:39" x14ac:dyDescent="0.25">
      <c r="A416" s="97" t="str">
        <f t="shared" si="142"/>
        <v>JulioMidas Seguros, S.A.</v>
      </c>
      <c r="B416" s="37" t="s">
        <v>130</v>
      </c>
      <c r="C416" s="44">
        <f t="shared" si="129"/>
        <v>0</v>
      </c>
      <c r="D416" s="44">
        <f t="shared" si="130"/>
        <v>0</v>
      </c>
      <c r="E416" s="35" t="str">
        <f>IFERROR(IF(INDEX('[1]PNC 2020'!$A$3:$AA$434,MATCH($A416,'[1]PNC 2020'!$A$7:$A$434,0)+4,MATCH(E$60,'[1]PNC 2020'!$A$3:$AA$3,0))=0,"",INDEX('[1]PNC 2020'!$A$3:$AA$434,MATCH($A416,'[1]PNC 2020'!$A$7:$A$434,0)+4,MATCH(E$60,'[1]PNC 2020'!$A$3:$AA$3,0))),"")</f>
        <v/>
      </c>
      <c r="F416" s="35" t="str">
        <f>IFERROR(IF(INDEX('[1]PNC 2020'!$A$3:$AA$434,MATCH($A416,'[1]PNC 2020'!$A$7:$A$434,0)+4,MATCH(F$60,'[1]PNC 2020'!$A$3:$AA$3,0))=0,"",INDEX('[1]PNC 2020'!$A$3:$AA$434,MATCH($A416,'[1]PNC 2020'!$A$7:$A$434,0)+4,MATCH(F$60,'[1]PNC 2020'!$A$3:$AA$3,0))),"")</f>
        <v/>
      </c>
      <c r="G416" s="35">
        <f t="shared" si="131"/>
        <v>0</v>
      </c>
      <c r="H416" s="35" t="str">
        <f>IFERROR(IF(INDEX('[1]PNC 2020'!$A$3:$AA$434,MATCH($A416,'[1]PNC 2020'!$A$7:$A$434,0)+4,MATCH(H$60,'[1]PNC 2020'!$A$3:$AA$3,0))=0,"",INDEX('[1]PNC 2020'!$A$3:$AA$434,MATCH($A416,'[1]PNC 2020'!$A$7:$A$434,0)+4,MATCH(H$60,'[1]PNC 2020'!$A$3:$AA$3,0))),"")</f>
        <v/>
      </c>
      <c r="I416" s="35" t="str">
        <f>IFERROR(IF(INDEX('[1]PNC 2020'!$A$3:$AA$434,MATCH($A416,'[1]PNC 2020'!$A$7:$A$434,0)+4,MATCH(I$60,'[1]PNC 2020'!$A$3:$AA$3,0))=0,"",INDEX('[1]PNC 2020'!$A$3:$AA$434,MATCH($A416,'[1]PNC 2020'!$A$7:$A$434,0)+4,MATCH(I$60,'[1]PNC 2020'!$A$3:$AA$3,0))),"")</f>
        <v/>
      </c>
      <c r="J416" s="35">
        <f t="shared" si="132"/>
        <v>0</v>
      </c>
      <c r="K416" s="35" t="str">
        <f>IFERROR(IF(INDEX('[1]PNC 2020'!$A$3:$AA$434,MATCH($A416,'[1]PNC 2020'!$A$7:$A$434,0)+4,MATCH(K$60,'[1]PNC 2020'!$A$3:$AA$3,0))=0,"",INDEX('[1]PNC 2020'!$A$3:$AA$434,MATCH($A416,'[1]PNC 2020'!$A$7:$A$434,0)+4,MATCH(K$60,'[1]PNC 2020'!$A$3:$AA$3,0))),"")</f>
        <v/>
      </c>
      <c r="L416" s="35" t="str">
        <f>IFERROR(IF(INDEX('[1]PNC 2020'!$A$3:$AA$434,MATCH($A416,'[1]PNC 2020'!$A$7:$A$434,0)+4,MATCH(L$60,'[1]PNC 2020'!$A$3:$AA$3,0))=0,"",INDEX('[1]PNC 2020'!$A$3:$AA$434,MATCH($A416,'[1]PNC 2020'!$A$7:$A$434,0)+4,MATCH(L$60,'[1]PNC 2020'!$A$3:$AA$3,0))),"")</f>
        <v/>
      </c>
      <c r="M416" s="35">
        <f t="shared" si="133"/>
        <v>0</v>
      </c>
      <c r="N416" s="35" t="str">
        <f>IFERROR(IF(INDEX('[1]PNC 2020'!$A$3:$AA$434,MATCH($A416,'[1]PNC 2020'!$A$7:$A$434,0)+4,MATCH(N$60,'[1]PNC 2020'!$A$3:$AA$3,0))=0,"",INDEX('[1]PNC 2020'!$A$3:$AA$434,MATCH($A416,'[1]PNC 2020'!$A$7:$A$434,0)+4,MATCH(N$60,'[1]PNC 2020'!$A$3:$AA$3,0))),"")</f>
        <v/>
      </c>
      <c r="O416" s="35" t="str">
        <f>IFERROR(IF(INDEX('[1]PNC 2020'!$A$3:$AA$434,MATCH($A416,'[1]PNC 2020'!$A$7:$A$434,0)+4,MATCH(O$60,'[1]PNC 2020'!$A$3:$AA$3,0))=0,"",INDEX('[1]PNC 2020'!$A$3:$AA$434,MATCH($A416,'[1]PNC 2020'!$A$7:$A$434,0)+4,MATCH(O$60,'[1]PNC 2020'!$A$3:$AA$3,0))),"")</f>
        <v/>
      </c>
      <c r="P416" s="35">
        <f t="shared" si="134"/>
        <v>0</v>
      </c>
      <c r="Q416" s="35" t="str">
        <f>IFERROR(IF(INDEX('[1]PNC 2020'!$A$3:$AA$434,MATCH($A416,'[1]PNC 2020'!$A$7:$A$434,0)+4,MATCH(Q$60,'[1]PNC 2020'!$A$3:$AA$3,0))=0,"",INDEX('[1]PNC 2020'!$A$3:$AA$434,MATCH($A416,'[1]PNC 2020'!$A$7:$A$434,0)+4,MATCH(Q$60,'[1]PNC 2020'!$A$3:$AA$3,0))),"")</f>
        <v/>
      </c>
      <c r="R416" s="35" t="str">
        <f>IFERROR(IF(INDEX('[1]PNC 2020'!$A$3:$AA$434,MATCH($A416,'[1]PNC 2020'!$A$7:$A$434,0)+4,MATCH(R$60,'[1]PNC 2020'!$A$3:$AA$3,0))=0,"",INDEX('[1]PNC 2020'!$A$3:$AA$434,MATCH($A416,'[1]PNC 2020'!$A$7:$A$434,0)+4,MATCH(R$60,'[1]PNC 2020'!$A$3:$AA$3,0))),"")</f>
        <v/>
      </c>
      <c r="S416" s="35">
        <f t="shared" si="135"/>
        <v>0</v>
      </c>
      <c r="T416" s="35" t="str">
        <f>IFERROR(IF(INDEX('[1]PNC 2020'!$A$3:$AA$434,MATCH($A416,'[1]PNC 2020'!$A$7:$A$434,0)+4,MATCH(T$60,'[1]PNC 2020'!$A$3:$AA$3,0))=0,"",INDEX('[1]PNC 2020'!$A$3:$AA$434,MATCH($A416,'[1]PNC 2020'!$A$7:$A$434,0)+4,MATCH(T$60,'[1]PNC 2020'!$A$3:$AA$3,0))),"")</f>
        <v/>
      </c>
      <c r="U416" s="35" t="str">
        <f>IFERROR(IF(INDEX('[1]PNC 2020'!$A$3:$AA$434,MATCH($A416,'[1]PNC 2020'!$A$7:$A$434,0)+4,MATCH(U$60,'[1]PNC 2020'!$A$3:$AA$3,0))=0,"",INDEX('[1]PNC 2020'!$A$3:$AA$434,MATCH($A416,'[1]PNC 2020'!$A$7:$A$434,0)+4,MATCH(U$60,'[1]PNC 2020'!$A$3:$AA$3,0))),"")</f>
        <v/>
      </c>
      <c r="V416" s="35">
        <f t="shared" si="136"/>
        <v>0</v>
      </c>
      <c r="W416" s="35" t="str">
        <f>IFERROR(IF(INDEX('[1]PNC 2020'!$A$3:$AA$434,MATCH($A416,'[1]PNC 2020'!$A$7:$A$434,0)+4,MATCH(W$60,'[1]PNC 2020'!$A$3:$AA$3,0))=0,"",INDEX('[1]PNC 2020'!$A$3:$AA$434,MATCH($A416,'[1]PNC 2020'!$A$7:$A$434,0)+4,MATCH(W$60,'[1]PNC 2020'!$A$3:$AA$3,0))),"")</f>
        <v/>
      </c>
      <c r="X416" s="35" t="str">
        <f>IFERROR(IF(INDEX('[1]PNC 2020'!$A$3:$AA$434,MATCH($A416,'[1]PNC 2020'!$A$7:$A$434,0)+4,MATCH(X$60,'[1]PNC 2020'!$A$3:$AA$3,0))=0,"",INDEX('[1]PNC 2020'!$A$3:$AA$434,MATCH($A416,'[1]PNC 2020'!$A$7:$A$434,0)+4,MATCH(X$60,'[1]PNC 2020'!$A$3:$AA$3,0))),"")</f>
        <v/>
      </c>
      <c r="Y416" s="35">
        <f t="shared" si="137"/>
        <v>0</v>
      </c>
      <c r="Z416" s="35" t="str">
        <f>IFERROR(IF(INDEX('[1]PNC 2020'!$A$3:$AA$434,MATCH($A416,'[1]PNC 2020'!$A$7:$A$434,0)+4,MATCH(Z$60,'[1]PNC 2020'!$A$3:$AA$3,0))=0,"",INDEX('[1]PNC 2020'!$A$3:$AA$434,MATCH($A416,'[1]PNC 2020'!$A$7:$A$434,0)+4,MATCH(Z$60,'[1]PNC 2020'!$A$3:$AA$3,0))),"")</f>
        <v/>
      </c>
      <c r="AA416" s="35" t="str">
        <f>IFERROR(IF(INDEX('[1]PNC 2020'!$A$3:$AA$434,MATCH($A416,'[1]PNC 2020'!$A$7:$A$434,0)+4,MATCH(AA$60,'[1]PNC 2020'!$A$3:$AA$3,0))=0,"",INDEX('[1]PNC 2020'!$A$3:$AA$434,MATCH($A416,'[1]PNC 2020'!$A$7:$A$434,0)+4,MATCH(AA$60,'[1]PNC 2020'!$A$3:$AA$3,0))),"")</f>
        <v/>
      </c>
      <c r="AB416" s="35">
        <f t="shared" si="138"/>
        <v>0</v>
      </c>
      <c r="AC416" s="35" t="str">
        <f>IFERROR(IF(INDEX('[1]PNC 2020'!$A$3:$AA$434,MATCH($A416,'[1]PNC 2020'!$A$7:$A$434,0)+4,MATCH(AC$60,'[1]PNC 2020'!$A$3:$AA$3,0))=0,"",INDEX('[1]PNC 2020'!$A$3:$AA$434,MATCH($A416,'[1]PNC 2020'!$A$7:$A$434,0)+4,MATCH(AC$60,'[1]PNC 2020'!$A$3:$AA$3,0))),"")</f>
        <v/>
      </c>
      <c r="AD416" s="35" t="str">
        <f>IFERROR(IF(INDEX('[1]PNC 2020'!$A$3:$AA$434,MATCH($A416,'[1]PNC 2020'!$A$7:$A$434,0)+4,MATCH(AD$60,'[1]PNC 2020'!$A$3:$AA$3,0))=0,"",INDEX('[1]PNC 2020'!$A$3:$AA$434,MATCH($A416,'[1]PNC 2020'!$A$7:$A$434,0)+4,MATCH(AD$60,'[1]PNC 2020'!$A$3:$AA$3,0))),"")</f>
        <v/>
      </c>
      <c r="AE416" s="35">
        <f t="shared" si="139"/>
        <v>0</v>
      </c>
      <c r="AF416" s="35" t="str">
        <f>IFERROR(IF(INDEX('[1]PNC 2020'!$A$3:$AA$434,MATCH($A416,'[1]PNC 2020'!$A$7:$A$434,0)+4,MATCH(AF$60,'[1]PNC 2020'!$A$3:$AA$3,0))=0,"",INDEX('[1]PNC 2020'!$A$3:$AA$434,MATCH($A416,'[1]PNC 2020'!$A$7:$A$434,0)+4,MATCH(AF$60,'[1]PNC 2020'!$A$3:$AA$3,0))),"")</f>
        <v/>
      </c>
      <c r="AG416" s="35" t="str">
        <f>IFERROR(IF(INDEX('[1]PNC 2020'!$A$3:$AA$434,MATCH($A416,'[1]PNC 2020'!$A$7:$A$434,0)+4,MATCH(AG$60,'[1]PNC 2020'!$A$3:$AA$3,0))=0,"",INDEX('[1]PNC 2020'!$A$3:$AA$434,MATCH($A416,'[1]PNC 2020'!$A$7:$A$434,0)+4,MATCH(AG$60,'[1]PNC 2020'!$A$3:$AA$3,0))),"")</f>
        <v/>
      </c>
      <c r="AH416" s="35">
        <f t="shared" si="140"/>
        <v>0</v>
      </c>
      <c r="AI416" s="35" t="str">
        <f>IFERROR(IF(INDEX('[1]PNC 2020'!$A$3:$AA$434,MATCH($A416,'[1]PNC 2020'!$A$7:$A$434,0)+4,MATCH(AI$60,'[1]PNC 2020'!$A$3:$AA$3,0))=0,"",INDEX('[1]PNC 2020'!$A$3:$AA$434,MATCH($A416,'[1]PNC 2020'!$A$7:$A$434,0)+4,MATCH(AI$60,'[1]PNC 2020'!$A$3:$AA$3,0))),"")</f>
        <v/>
      </c>
      <c r="AJ416" s="35" t="str">
        <f>IFERROR(IF(INDEX('[1]PNC 2020'!$A$3:$AA$434,MATCH($A416,'[1]PNC 2020'!$A$7:$A$434,0)+4,MATCH(AJ$60,'[1]PNC 2020'!$A$3:$AA$3,0))=0,"",INDEX('[1]PNC 2020'!$A$3:$AA$434,MATCH($A416,'[1]PNC 2020'!$A$7:$A$434,0)+4,MATCH(AJ$60,'[1]PNC 2020'!$A$3:$AA$3,0))),"")</f>
        <v/>
      </c>
      <c r="AK416" s="35">
        <f t="shared" si="141"/>
        <v>0</v>
      </c>
      <c r="AM416" s="97" t="s">
        <v>6</v>
      </c>
    </row>
    <row r="417" spans="1:39" ht="13.8" thickBot="1" x14ac:dyDescent="0.3">
      <c r="A417" s="97" t="str">
        <f t="shared" si="142"/>
        <v>JulioUnit, S.A.</v>
      </c>
      <c r="B417" s="37" t="s">
        <v>131</v>
      </c>
      <c r="C417" s="44">
        <f t="shared" si="129"/>
        <v>0</v>
      </c>
      <c r="D417" s="44">
        <f t="shared" si="130"/>
        <v>0</v>
      </c>
      <c r="E417" s="35" t="str">
        <f>IFERROR(IF(INDEX('[1]PNC 2020'!$A$3:$AA$434,MATCH($A417,'[1]PNC 2020'!$A$7:$A$434,0)+4,MATCH(E$60,'[1]PNC 2020'!$A$3:$AA$3,0))=0,"",INDEX('[1]PNC 2020'!$A$3:$AA$434,MATCH($A417,'[1]PNC 2020'!$A$7:$A$434,0)+4,MATCH(E$60,'[1]PNC 2020'!$A$3:$AA$3,0))),"")</f>
        <v/>
      </c>
      <c r="F417" s="35" t="str">
        <f>IFERROR(IF(INDEX('[1]PNC 2020'!$A$3:$AA$434,MATCH($A417,'[1]PNC 2020'!$A$7:$A$434,0)+4,MATCH(F$60,'[1]PNC 2020'!$A$3:$AA$3,0))=0,"",INDEX('[1]PNC 2020'!$A$3:$AA$434,MATCH($A417,'[1]PNC 2020'!$A$7:$A$434,0)+4,MATCH(F$60,'[1]PNC 2020'!$A$3:$AA$3,0))),"")</f>
        <v/>
      </c>
      <c r="G417" s="35">
        <f t="shared" si="131"/>
        <v>0</v>
      </c>
      <c r="H417" s="35" t="str">
        <f>IFERROR(IF(INDEX('[1]PNC 2020'!$A$3:$AA$434,MATCH($A417,'[1]PNC 2020'!$A$7:$A$434,0)+4,MATCH(H$60,'[1]PNC 2020'!$A$3:$AA$3,0))=0,"",INDEX('[1]PNC 2020'!$A$3:$AA$434,MATCH($A417,'[1]PNC 2020'!$A$7:$A$434,0)+4,MATCH(H$60,'[1]PNC 2020'!$A$3:$AA$3,0))),"")</f>
        <v/>
      </c>
      <c r="I417" s="35" t="str">
        <f>IFERROR(IF(INDEX('[1]PNC 2020'!$A$3:$AA$434,MATCH($A417,'[1]PNC 2020'!$A$7:$A$434,0)+4,MATCH(I$60,'[1]PNC 2020'!$A$3:$AA$3,0))=0,"",INDEX('[1]PNC 2020'!$A$3:$AA$434,MATCH($A417,'[1]PNC 2020'!$A$7:$A$434,0)+4,MATCH(I$60,'[1]PNC 2020'!$A$3:$AA$3,0))),"")</f>
        <v/>
      </c>
      <c r="J417" s="35">
        <f t="shared" si="132"/>
        <v>0</v>
      </c>
      <c r="K417" s="35" t="str">
        <f>IFERROR(IF(INDEX('[1]PNC 2020'!$A$3:$AA$434,MATCH($A417,'[1]PNC 2020'!$A$7:$A$434,0)+4,MATCH(K$60,'[1]PNC 2020'!$A$3:$AA$3,0))=0,"",INDEX('[1]PNC 2020'!$A$3:$AA$434,MATCH($A417,'[1]PNC 2020'!$A$7:$A$434,0)+4,MATCH(K$60,'[1]PNC 2020'!$A$3:$AA$3,0))),"")</f>
        <v/>
      </c>
      <c r="L417" s="35" t="str">
        <f>IFERROR(IF(INDEX('[1]PNC 2020'!$A$3:$AA$434,MATCH($A417,'[1]PNC 2020'!$A$7:$A$434,0)+4,MATCH(L$60,'[1]PNC 2020'!$A$3:$AA$3,0))=0,"",INDEX('[1]PNC 2020'!$A$3:$AA$434,MATCH($A417,'[1]PNC 2020'!$A$7:$A$434,0)+4,MATCH(L$60,'[1]PNC 2020'!$A$3:$AA$3,0))),"")</f>
        <v/>
      </c>
      <c r="M417" s="35">
        <f t="shared" si="133"/>
        <v>0</v>
      </c>
      <c r="N417" s="35" t="str">
        <f>IFERROR(IF(INDEX('[1]PNC 2020'!$A$3:$AA$434,MATCH($A417,'[1]PNC 2020'!$A$7:$A$434,0)+4,MATCH(N$60,'[1]PNC 2020'!$A$3:$AA$3,0))=0,"",INDEX('[1]PNC 2020'!$A$3:$AA$434,MATCH($A417,'[1]PNC 2020'!$A$7:$A$434,0)+4,MATCH(N$60,'[1]PNC 2020'!$A$3:$AA$3,0))),"")</f>
        <v/>
      </c>
      <c r="O417" s="35" t="str">
        <f>IFERROR(IF(INDEX('[1]PNC 2020'!$A$3:$AA$434,MATCH($A417,'[1]PNC 2020'!$A$7:$A$434,0)+4,MATCH(O$60,'[1]PNC 2020'!$A$3:$AA$3,0))=0,"",INDEX('[1]PNC 2020'!$A$3:$AA$434,MATCH($A417,'[1]PNC 2020'!$A$7:$A$434,0)+4,MATCH(O$60,'[1]PNC 2020'!$A$3:$AA$3,0))),"")</f>
        <v/>
      </c>
      <c r="P417" s="35">
        <f t="shared" si="134"/>
        <v>0</v>
      </c>
      <c r="Q417" s="35" t="str">
        <f>IFERROR(IF(INDEX('[1]PNC 2020'!$A$3:$AA$434,MATCH($A417,'[1]PNC 2020'!$A$7:$A$434,0)+4,MATCH(Q$60,'[1]PNC 2020'!$A$3:$AA$3,0))=0,"",INDEX('[1]PNC 2020'!$A$3:$AA$434,MATCH($A417,'[1]PNC 2020'!$A$7:$A$434,0)+4,MATCH(Q$60,'[1]PNC 2020'!$A$3:$AA$3,0))),"")</f>
        <v/>
      </c>
      <c r="R417" s="35" t="str">
        <f>IFERROR(IF(INDEX('[1]PNC 2020'!$A$3:$AA$434,MATCH($A417,'[1]PNC 2020'!$A$7:$A$434,0)+4,MATCH(R$60,'[1]PNC 2020'!$A$3:$AA$3,0))=0,"",INDEX('[1]PNC 2020'!$A$3:$AA$434,MATCH($A417,'[1]PNC 2020'!$A$7:$A$434,0)+4,MATCH(R$60,'[1]PNC 2020'!$A$3:$AA$3,0))),"")</f>
        <v/>
      </c>
      <c r="S417" s="35">
        <f t="shared" si="135"/>
        <v>0</v>
      </c>
      <c r="T417" s="35" t="str">
        <f>IFERROR(IF(INDEX('[1]PNC 2020'!$A$3:$AA$434,MATCH($A417,'[1]PNC 2020'!$A$7:$A$434,0)+4,MATCH(T$60,'[1]PNC 2020'!$A$3:$AA$3,0))=0,"",INDEX('[1]PNC 2020'!$A$3:$AA$434,MATCH($A417,'[1]PNC 2020'!$A$7:$A$434,0)+4,MATCH(T$60,'[1]PNC 2020'!$A$3:$AA$3,0))),"")</f>
        <v/>
      </c>
      <c r="U417" s="35" t="str">
        <f>IFERROR(IF(INDEX('[1]PNC 2020'!$A$3:$AA$434,MATCH($A417,'[1]PNC 2020'!$A$7:$A$434,0)+4,MATCH(U$60,'[1]PNC 2020'!$A$3:$AA$3,0))=0,"",INDEX('[1]PNC 2020'!$A$3:$AA$434,MATCH($A417,'[1]PNC 2020'!$A$7:$A$434,0)+4,MATCH(U$60,'[1]PNC 2020'!$A$3:$AA$3,0))),"")</f>
        <v/>
      </c>
      <c r="V417" s="35">
        <f t="shared" si="136"/>
        <v>0</v>
      </c>
      <c r="W417" s="35" t="str">
        <f>IFERROR(IF(INDEX('[1]PNC 2020'!$A$3:$AA$434,MATCH($A417,'[1]PNC 2020'!$A$7:$A$434,0)+4,MATCH(W$60,'[1]PNC 2020'!$A$3:$AA$3,0))=0,"",INDEX('[1]PNC 2020'!$A$3:$AA$434,MATCH($A417,'[1]PNC 2020'!$A$7:$A$434,0)+4,MATCH(W$60,'[1]PNC 2020'!$A$3:$AA$3,0))),"")</f>
        <v/>
      </c>
      <c r="X417" s="35" t="str">
        <f>IFERROR(IF(INDEX('[1]PNC 2020'!$A$3:$AA$434,MATCH($A417,'[1]PNC 2020'!$A$7:$A$434,0)+4,MATCH(X$60,'[1]PNC 2020'!$A$3:$AA$3,0))=0,"",INDEX('[1]PNC 2020'!$A$3:$AA$434,MATCH($A417,'[1]PNC 2020'!$A$7:$A$434,0)+4,MATCH(X$60,'[1]PNC 2020'!$A$3:$AA$3,0))),"")</f>
        <v/>
      </c>
      <c r="Y417" s="35">
        <f t="shared" si="137"/>
        <v>0</v>
      </c>
      <c r="Z417" s="35" t="str">
        <f>IFERROR(IF(INDEX('[1]PNC 2020'!$A$3:$AA$434,MATCH($A417,'[1]PNC 2020'!$A$7:$A$434,0)+4,MATCH(Z$60,'[1]PNC 2020'!$A$3:$AA$3,0))=0,"",INDEX('[1]PNC 2020'!$A$3:$AA$434,MATCH($A417,'[1]PNC 2020'!$A$7:$A$434,0)+4,MATCH(Z$60,'[1]PNC 2020'!$A$3:$AA$3,0))),"")</f>
        <v/>
      </c>
      <c r="AA417" s="35" t="str">
        <f>IFERROR(IF(INDEX('[1]PNC 2020'!$A$3:$AA$434,MATCH($A417,'[1]PNC 2020'!$A$7:$A$434,0)+4,MATCH(AA$60,'[1]PNC 2020'!$A$3:$AA$3,0))=0,"",INDEX('[1]PNC 2020'!$A$3:$AA$434,MATCH($A417,'[1]PNC 2020'!$A$7:$A$434,0)+4,MATCH(AA$60,'[1]PNC 2020'!$A$3:$AA$3,0))),"")</f>
        <v/>
      </c>
      <c r="AB417" s="35">
        <f t="shared" si="138"/>
        <v>0</v>
      </c>
      <c r="AC417" s="35" t="str">
        <f>IFERROR(IF(INDEX('[1]PNC 2020'!$A$3:$AA$434,MATCH($A417,'[1]PNC 2020'!$A$7:$A$434,0)+4,MATCH(AC$60,'[1]PNC 2020'!$A$3:$AA$3,0))=0,"",INDEX('[1]PNC 2020'!$A$3:$AA$434,MATCH($A417,'[1]PNC 2020'!$A$7:$A$434,0)+4,MATCH(AC$60,'[1]PNC 2020'!$A$3:$AA$3,0))),"")</f>
        <v/>
      </c>
      <c r="AD417" s="35" t="str">
        <f>IFERROR(IF(INDEX('[1]PNC 2020'!$A$3:$AA$434,MATCH($A417,'[1]PNC 2020'!$A$7:$A$434,0)+4,MATCH(AD$60,'[1]PNC 2020'!$A$3:$AA$3,0))=0,"",INDEX('[1]PNC 2020'!$A$3:$AA$434,MATCH($A417,'[1]PNC 2020'!$A$7:$A$434,0)+4,MATCH(AD$60,'[1]PNC 2020'!$A$3:$AA$3,0))),"")</f>
        <v/>
      </c>
      <c r="AE417" s="35">
        <f t="shared" si="139"/>
        <v>0</v>
      </c>
      <c r="AF417" s="35" t="str">
        <f>IFERROR(IF(INDEX('[1]PNC 2020'!$A$3:$AA$434,MATCH($A417,'[1]PNC 2020'!$A$7:$A$434,0)+4,MATCH(AF$60,'[1]PNC 2020'!$A$3:$AA$3,0))=0,"",INDEX('[1]PNC 2020'!$A$3:$AA$434,MATCH($A417,'[1]PNC 2020'!$A$7:$A$434,0)+4,MATCH(AF$60,'[1]PNC 2020'!$A$3:$AA$3,0))),"")</f>
        <v/>
      </c>
      <c r="AG417" s="35" t="str">
        <f>IFERROR(IF(INDEX('[1]PNC 2020'!$A$3:$AA$434,MATCH($A417,'[1]PNC 2020'!$A$7:$A$434,0)+4,MATCH(AG$60,'[1]PNC 2020'!$A$3:$AA$3,0))=0,"",INDEX('[1]PNC 2020'!$A$3:$AA$434,MATCH($A417,'[1]PNC 2020'!$A$7:$A$434,0)+4,MATCH(AG$60,'[1]PNC 2020'!$A$3:$AA$3,0))),"")</f>
        <v/>
      </c>
      <c r="AH417" s="35">
        <f t="shared" si="140"/>
        <v>0</v>
      </c>
      <c r="AI417" s="35" t="str">
        <f>IFERROR(IF(INDEX('[1]PNC 2020'!$A$3:$AA$434,MATCH($A417,'[1]PNC 2020'!$A$7:$A$434,0)+4,MATCH(AI$60,'[1]PNC 2020'!$A$3:$AA$3,0))=0,"",INDEX('[1]PNC 2020'!$A$3:$AA$434,MATCH($A417,'[1]PNC 2020'!$A$7:$A$434,0)+4,MATCH(AI$60,'[1]PNC 2020'!$A$3:$AA$3,0))),"")</f>
        <v/>
      </c>
      <c r="AJ417" s="35" t="str">
        <f>IFERROR(IF(INDEX('[1]PNC 2020'!$A$3:$AA$434,MATCH($A417,'[1]PNC 2020'!$A$7:$A$434,0)+4,MATCH(AJ$60,'[1]PNC 2020'!$A$3:$AA$3,0))=0,"",INDEX('[1]PNC 2020'!$A$3:$AA$434,MATCH($A417,'[1]PNC 2020'!$A$7:$A$434,0)+4,MATCH(AJ$60,'[1]PNC 2020'!$A$3:$AA$3,0))),"")</f>
        <v/>
      </c>
      <c r="AK417" s="35">
        <f t="shared" si="141"/>
        <v>0</v>
      </c>
      <c r="AM417" s="97" t="s">
        <v>6</v>
      </c>
    </row>
    <row r="418" spans="1:39" ht="14.4" thickTop="1" thickBot="1" x14ac:dyDescent="0.3">
      <c r="A418" s="97" t="str">
        <f t="shared" si="142"/>
        <v>Total General</v>
      </c>
      <c r="B418" s="39" t="s">
        <v>19</v>
      </c>
      <c r="C418" s="46">
        <f t="shared" ref="C418:AJ418" si="143">SUM(C385:C417)</f>
        <v>0</v>
      </c>
      <c r="D418" s="46">
        <f t="shared" si="143"/>
        <v>0</v>
      </c>
      <c r="E418" s="46">
        <f t="shared" si="143"/>
        <v>0</v>
      </c>
      <c r="F418" s="46">
        <f t="shared" si="143"/>
        <v>0</v>
      </c>
      <c r="G418" s="46">
        <f t="shared" si="143"/>
        <v>0</v>
      </c>
      <c r="H418" s="46">
        <f t="shared" si="143"/>
        <v>0</v>
      </c>
      <c r="I418" s="46">
        <f t="shared" si="143"/>
        <v>0</v>
      </c>
      <c r="J418" s="46">
        <f t="shared" si="143"/>
        <v>0</v>
      </c>
      <c r="K418" s="46">
        <f t="shared" si="143"/>
        <v>0</v>
      </c>
      <c r="L418" s="46">
        <f t="shared" si="143"/>
        <v>0</v>
      </c>
      <c r="M418" s="46">
        <f t="shared" si="143"/>
        <v>0</v>
      </c>
      <c r="N418" s="46">
        <f t="shared" si="143"/>
        <v>0</v>
      </c>
      <c r="O418" s="46">
        <f t="shared" si="143"/>
        <v>0</v>
      </c>
      <c r="P418" s="46">
        <f t="shared" si="143"/>
        <v>0</v>
      </c>
      <c r="Q418" s="46">
        <f t="shared" si="143"/>
        <v>0</v>
      </c>
      <c r="R418" s="46">
        <f t="shared" si="143"/>
        <v>0</v>
      </c>
      <c r="S418" s="46">
        <f t="shared" si="143"/>
        <v>0</v>
      </c>
      <c r="T418" s="46">
        <f t="shared" si="143"/>
        <v>0</v>
      </c>
      <c r="U418" s="46">
        <f t="shared" si="143"/>
        <v>0</v>
      </c>
      <c r="V418" s="46">
        <f t="shared" si="143"/>
        <v>0</v>
      </c>
      <c r="W418" s="46">
        <f t="shared" si="143"/>
        <v>0</v>
      </c>
      <c r="X418" s="46">
        <f t="shared" si="143"/>
        <v>0</v>
      </c>
      <c r="Y418" s="46">
        <f t="shared" si="143"/>
        <v>0</v>
      </c>
      <c r="Z418" s="46">
        <f t="shared" si="143"/>
        <v>0</v>
      </c>
      <c r="AA418" s="46">
        <f t="shared" si="143"/>
        <v>0</v>
      </c>
      <c r="AB418" s="46">
        <f t="shared" si="143"/>
        <v>0</v>
      </c>
      <c r="AC418" s="46">
        <f t="shared" si="143"/>
        <v>0</v>
      </c>
      <c r="AD418" s="46">
        <f t="shared" si="143"/>
        <v>0</v>
      </c>
      <c r="AE418" s="46">
        <f t="shared" si="143"/>
        <v>0</v>
      </c>
      <c r="AF418" s="46">
        <f t="shared" si="143"/>
        <v>0</v>
      </c>
      <c r="AG418" s="46">
        <f t="shared" si="143"/>
        <v>0</v>
      </c>
      <c r="AH418" s="46">
        <f t="shared" si="143"/>
        <v>0</v>
      </c>
      <c r="AI418" s="46">
        <f t="shared" si="143"/>
        <v>0</v>
      </c>
      <c r="AJ418" s="46">
        <f t="shared" si="143"/>
        <v>0</v>
      </c>
      <c r="AK418" s="65"/>
    </row>
    <row r="419" spans="1:39" ht="13.8" thickTop="1" x14ac:dyDescent="0.25">
      <c r="A419" s="97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7" t="str">
        <f>AM420&amp;B420</f>
        <v>% de Primas Exoneradas de Impuestos</v>
      </c>
      <c r="B420" s="4" t="s">
        <v>38</v>
      </c>
      <c r="C420" s="145">
        <f>IFERROR(D418/C421*100,0)</f>
        <v>0</v>
      </c>
      <c r="D420" s="145"/>
      <c r="E420" s="145">
        <f>IFERROR(F418/E421*100,0)</f>
        <v>0</v>
      </c>
      <c r="F420" s="145"/>
      <c r="G420" s="28"/>
      <c r="H420" s="145">
        <f>IFERROR(I418/H421*100,0)</f>
        <v>0</v>
      </c>
      <c r="I420" s="145"/>
      <c r="J420" s="28"/>
      <c r="K420" s="145">
        <f>IFERROR(L418/K421*100,0)</f>
        <v>0</v>
      </c>
      <c r="L420" s="145"/>
      <c r="M420" s="28"/>
      <c r="N420" s="145">
        <f>IFERROR(O418/N421*100,0)</f>
        <v>0</v>
      </c>
      <c r="O420" s="145"/>
      <c r="P420" s="28"/>
      <c r="Q420" s="145">
        <f>IFERROR(R418/Q421*100,0)</f>
        <v>0</v>
      </c>
      <c r="R420" s="145"/>
      <c r="S420" s="28"/>
      <c r="T420" s="145">
        <f>IFERROR(U418/T421*100,0)</f>
        <v>0</v>
      </c>
      <c r="U420" s="145"/>
      <c r="V420" s="28"/>
      <c r="W420" s="145">
        <f>IFERROR(X418/W421*100,0)</f>
        <v>0</v>
      </c>
      <c r="X420" s="145"/>
      <c r="Y420" s="28"/>
      <c r="Z420" s="145">
        <f>IFERROR(AA418/Z421*100,0)</f>
        <v>0</v>
      </c>
      <c r="AA420" s="145"/>
      <c r="AB420" s="28"/>
      <c r="AC420" s="145">
        <f>IFERROR(AD418/AC421*100,0)</f>
        <v>0</v>
      </c>
      <c r="AD420" s="145"/>
      <c r="AE420" s="28"/>
      <c r="AF420" s="145">
        <f>IFERROR(AG418/AF421*100,0)</f>
        <v>0</v>
      </c>
      <c r="AG420" s="145"/>
      <c r="AH420" s="28"/>
      <c r="AI420" s="145">
        <f>IFERROR(AJ418/AI421*100,0)</f>
        <v>0</v>
      </c>
      <c r="AJ420" s="145"/>
      <c r="AK420" s="28"/>
    </row>
    <row r="421" spans="1:39" x14ac:dyDescent="0.25">
      <c r="A421" s="97" t="str">
        <f>AM421&amp;B421</f>
        <v>Primas Netas Totales</v>
      </c>
      <c r="B421" s="4" t="s">
        <v>39</v>
      </c>
      <c r="C421" s="143">
        <f>IFERROR(C418+D418,0)</f>
        <v>0</v>
      </c>
      <c r="D421" s="144"/>
      <c r="E421" s="143">
        <f>IFERROR(E418+F418,0)</f>
        <v>0</v>
      </c>
      <c r="F421" s="144"/>
      <c r="G421" s="29"/>
      <c r="H421" s="143">
        <f>IFERROR(H418+I418,0)</f>
        <v>0</v>
      </c>
      <c r="I421" s="144"/>
      <c r="J421" s="29"/>
      <c r="K421" s="143">
        <f>IFERROR(K418+L418,0)</f>
        <v>0</v>
      </c>
      <c r="L421" s="144"/>
      <c r="M421" s="29"/>
      <c r="N421" s="143">
        <f>IFERROR(N418+O418,0)</f>
        <v>0</v>
      </c>
      <c r="O421" s="144"/>
      <c r="P421" s="29"/>
      <c r="Q421" s="143">
        <f>IFERROR(Q418+R418,0)</f>
        <v>0</v>
      </c>
      <c r="R421" s="144"/>
      <c r="S421" s="29"/>
      <c r="T421" s="143">
        <f>IFERROR(T418+U418,0)</f>
        <v>0</v>
      </c>
      <c r="U421" s="144"/>
      <c r="V421" s="29"/>
      <c r="W421" s="143">
        <f>IFERROR(W418+X418,0)</f>
        <v>0</v>
      </c>
      <c r="X421" s="144"/>
      <c r="Y421" s="29"/>
      <c r="Z421" s="143">
        <f>IFERROR(Z418+AA418,0)</f>
        <v>0</v>
      </c>
      <c r="AA421" s="144"/>
      <c r="AB421" s="29"/>
      <c r="AC421" s="143">
        <f>IFERROR(AC418+AD418,0)</f>
        <v>0</v>
      </c>
      <c r="AD421" s="144"/>
      <c r="AE421" s="29"/>
      <c r="AF421" s="143">
        <f>IFERROR(AF418+AG418,0)</f>
        <v>0</v>
      </c>
      <c r="AG421" s="144"/>
      <c r="AH421" s="29"/>
      <c r="AI421" s="143">
        <f>IFERROR(AI418+AJ418,0)</f>
        <v>0</v>
      </c>
      <c r="AJ421" s="144"/>
      <c r="AK421" s="29"/>
    </row>
    <row r="422" spans="1:39" x14ac:dyDescent="0.25">
      <c r="A422" s="97" t="str">
        <f>AM422&amp;B422</f>
        <v>% Por Ramos Primas Netas Cobradas</v>
      </c>
      <c r="B422" s="4" t="s">
        <v>40</v>
      </c>
      <c r="C422" s="145">
        <f>SUM(E422:AJ422,0)</f>
        <v>0</v>
      </c>
      <c r="D422" s="144"/>
      <c r="E422" s="145">
        <f>IFERROR(E421/C421*100,0)</f>
        <v>0</v>
      </c>
      <c r="F422" s="145"/>
      <c r="G422" s="28"/>
      <c r="H422" s="145">
        <f>IFERROR(H421/C421*100,0)</f>
        <v>0</v>
      </c>
      <c r="I422" s="145"/>
      <c r="J422" s="28"/>
      <c r="K422" s="145">
        <f>IFERROR(K421/C421*100,0)</f>
        <v>0</v>
      </c>
      <c r="L422" s="145"/>
      <c r="M422" s="28"/>
      <c r="N422" s="145">
        <f>IFERROR(N421/C421*100,0)</f>
        <v>0</v>
      </c>
      <c r="O422" s="145"/>
      <c r="P422" s="28"/>
      <c r="Q422" s="145">
        <f>IFERROR(Q421/C421*100,0)</f>
        <v>0</v>
      </c>
      <c r="R422" s="145"/>
      <c r="S422" s="28"/>
      <c r="T422" s="145">
        <f>IFERROR(T421/C421*100,0)</f>
        <v>0</v>
      </c>
      <c r="U422" s="145"/>
      <c r="V422" s="28"/>
      <c r="W422" s="145">
        <f>IFERROR(W421/C421*100,0)</f>
        <v>0</v>
      </c>
      <c r="X422" s="145"/>
      <c r="Y422" s="28"/>
      <c r="Z422" s="145">
        <f>IFERROR(Z421/C421*100,0)</f>
        <v>0</v>
      </c>
      <c r="AA422" s="145"/>
      <c r="AB422" s="28"/>
      <c r="AC422" s="145">
        <f>IFERROR(AC421/C421*100,0)</f>
        <v>0</v>
      </c>
      <c r="AD422" s="145"/>
      <c r="AE422" s="28"/>
      <c r="AF422" s="145">
        <f>IFERROR(AF421/C421*100,0)</f>
        <v>0</v>
      </c>
      <c r="AG422" s="145"/>
      <c r="AH422" s="28"/>
      <c r="AI422" s="145">
        <f>IFERROR(AI421/C421*100,0)</f>
        <v>0</v>
      </c>
      <c r="AJ422" s="145"/>
      <c r="AK422" s="28"/>
    </row>
    <row r="423" spans="1:39" x14ac:dyDescent="0.25">
      <c r="A423" s="97" t="str">
        <f t="shared" si="142"/>
        <v>Fuente: Superintendencia de Seguros, Dirección de Estudios del Sector Seguros.</v>
      </c>
      <c r="B423" s="52" t="s">
        <v>173</v>
      </c>
    </row>
    <row r="424" spans="1:39" x14ac:dyDescent="0.25">
      <c r="A424" s="97" t="str">
        <f t="shared" si="142"/>
        <v/>
      </c>
      <c r="B424" s="3"/>
    </row>
    <row r="425" spans="1:39" x14ac:dyDescent="0.25">
      <c r="A425" s="97" t="str">
        <f t="shared" si="142"/>
        <v/>
      </c>
      <c r="B425" s="3"/>
    </row>
    <row r="426" spans="1:39" x14ac:dyDescent="0.25">
      <c r="A426" s="97" t="str">
        <f t="shared" si="142"/>
        <v/>
      </c>
      <c r="B426" s="3"/>
    </row>
    <row r="427" spans="1:39" x14ac:dyDescent="0.25">
      <c r="A427" s="97" t="str">
        <f t="shared" si="142"/>
        <v/>
      </c>
      <c r="B427" s="3"/>
    </row>
    <row r="428" spans="1:39" x14ac:dyDescent="0.25">
      <c r="A428" s="97" t="str">
        <f t="shared" si="142"/>
        <v/>
      </c>
    </row>
    <row r="429" spans="1:39" x14ac:dyDescent="0.25">
      <c r="A429" s="97" t="str">
        <f t="shared" si="142"/>
        <v/>
      </c>
    </row>
    <row r="430" spans="1:39" ht="20.25" customHeight="1" x14ac:dyDescent="0.4">
      <c r="A430" s="97" t="str">
        <f t="shared" si="142"/>
        <v>Superintendencia de Seguros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25">
      <c r="A431" s="97" t="str">
        <f t="shared" si="142"/>
        <v>Primas Netas Cobradas por Compañías, Según Ramos</v>
      </c>
      <c r="B431" s="134" t="s">
        <v>56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9" ht="12.75" customHeight="1" x14ac:dyDescent="0.25">
      <c r="A432" s="97" t="str">
        <f t="shared" si="142"/>
        <v>Agosto, 2023</v>
      </c>
      <c r="B432" s="136" t="s">
        <v>155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9" ht="12.75" customHeight="1" x14ac:dyDescent="0.25">
      <c r="A433" s="97" t="str">
        <f t="shared" si="142"/>
        <v>(Valores en RD$)</v>
      </c>
      <c r="B433" s="134" t="s">
        <v>91</v>
      </c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spans="1:39" x14ac:dyDescent="0.25">
      <c r="A434" s="97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7" t="str">
        <f t="shared" si="142"/>
        <v/>
      </c>
    </row>
    <row r="436" spans="1:39" ht="14.4" thickTop="1" thickBot="1" x14ac:dyDescent="0.3">
      <c r="A436" s="97" t="str">
        <f t="shared" si="142"/>
        <v>Compañías</v>
      </c>
      <c r="B436" s="137" t="s">
        <v>33</v>
      </c>
      <c r="C436" s="142" t="s">
        <v>0</v>
      </c>
      <c r="D436" s="142"/>
      <c r="E436" s="142" t="s">
        <v>12</v>
      </c>
      <c r="F436" s="142"/>
      <c r="G436" s="67"/>
      <c r="H436" s="142" t="s">
        <v>13</v>
      </c>
      <c r="I436" s="142"/>
      <c r="J436" s="67"/>
      <c r="K436" s="142" t="s">
        <v>14</v>
      </c>
      <c r="L436" s="142"/>
      <c r="M436" s="67"/>
      <c r="N436" s="142" t="s">
        <v>15</v>
      </c>
      <c r="O436" s="142"/>
      <c r="P436" s="67"/>
      <c r="Q436" s="142" t="s">
        <v>27</v>
      </c>
      <c r="R436" s="142"/>
      <c r="S436" s="67"/>
      <c r="T436" s="142" t="s">
        <v>35</v>
      </c>
      <c r="U436" s="142"/>
      <c r="V436" s="67"/>
      <c r="W436" s="142" t="s">
        <v>16</v>
      </c>
      <c r="X436" s="142"/>
      <c r="Y436" s="67"/>
      <c r="Z436" s="142" t="s">
        <v>67</v>
      </c>
      <c r="AA436" s="142"/>
      <c r="AB436" s="67"/>
      <c r="AC436" s="142" t="s">
        <v>34</v>
      </c>
      <c r="AD436" s="142"/>
      <c r="AE436" s="67"/>
      <c r="AF436" s="142" t="s">
        <v>17</v>
      </c>
      <c r="AG436" s="142"/>
      <c r="AH436" s="67"/>
      <c r="AI436" s="142" t="s">
        <v>18</v>
      </c>
      <c r="AJ436" s="142"/>
      <c r="AK436" s="49"/>
    </row>
    <row r="437" spans="1:39" ht="14.4" thickTop="1" thickBot="1" x14ac:dyDescent="0.3">
      <c r="A437" s="97" t="str">
        <f t="shared" si="142"/>
        <v/>
      </c>
      <c r="B437" s="146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7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0</v>
      </c>
      <c r="D438" s="44">
        <f t="shared" ref="D438:D470" si="145">SUMIF($E$62:$AJ$62,$D$62,$E438:$AJ438)</f>
        <v>0</v>
      </c>
      <c r="E438" s="35" t="str">
        <f>IFERROR(IF(INDEX('[1]PNC 2020'!$A$3:$AA$434,MATCH($A438,'[1]PNC 2020'!$A$7:$A$434,0)+4,MATCH(E$60,'[1]PNC 2020'!$A$3:$AA$3,0))=0,"",INDEX('[1]PNC 2020'!$A$3:$AA$434,MATCH($A438,'[1]PNC 2020'!$A$7:$A$434,0)+4,MATCH(E$60,'[1]PNC 2020'!$A$3:$AA$3,0))),"")</f>
        <v/>
      </c>
      <c r="F438" s="35" t="str">
        <f>IFERROR(IF(INDEX('[1]PNC 2020'!$A$3:$AA$434,MATCH($A438,'[1]PNC 2020'!$A$7:$A$434,0)+4,MATCH(F$60,'[1]PNC 2020'!$A$3:$AA$3,0))=0,"",INDEX('[1]PNC 2020'!$A$3:$AA$434,MATCH($A438,'[1]PNC 2020'!$A$7:$A$434,0)+4,MATCH(F$60,'[1]PNC 2020'!$A$3:$AA$3,0))),"")</f>
        <v/>
      </c>
      <c r="G438" s="35">
        <f>SUBTOTAL(109,E438:F438)</f>
        <v>0</v>
      </c>
      <c r="H438" s="35" t="str">
        <f>IFERROR(IF(INDEX('[1]PNC 2020'!$A$3:$AA$434,MATCH($A438,'[1]PNC 2020'!$A$7:$A$434,0)+4,MATCH(H$60,'[1]PNC 2020'!$A$3:$AA$3,0))=0,"",INDEX('[1]PNC 2020'!$A$3:$AA$434,MATCH($A438,'[1]PNC 2020'!$A$7:$A$434,0)+4,MATCH(H$60,'[1]PNC 2020'!$A$3:$AA$3,0))),"")</f>
        <v/>
      </c>
      <c r="I438" s="35" t="str">
        <f>IFERROR(IF(INDEX('[1]PNC 2020'!$A$3:$AA$434,MATCH($A438,'[1]PNC 2020'!$A$7:$A$434,0)+4,MATCH(I$60,'[1]PNC 2020'!$A$3:$AA$3,0))=0,"",INDEX('[1]PNC 2020'!$A$3:$AA$434,MATCH($A438,'[1]PNC 2020'!$A$7:$A$434,0)+4,MATCH(I$60,'[1]PNC 2020'!$A$3:$AA$3,0))),"")</f>
        <v/>
      </c>
      <c r="J438" s="35">
        <f>SUBTOTAL(109,H438:I438)</f>
        <v>0</v>
      </c>
      <c r="K438" s="35" t="str">
        <f>IFERROR(IF(INDEX('[1]PNC 2020'!$A$3:$AA$434,MATCH($A438,'[1]PNC 2020'!$A$7:$A$434,0)+4,MATCH(K$60,'[1]PNC 2020'!$A$3:$AA$3,0))=0,"",INDEX('[1]PNC 2020'!$A$3:$AA$434,MATCH($A438,'[1]PNC 2020'!$A$7:$A$434,0)+4,MATCH(K$60,'[1]PNC 2020'!$A$3:$AA$3,0))),"")</f>
        <v/>
      </c>
      <c r="L438" s="35" t="str">
        <f>IFERROR(IF(INDEX('[1]PNC 2020'!$A$3:$AA$434,MATCH($A438,'[1]PNC 2020'!$A$7:$A$434,0)+4,MATCH(L$60,'[1]PNC 2020'!$A$3:$AA$3,0))=0,"",INDEX('[1]PNC 2020'!$A$3:$AA$434,MATCH($A438,'[1]PNC 2020'!$A$7:$A$434,0)+4,MATCH(L$60,'[1]PNC 2020'!$A$3:$AA$3,0))),"")</f>
        <v/>
      </c>
      <c r="M438" s="35">
        <f>SUBTOTAL(109,K438:L438)</f>
        <v>0</v>
      </c>
      <c r="N438" s="35" t="str">
        <f>IFERROR(IF(INDEX('[1]PNC 2020'!$A$3:$AA$434,MATCH($A438,'[1]PNC 2020'!$A$7:$A$434,0)+4,MATCH(N$60,'[1]PNC 2020'!$A$3:$AA$3,0))=0,"",INDEX('[1]PNC 2020'!$A$3:$AA$434,MATCH($A438,'[1]PNC 2020'!$A$7:$A$434,0)+4,MATCH(N$60,'[1]PNC 2020'!$A$3:$AA$3,0))),"")</f>
        <v/>
      </c>
      <c r="O438" s="35" t="str">
        <f>IFERROR(IF(INDEX('[1]PNC 2020'!$A$3:$AA$434,MATCH($A438,'[1]PNC 2020'!$A$7:$A$434,0)+4,MATCH(O$60,'[1]PNC 2020'!$A$3:$AA$3,0))=0,"",INDEX('[1]PNC 2020'!$A$3:$AA$434,MATCH($A438,'[1]PNC 2020'!$A$7:$A$434,0)+4,MATCH(O$60,'[1]PNC 2020'!$A$3:$AA$3,0))),"")</f>
        <v/>
      </c>
      <c r="P438" s="35">
        <f>SUBTOTAL(109,N438:O438)</f>
        <v>0</v>
      </c>
      <c r="Q438" s="35" t="str">
        <f>IFERROR(IF(INDEX('[1]PNC 2020'!$A$3:$AA$434,MATCH($A438,'[1]PNC 2020'!$A$7:$A$434,0)+4,MATCH(Q$60,'[1]PNC 2020'!$A$3:$AA$3,0))=0,"",INDEX('[1]PNC 2020'!$A$3:$AA$434,MATCH($A438,'[1]PNC 2020'!$A$7:$A$434,0)+4,MATCH(Q$60,'[1]PNC 2020'!$A$3:$AA$3,0))),"")</f>
        <v/>
      </c>
      <c r="R438" s="35" t="str">
        <f>IFERROR(IF(INDEX('[1]PNC 2020'!$A$3:$AA$434,MATCH($A438,'[1]PNC 2020'!$A$7:$A$434,0)+4,MATCH(R$60,'[1]PNC 2020'!$A$3:$AA$3,0))=0,"",INDEX('[1]PNC 2020'!$A$3:$AA$434,MATCH($A438,'[1]PNC 2020'!$A$7:$A$434,0)+4,MATCH(R$60,'[1]PNC 2020'!$A$3:$AA$3,0))),"")</f>
        <v/>
      </c>
      <c r="S438" s="35">
        <f>SUBTOTAL(109,Q438:R438)</f>
        <v>0</v>
      </c>
      <c r="T438" s="35" t="str">
        <f>IFERROR(IF(INDEX('[1]PNC 2020'!$A$3:$AA$434,MATCH($A438,'[1]PNC 2020'!$A$7:$A$434,0)+4,MATCH(T$60,'[1]PNC 2020'!$A$3:$AA$3,0))=0,"",INDEX('[1]PNC 2020'!$A$3:$AA$434,MATCH($A438,'[1]PNC 2020'!$A$7:$A$434,0)+4,MATCH(T$60,'[1]PNC 2020'!$A$3:$AA$3,0))),"")</f>
        <v/>
      </c>
      <c r="U438" s="35" t="str">
        <f>IFERROR(IF(INDEX('[1]PNC 2020'!$A$3:$AA$434,MATCH($A438,'[1]PNC 2020'!$A$7:$A$434,0)+4,MATCH(U$60,'[1]PNC 2020'!$A$3:$AA$3,0))=0,"",INDEX('[1]PNC 2020'!$A$3:$AA$434,MATCH($A438,'[1]PNC 2020'!$A$7:$A$434,0)+4,MATCH(U$60,'[1]PNC 2020'!$A$3:$AA$3,0))),"")</f>
        <v/>
      </c>
      <c r="V438" s="35">
        <f>SUBTOTAL(109,T438:U438)</f>
        <v>0</v>
      </c>
      <c r="W438" s="35" t="str">
        <f>IFERROR(IF(INDEX('[1]PNC 2020'!$A$3:$AA$434,MATCH($A438,'[1]PNC 2020'!$A$7:$A$434,0)+4,MATCH(W$60,'[1]PNC 2020'!$A$3:$AA$3,0))=0,"",INDEX('[1]PNC 2020'!$A$3:$AA$434,MATCH($A438,'[1]PNC 2020'!$A$7:$A$434,0)+4,MATCH(W$60,'[1]PNC 2020'!$A$3:$AA$3,0))),"")</f>
        <v/>
      </c>
      <c r="X438" s="35" t="str">
        <f>IFERROR(IF(INDEX('[1]PNC 2020'!$A$3:$AA$434,MATCH($A438,'[1]PNC 2020'!$A$7:$A$434,0)+4,MATCH(X$60,'[1]PNC 2020'!$A$3:$AA$3,0))=0,"",INDEX('[1]PNC 2020'!$A$3:$AA$434,MATCH($A438,'[1]PNC 2020'!$A$7:$A$434,0)+4,MATCH(X$60,'[1]PNC 2020'!$A$3:$AA$3,0))),"")</f>
        <v/>
      </c>
      <c r="Y438" s="35">
        <f>SUBTOTAL(109,W438:X438)</f>
        <v>0</v>
      </c>
      <c r="Z438" s="35" t="str">
        <f>IFERROR(IF(INDEX('[1]PNC 2020'!$A$3:$AA$434,MATCH($A438,'[1]PNC 2020'!$A$7:$A$434,0)+4,MATCH(Z$60,'[1]PNC 2020'!$A$3:$AA$3,0))=0,"",INDEX('[1]PNC 2020'!$A$3:$AA$434,MATCH($A438,'[1]PNC 2020'!$A$7:$A$434,0)+4,MATCH(Z$60,'[1]PNC 2020'!$A$3:$AA$3,0))),"")</f>
        <v/>
      </c>
      <c r="AA438" s="35" t="str">
        <f>IFERROR(IF(INDEX('[1]PNC 2020'!$A$3:$AA$434,MATCH($A438,'[1]PNC 2020'!$A$7:$A$434,0)+4,MATCH(AA$60,'[1]PNC 2020'!$A$3:$AA$3,0))=0,"",INDEX('[1]PNC 2020'!$A$3:$AA$434,MATCH($A438,'[1]PNC 2020'!$A$7:$A$434,0)+4,MATCH(AA$60,'[1]PNC 2020'!$A$3:$AA$3,0))),"")</f>
        <v/>
      </c>
      <c r="AB438" s="35">
        <f>SUBTOTAL(109,Z438:AA438)</f>
        <v>0</v>
      </c>
      <c r="AC438" s="35" t="str">
        <f>IFERROR(IF(INDEX('[1]PNC 2020'!$A$3:$AA$434,MATCH($A438,'[1]PNC 2020'!$A$7:$A$434,0)+4,MATCH(AC$60,'[1]PNC 2020'!$A$3:$AA$3,0))=0,"",INDEX('[1]PNC 2020'!$A$3:$AA$434,MATCH($A438,'[1]PNC 2020'!$A$7:$A$434,0)+4,MATCH(AC$60,'[1]PNC 2020'!$A$3:$AA$3,0))),"")</f>
        <v/>
      </c>
      <c r="AD438" s="35" t="str">
        <f>IFERROR(IF(INDEX('[1]PNC 2020'!$A$3:$AA$434,MATCH($A438,'[1]PNC 2020'!$A$7:$A$434,0)+4,MATCH(AD$60,'[1]PNC 2020'!$A$3:$AA$3,0))=0,"",INDEX('[1]PNC 2020'!$A$3:$AA$434,MATCH($A438,'[1]PNC 2020'!$A$7:$A$434,0)+4,MATCH(AD$60,'[1]PNC 2020'!$A$3:$AA$3,0))),"")</f>
        <v/>
      </c>
      <c r="AE438" s="35">
        <f>SUBTOTAL(109,AC438:AD438)</f>
        <v>0</v>
      </c>
      <c r="AF438" s="35" t="str">
        <f>IFERROR(IF(INDEX('[1]PNC 2020'!$A$3:$AA$434,MATCH($A438,'[1]PNC 2020'!$A$7:$A$434,0)+4,MATCH(AF$60,'[1]PNC 2020'!$A$3:$AA$3,0))=0,"",INDEX('[1]PNC 2020'!$A$3:$AA$434,MATCH($A438,'[1]PNC 2020'!$A$7:$A$434,0)+4,MATCH(AF$60,'[1]PNC 2020'!$A$3:$AA$3,0))),"")</f>
        <v/>
      </c>
      <c r="AG438" s="35" t="str">
        <f>IFERROR(IF(INDEX('[1]PNC 2020'!$A$3:$AA$434,MATCH($A438,'[1]PNC 2020'!$A$7:$A$434,0)+4,MATCH(AG$60,'[1]PNC 2020'!$A$3:$AA$3,0))=0,"",INDEX('[1]PNC 2020'!$A$3:$AA$434,MATCH($A438,'[1]PNC 2020'!$A$7:$A$434,0)+4,MATCH(AG$60,'[1]PNC 2020'!$A$3:$AA$3,0))),"")</f>
        <v/>
      </c>
      <c r="AH438" s="35">
        <f>SUBTOTAL(109,AF438:AG438)</f>
        <v>0</v>
      </c>
      <c r="AI438" s="35" t="str">
        <f>IFERROR(IF(INDEX('[1]PNC 2020'!$A$3:$AA$434,MATCH($A438,'[1]PNC 2020'!$A$7:$A$434,0)+4,MATCH(AI$60,'[1]PNC 2020'!$A$3:$AA$3,0))=0,"",INDEX('[1]PNC 2020'!$A$3:$AA$434,MATCH($A438,'[1]PNC 2020'!$A$7:$A$434,0)+4,MATCH(AI$60,'[1]PNC 2020'!$A$3:$AA$3,0))),"")</f>
        <v/>
      </c>
      <c r="AJ438" s="35" t="str">
        <f>IFERROR(IF(INDEX('[1]PNC 2020'!$A$3:$AA$434,MATCH($A438,'[1]PNC 2020'!$A$7:$A$434,0)+4,MATCH(AJ$60,'[1]PNC 2020'!$A$3:$AA$3,0))=0,"",INDEX('[1]PNC 2020'!$A$3:$AA$434,MATCH($A438,'[1]PNC 2020'!$A$7:$A$434,0)+4,MATCH(AJ$60,'[1]PNC 2020'!$A$3:$AA$3,0))),"")</f>
        <v/>
      </c>
      <c r="AK438" s="35">
        <f>SUBTOTAL(109,AI438:AJ438)</f>
        <v>0</v>
      </c>
      <c r="AM438" s="97" t="s">
        <v>7</v>
      </c>
    </row>
    <row r="439" spans="1:39" x14ac:dyDescent="0.25">
      <c r="A439" s="97" t="str">
        <f t="shared" si="142"/>
        <v>AgostoHumano Seguros, S. A.</v>
      </c>
      <c r="B439" s="37" t="s">
        <v>92</v>
      </c>
      <c r="C439" s="44">
        <f t="shared" si="144"/>
        <v>0</v>
      </c>
      <c r="D439" s="44">
        <f t="shared" si="145"/>
        <v>0</v>
      </c>
      <c r="E439" s="35" t="str">
        <f>IFERROR(IF(INDEX('[1]PNC 2020'!$A$3:$AA$434,MATCH($A439,'[1]PNC 2020'!$A$7:$A$434,0)+4,MATCH(E$60,'[1]PNC 2020'!$A$3:$AA$3,0))=0,"",INDEX('[1]PNC 2020'!$A$3:$AA$434,MATCH($A439,'[1]PNC 2020'!$A$7:$A$434,0)+4,MATCH(E$60,'[1]PNC 2020'!$A$3:$AA$3,0))),"")</f>
        <v/>
      </c>
      <c r="F439" s="35" t="str">
        <f>IFERROR(IF(INDEX('[1]PNC 2020'!$A$3:$AA$434,MATCH($A439,'[1]PNC 2020'!$A$7:$A$434,0)+4,MATCH(F$60,'[1]PNC 2020'!$A$3:$AA$3,0))=0,"",INDEX('[1]PNC 2020'!$A$3:$AA$434,MATCH($A439,'[1]PNC 2020'!$A$7:$A$434,0)+4,MATCH(F$60,'[1]PNC 2020'!$A$3:$AA$3,0))),"")</f>
        <v/>
      </c>
      <c r="G439" s="35">
        <f t="shared" ref="G439:G470" si="146">SUBTOTAL(109,E439:F439)</f>
        <v>0</v>
      </c>
      <c r="H439" s="35" t="str">
        <f>IFERROR(IF(INDEX('[1]PNC 2020'!$A$3:$AA$434,MATCH($A439,'[1]PNC 2020'!$A$7:$A$434,0)+4,MATCH(H$60,'[1]PNC 2020'!$A$3:$AA$3,0))=0,"",INDEX('[1]PNC 2020'!$A$3:$AA$434,MATCH($A439,'[1]PNC 2020'!$A$7:$A$434,0)+4,MATCH(H$60,'[1]PNC 2020'!$A$3:$AA$3,0))),"")</f>
        <v/>
      </c>
      <c r="I439" s="35" t="str">
        <f>IFERROR(IF(INDEX('[1]PNC 2020'!$A$3:$AA$434,MATCH($A439,'[1]PNC 2020'!$A$7:$A$434,0)+4,MATCH(I$60,'[1]PNC 2020'!$A$3:$AA$3,0))=0,"",INDEX('[1]PNC 2020'!$A$3:$AA$434,MATCH($A439,'[1]PNC 2020'!$A$7:$A$434,0)+4,MATCH(I$60,'[1]PNC 2020'!$A$3:$AA$3,0))),"")</f>
        <v/>
      </c>
      <c r="J439" s="35">
        <f t="shared" ref="J439:J470" si="147">SUBTOTAL(109,H439:I439)</f>
        <v>0</v>
      </c>
      <c r="K439" s="35" t="str">
        <f>IFERROR(IF(INDEX('[1]PNC 2020'!$A$3:$AA$434,MATCH($A439,'[1]PNC 2020'!$A$7:$A$434,0)+4,MATCH(K$60,'[1]PNC 2020'!$A$3:$AA$3,0))=0,"",INDEX('[1]PNC 2020'!$A$3:$AA$434,MATCH($A439,'[1]PNC 2020'!$A$7:$A$434,0)+4,MATCH(K$60,'[1]PNC 2020'!$A$3:$AA$3,0))),"")</f>
        <v/>
      </c>
      <c r="L439" s="35" t="str">
        <f>IFERROR(IF(INDEX('[1]PNC 2020'!$A$3:$AA$434,MATCH($A439,'[1]PNC 2020'!$A$7:$A$434,0)+4,MATCH(L$60,'[1]PNC 2020'!$A$3:$AA$3,0))=0,"",INDEX('[1]PNC 2020'!$A$3:$AA$434,MATCH($A439,'[1]PNC 2020'!$A$7:$A$434,0)+4,MATCH(L$60,'[1]PNC 2020'!$A$3:$AA$3,0))),"")</f>
        <v/>
      </c>
      <c r="M439" s="35">
        <f t="shared" ref="M439:M470" si="148">SUBTOTAL(109,K439:L439)</f>
        <v>0</v>
      </c>
      <c r="N439" s="35" t="str">
        <f>IFERROR(IF(INDEX('[1]PNC 2020'!$A$3:$AA$434,MATCH($A439,'[1]PNC 2020'!$A$7:$A$434,0)+4,MATCH(N$60,'[1]PNC 2020'!$A$3:$AA$3,0))=0,"",INDEX('[1]PNC 2020'!$A$3:$AA$434,MATCH($A439,'[1]PNC 2020'!$A$7:$A$434,0)+4,MATCH(N$60,'[1]PNC 2020'!$A$3:$AA$3,0))),"")</f>
        <v/>
      </c>
      <c r="O439" s="35" t="str">
        <f>IFERROR(IF(INDEX('[1]PNC 2020'!$A$3:$AA$434,MATCH($A439,'[1]PNC 2020'!$A$7:$A$434,0)+4,MATCH(O$60,'[1]PNC 2020'!$A$3:$AA$3,0))=0,"",INDEX('[1]PNC 2020'!$A$3:$AA$434,MATCH($A439,'[1]PNC 2020'!$A$7:$A$434,0)+4,MATCH(O$60,'[1]PNC 2020'!$A$3:$AA$3,0))),"")</f>
        <v/>
      </c>
      <c r="P439" s="35">
        <f t="shared" ref="P439:P470" si="149">SUBTOTAL(109,N439:O439)</f>
        <v>0</v>
      </c>
      <c r="Q439" s="35" t="str">
        <f>IFERROR(IF(INDEX('[1]PNC 2020'!$A$3:$AA$434,MATCH($A439,'[1]PNC 2020'!$A$7:$A$434,0)+4,MATCH(Q$60,'[1]PNC 2020'!$A$3:$AA$3,0))=0,"",INDEX('[1]PNC 2020'!$A$3:$AA$434,MATCH($A439,'[1]PNC 2020'!$A$7:$A$434,0)+4,MATCH(Q$60,'[1]PNC 2020'!$A$3:$AA$3,0))),"")</f>
        <v/>
      </c>
      <c r="R439" s="35" t="str">
        <f>IFERROR(IF(INDEX('[1]PNC 2020'!$A$3:$AA$434,MATCH($A439,'[1]PNC 2020'!$A$7:$A$434,0)+4,MATCH(R$60,'[1]PNC 2020'!$A$3:$AA$3,0))=0,"",INDEX('[1]PNC 2020'!$A$3:$AA$434,MATCH($A439,'[1]PNC 2020'!$A$7:$A$434,0)+4,MATCH(R$60,'[1]PNC 2020'!$A$3:$AA$3,0))),"")</f>
        <v/>
      </c>
      <c r="S439" s="35">
        <f t="shared" ref="S439:S470" si="150">SUBTOTAL(109,Q439:R439)</f>
        <v>0</v>
      </c>
      <c r="T439" s="35" t="str">
        <f>IFERROR(IF(INDEX('[1]PNC 2020'!$A$3:$AA$434,MATCH($A439,'[1]PNC 2020'!$A$7:$A$434,0)+4,MATCH(T$60,'[1]PNC 2020'!$A$3:$AA$3,0))=0,"",INDEX('[1]PNC 2020'!$A$3:$AA$434,MATCH($A439,'[1]PNC 2020'!$A$7:$A$434,0)+4,MATCH(T$60,'[1]PNC 2020'!$A$3:$AA$3,0))),"")</f>
        <v/>
      </c>
      <c r="U439" s="35" t="str">
        <f>IFERROR(IF(INDEX('[1]PNC 2020'!$A$3:$AA$434,MATCH($A439,'[1]PNC 2020'!$A$7:$A$434,0)+4,MATCH(U$60,'[1]PNC 2020'!$A$3:$AA$3,0))=0,"",INDEX('[1]PNC 2020'!$A$3:$AA$434,MATCH($A439,'[1]PNC 2020'!$A$7:$A$434,0)+4,MATCH(U$60,'[1]PNC 2020'!$A$3:$AA$3,0))),"")</f>
        <v/>
      </c>
      <c r="V439" s="35">
        <f t="shared" ref="V439:V470" si="151">SUBTOTAL(109,T439:U439)</f>
        <v>0</v>
      </c>
      <c r="W439" s="35" t="str">
        <f>IFERROR(IF(INDEX('[1]PNC 2020'!$A$3:$AA$434,MATCH($A439,'[1]PNC 2020'!$A$7:$A$434,0)+4,MATCH(W$60,'[1]PNC 2020'!$A$3:$AA$3,0))=0,"",INDEX('[1]PNC 2020'!$A$3:$AA$434,MATCH($A439,'[1]PNC 2020'!$A$7:$A$434,0)+4,MATCH(W$60,'[1]PNC 2020'!$A$3:$AA$3,0))),"")</f>
        <v/>
      </c>
      <c r="X439" s="35" t="str">
        <f>IFERROR(IF(INDEX('[1]PNC 2020'!$A$3:$AA$434,MATCH($A439,'[1]PNC 2020'!$A$7:$A$434,0)+4,MATCH(X$60,'[1]PNC 2020'!$A$3:$AA$3,0))=0,"",INDEX('[1]PNC 2020'!$A$3:$AA$434,MATCH($A439,'[1]PNC 2020'!$A$7:$A$434,0)+4,MATCH(X$60,'[1]PNC 2020'!$A$3:$AA$3,0))),"")</f>
        <v/>
      </c>
      <c r="Y439" s="35">
        <f t="shared" ref="Y439:Y470" si="152">SUBTOTAL(109,W439:X439)</f>
        <v>0</v>
      </c>
      <c r="Z439" s="35" t="str">
        <f>IFERROR(IF(INDEX('[1]PNC 2020'!$A$3:$AA$434,MATCH($A439,'[1]PNC 2020'!$A$7:$A$434,0)+4,MATCH(Z$60,'[1]PNC 2020'!$A$3:$AA$3,0))=0,"",INDEX('[1]PNC 2020'!$A$3:$AA$434,MATCH($A439,'[1]PNC 2020'!$A$7:$A$434,0)+4,MATCH(Z$60,'[1]PNC 2020'!$A$3:$AA$3,0))),"")</f>
        <v/>
      </c>
      <c r="AA439" s="35" t="str">
        <f>IFERROR(IF(INDEX('[1]PNC 2020'!$A$3:$AA$434,MATCH($A439,'[1]PNC 2020'!$A$7:$A$434,0)+4,MATCH(AA$60,'[1]PNC 2020'!$A$3:$AA$3,0))=0,"",INDEX('[1]PNC 2020'!$A$3:$AA$434,MATCH($A439,'[1]PNC 2020'!$A$7:$A$434,0)+4,MATCH(AA$60,'[1]PNC 2020'!$A$3:$AA$3,0))),"")</f>
        <v/>
      </c>
      <c r="AB439" s="35">
        <f t="shared" ref="AB439:AB470" si="153">SUBTOTAL(109,Z439:AA439)</f>
        <v>0</v>
      </c>
      <c r="AC439" s="35" t="str">
        <f>IFERROR(IF(INDEX('[1]PNC 2020'!$A$3:$AA$434,MATCH($A439,'[1]PNC 2020'!$A$7:$A$434,0)+4,MATCH(AC$60,'[1]PNC 2020'!$A$3:$AA$3,0))=0,"",INDEX('[1]PNC 2020'!$A$3:$AA$434,MATCH($A439,'[1]PNC 2020'!$A$7:$A$434,0)+4,MATCH(AC$60,'[1]PNC 2020'!$A$3:$AA$3,0))),"")</f>
        <v/>
      </c>
      <c r="AD439" s="35" t="str">
        <f>IFERROR(IF(INDEX('[1]PNC 2020'!$A$3:$AA$434,MATCH($A439,'[1]PNC 2020'!$A$7:$A$434,0)+4,MATCH(AD$60,'[1]PNC 2020'!$A$3:$AA$3,0))=0,"",INDEX('[1]PNC 2020'!$A$3:$AA$434,MATCH($A439,'[1]PNC 2020'!$A$7:$A$434,0)+4,MATCH(AD$60,'[1]PNC 2020'!$A$3:$AA$3,0))),"")</f>
        <v/>
      </c>
      <c r="AE439" s="35">
        <f t="shared" ref="AE439:AE470" si="154">SUBTOTAL(109,AC439:AD439)</f>
        <v>0</v>
      </c>
      <c r="AF439" s="35" t="str">
        <f>IFERROR(IF(INDEX('[1]PNC 2020'!$A$3:$AA$434,MATCH($A439,'[1]PNC 2020'!$A$7:$A$434,0)+4,MATCH(AF$60,'[1]PNC 2020'!$A$3:$AA$3,0))=0,"",INDEX('[1]PNC 2020'!$A$3:$AA$434,MATCH($A439,'[1]PNC 2020'!$A$7:$A$434,0)+4,MATCH(AF$60,'[1]PNC 2020'!$A$3:$AA$3,0))),"")</f>
        <v/>
      </c>
      <c r="AG439" s="35" t="str">
        <f>IFERROR(IF(INDEX('[1]PNC 2020'!$A$3:$AA$434,MATCH($A439,'[1]PNC 2020'!$A$7:$A$434,0)+4,MATCH(AG$60,'[1]PNC 2020'!$A$3:$AA$3,0))=0,"",INDEX('[1]PNC 2020'!$A$3:$AA$434,MATCH($A439,'[1]PNC 2020'!$A$7:$A$434,0)+4,MATCH(AG$60,'[1]PNC 2020'!$A$3:$AA$3,0))),"")</f>
        <v/>
      </c>
      <c r="AH439" s="35">
        <f t="shared" ref="AH439:AH470" si="155">SUBTOTAL(109,AF439:AG439)</f>
        <v>0</v>
      </c>
      <c r="AI439" s="35" t="str">
        <f>IFERROR(IF(INDEX('[1]PNC 2020'!$A$3:$AA$434,MATCH($A439,'[1]PNC 2020'!$A$7:$A$434,0)+4,MATCH(AI$60,'[1]PNC 2020'!$A$3:$AA$3,0))=0,"",INDEX('[1]PNC 2020'!$A$3:$AA$434,MATCH($A439,'[1]PNC 2020'!$A$7:$A$434,0)+4,MATCH(AI$60,'[1]PNC 2020'!$A$3:$AA$3,0))),"")</f>
        <v/>
      </c>
      <c r="AJ439" s="35" t="str">
        <f>IFERROR(IF(INDEX('[1]PNC 2020'!$A$3:$AA$434,MATCH($A439,'[1]PNC 2020'!$A$7:$A$434,0)+4,MATCH(AJ$60,'[1]PNC 2020'!$A$3:$AA$3,0))=0,"",INDEX('[1]PNC 2020'!$A$3:$AA$434,MATCH($A439,'[1]PNC 2020'!$A$7:$A$434,0)+4,MATCH(AJ$60,'[1]PNC 2020'!$A$3:$AA$3,0))),"")</f>
        <v/>
      </c>
      <c r="AK439" s="35">
        <f t="shared" ref="AK439:AK470" si="156">SUBTOTAL(109,AI439:AJ439)</f>
        <v>0</v>
      </c>
      <c r="AM439" s="97" t="s">
        <v>7</v>
      </c>
    </row>
    <row r="440" spans="1:39" x14ac:dyDescent="0.25">
      <c r="A440" s="97" t="str">
        <f t="shared" si="142"/>
        <v>AgostoSeguros Reservas, S. A.</v>
      </c>
      <c r="B440" s="37" t="s">
        <v>93</v>
      </c>
      <c r="C440" s="44">
        <f t="shared" si="144"/>
        <v>0</v>
      </c>
      <c r="D440" s="44">
        <f t="shared" si="145"/>
        <v>0</v>
      </c>
      <c r="E440" s="35" t="str">
        <f>IFERROR(IF(INDEX('[1]PNC 2020'!$A$3:$AA$434,MATCH($A440,'[1]PNC 2020'!$A$7:$A$434,0)+4,MATCH(E$60,'[1]PNC 2020'!$A$3:$AA$3,0))=0,"",INDEX('[1]PNC 2020'!$A$3:$AA$434,MATCH($A440,'[1]PNC 2020'!$A$7:$A$434,0)+4,MATCH(E$60,'[1]PNC 2020'!$A$3:$AA$3,0))),"")</f>
        <v/>
      </c>
      <c r="F440" s="35" t="str">
        <f>IFERROR(IF(INDEX('[1]PNC 2020'!$A$3:$AA$434,MATCH($A440,'[1]PNC 2020'!$A$7:$A$434,0)+4,MATCH(F$60,'[1]PNC 2020'!$A$3:$AA$3,0))=0,"",INDEX('[1]PNC 2020'!$A$3:$AA$434,MATCH($A440,'[1]PNC 2020'!$A$7:$A$434,0)+4,MATCH(F$60,'[1]PNC 2020'!$A$3:$AA$3,0))),"")</f>
        <v/>
      </c>
      <c r="G440" s="35">
        <f t="shared" si="146"/>
        <v>0</v>
      </c>
      <c r="H440" s="35" t="str">
        <f>IFERROR(IF(INDEX('[1]PNC 2020'!$A$3:$AA$434,MATCH($A440,'[1]PNC 2020'!$A$7:$A$434,0)+4,MATCH(H$60,'[1]PNC 2020'!$A$3:$AA$3,0))=0,"",INDEX('[1]PNC 2020'!$A$3:$AA$434,MATCH($A440,'[1]PNC 2020'!$A$7:$A$434,0)+4,MATCH(H$60,'[1]PNC 2020'!$A$3:$AA$3,0))),"")</f>
        <v/>
      </c>
      <c r="I440" s="35" t="str">
        <f>IFERROR(IF(INDEX('[1]PNC 2020'!$A$3:$AA$434,MATCH($A440,'[1]PNC 2020'!$A$7:$A$434,0)+4,MATCH(I$60,'[1]PNC 2020'!$A$3:$AA$3,0))=0,"",INDEX('[1]PNC 2020'!$A$3:$AA$434,MATCH($A440,'[1]PNC 2020'!$A$7:$A$434,0)+4,MATCH(I$60,'[1]PNC 2020'!$A$3:$AA$3,0))),"")</f>
        <v/>
      </c>
      <c r="J440" s="35">
        <f t="shared" si="147"/>
        <v>0</v>
      </c>
      <c r="K440" s="35" t="str">
        <f>IFERROR(IF(INDEX('[1]PNC 2020'!$A$3:$AA$434,MATCH($A440,'[1]PNC 2020'!$A$7:$A$434,0)+4,MATCH(K$60,'[1]PNC 2020'!$A$3:$AA$3,0))=0,"",INDEX('[1]PNC 2020'!$A$3:$AA$434,MATCH($A440,'[1]PNC 2020'!$A$7:$A$434,0)+4,MATCH(K$60,'[1]PNC 2020'!$A$3:$AA$3,0))),"")</f>
        <v/>
      </c>
      <c r="L440" s="35" t="str">
        <f>IFERROR(IF(INDEX('[1]PNC 2020'!$A$3:$AA$434,MATCH($A440,'[1]PNC 2020'!$A$7:$A$434,0)+4,MATCH(L$60,'[1]PNC 2020'!$A$3:$AA$3,0))=0,"",INDEX('[1]PNC 2020'!$A$3:$AA$434,MATCH($A440,'[1]PNC 2020'!$A$7:$A$434,0)+4,MATCH(L$60,'[1]PNC 2020'!$A$3:$AA$3,0))),"")</f>
        <v/>
      </c>
      <c r="M440" s="35">
        <f t="shared" si="148"/>
        <v>0</v>
      </c>
      <c r="N440" s="35" t="str">
        <f>IFERROR(IF(INDEX('[1]PNC 2020'!$A$3:$AA$434,MATCH($A440,'[1]PNC 2020'!$A$7:$A$434,0)+4,MATCH(N$60,'[1]PNC 2020'!$A$3:$AA$3,0))=0,"",INDEX('[1]PNC 2020'!$A$3:$AA$434,MATCH($A440,'[1]PNC 2020'!$A$7:$A$434,0)+4,MATCH(N$60,'[1]PNC 2020'!$A$3:$AA$3,0))),"")</f>
        <v/>
      </c>
      <c r="O440" s="35" t="str">
        <f>IFERROR(IF(INDEX('[1]PNC 2020'!$A$3:$AA$434,MATCH($A440,'[1]PNC 2020'!$A$7:$A$434,0)+4,MATCH(O$60,'[1]PNC 2020'!$A$3:$AA$3,0))=0,"",INDEX('[1]PNC 2020'!$A$3:$AA$434,MATCH($A440,'[1]PNC 2020'!$A$7:$A$434,0)+4,MATCH(O$60,'[1]PNC 2020'!$A$3:$AA$3,0))),"")</f>
        <v/>
      </c>
      <c r="P440" s="35">
        <f t="shared" si="149"/>
        <v>0</v>
      </c>
      <c r="Q440" s="35" t="str">
        <f>IFERROR(IF(INDEX('[1]PNC 2020'!$A$3:$AA$434,MATCH($A440,'[1]PNC 2020'!$A$7:$A$434,0)+4,MATCH(Q$60,'[1]PNC 2020'!$A$3:$AA$3,0))=0,"",INDEX('[1]PNC 2020'!$A$3:$AA$434,MATCH($A440,'[1]PNC 2020'!$A$7:$A$434,0)+4,MATCH(Q$60,'[1]PNC 2020'!$A$3:$AA$3,0))),"")</f>
        <v/>
      </c>
      <c r="R440" s="35" t="str">
        <f>IFERROR(IF(INDEX('[1]PNC 2020'!$A$3:$AA$434,MATCH($A440,'[1]PNC 2020'!$A$7:$A$434,0)+4,MATCH(R$60,'[1]PNC 2020'!$A$3:$AA$3,0))=0,"",INDEX('[1]PNC 2020'!$A$3:$AA$434,MATCH($A440,'[1]PNC 2020'!$A$7:$A$434,0)+4,MATCH(R$60,'[1]PNC 2020'!$A$3:$AA$3,0))),"")</f>
        <v/>
      </c>
      <c r="S440" s="35">
        <f t="shared" si="150"/>
        <v>0</v>
      </c>
      <c r="T440" s="35" t="str">
        <f>IFERROR(IF(INDEX('[1]PNC 2020'!$A$3:$AA$434,MATCH($A440,'[1]PNC 2020'!$A$7:$A$434,0)+4,MATCH(T$60,'[1]PNC 2020'!$A$3:$AA$3,0))=0,"",INDEX('[1]PNC 2020'!$A$3:$AA$434,MATCH($A440,'[1]PNC 2020'!$A$7:$A$434,0)+4,MATCH(T$60,'[1]PNC 2020'!$A$3:$AA$3,0))),"")</f>
        <v/>
      </c>
      <c r="U440" s="35" t="str">
        <f>IFERROR(IF(INDEX('[1]PNC 2020'!$A$3:$AA$434,MATCH($A440,'[1]PNC 2020'!$A$7:$A$434,0)+4,MATCH(U$60,'[1]PNC 2020'!$A$3:$AA$3,0))=0,"",INDEX('[1]PNC 2020'!$A$3:$AA$434,MATCH($A440,'[1]PNC 2020'!$A$7:$A$434,0)+4,MATCH(U$60,'[1]PNC 2020'!$A$3:$AA$3,0))),"")</f>
        <v/>
      </c>
      <c r="V440" s="35">
        <f t="shared" si="151"/>
        <v>0</v>
      </c>
      <c r="W440" s="35" t="str">
        <f>IFERROR(IF(INDEX('[1]PNC 2020'!$A$3:$AA$434,MATCH($A440,'[1]PNC 2020'!$A$7:$A$434,0)+4,MATCH(W$60,'[1]PNC 2020'!$A$3:$AA$3,0))=0,"",INDEX('[1]PNC 2020'!$A$3:$AA$434,MATCH($A440,'[1]PNC 2020'!$A$7:$A$434,0)+4,MATCH(W$60,'[1]PNC 2020'!$A$3:$AA$3,0))),"")</f>
        <v/>
      </c>
      <c r="X440" s="35" t="str">
        <f>IFERROR(IF(INDEX('[1]PNC 2020'!$A$3:$AA$434,MATCH($A440,'[1]PNC 2020'!$A$7:$A$434,0)+4,MATCH(X$60,'[1]PNC 2020'!$A$3:$AA$3,0))=0,"",INDEX('[1]PNC 2020'!$A$3:$AA$434,MATCH($A440,'[1]PNC 2020'!$A$7:$A$434,0)+4,MATCH(X$60,'[1]PNC 2020'!$A$3:$AA$3,0))),"")</f>
        <v/>
      </c>
      <c r="Y440" s="35">
        <f t="shared" si="152"/>
        <v>0</v>
      </c>
      <c r="Z440" s="35" t="str">
        <f>IFERROR(IF(INDEX('[1]PNC 2020'!$A$3:$AA$434,MATCH($A440,'[1]PNC 2020'!$A$7:$A$434,0)+4,MATCH(Z$60,'[1]PNC 2020'!$A$3:$AA$3,0))=0,"",INDEX('[1]PNC 2020'!$A$3:$AA$434,MATCH($A440,'[1]PNC 2020'!$A$7:$A$434,0)+4,MATCH(Z$60,'[1]PNC 2020'!$A$3:$AA$3,0))),"")</f>
        <v/>
      </c>
      <c r="AA440" s="35" t="str">
        <f>IFERROR(IF(INDEX('[1]PNC 2020'!$A$3:$AA$434,MATCH($A440,'[1]PNC 2020'!$A$7:$A$434,0)+4,MATCH(AA$60,'[1]PNC 2020'!$A$3:$AA$3,0))=0,"",INDEX('[1]PNC 2020'!$A$3:$AA$434,MATCH($A440,'[1]PNC 2020'!$A$7:$A$434,0)+4,MATCH(AA$60,'[1]PNC 2020'!$A$3:$AA$3,0))),"")</f>
        <v/>
      </c>
      <c r="AB440" s="35">
        <f t="shared" si="153"/>
        <v>0</v>
      </c>
      <c r="AC440" s="35" t="str">
        <f>IFERROR(IF(INDEX('[1]PNC 2020'!$A$3:$AA$434,MATCH($A440,'[1]PNC 2020'!$A$7:$A$434,0)+4,MATCH(AC$60,'[1]PNC 2020'!$A$3:$AA$3,0))=0,"",INDEX('[1]PNC 2020'!$A$3:$AA$434,MATCH($A440,'[1]PNC 2020'!$A$7:$A$434,0)+4,MATCH(AC$60,'[1]PNC 2020'!$A$3:$AA$3,0))),"")</f>
        <v/>
      </c>
      <c r="AD440" s="35" t="str">
        <f>IFERROR(IF(INDEX('[1]PNC 2020'!$A$3:$AA$434,MATCH($A440,'[1]PNC 2020'!$A$7:$A$434,0)+4,MATCH(AD$60,'[1]PNC 2020'!$A$3:$AA$3,0))=0,"",INDEX('[1]PNC 2020'!$A$3:$AA$434,MATCH($A440,'[1]PNC 2020'!$A$7:$A$434,0)+4,MATCH(AD$60,'[1]PNC 2020'!$A$3:$AA$3,0))),"")</f>
        <v/>
      </c>
      <c r="AE440" s="35">
        <f t="shared" si="154"/>
        <v>0</v>
      </c>
      <c r="AF440" s="35" t="str">
        <f>IFERROR(IF(INDEX('[1]PNC 2020'!$A$3:$AA$434,MATCH($A440,'[1]PNC 2020'!$A$7:$A$434,0)+4,MATCH(AF$60,'[1]PNC 2020'!$A$3:$AA$3,0))=0,"",INDEX('[1]PNC 2020'!$A$3:$AA$434,MATCH($A440,'[1]PNC 2020'!$A$7:$A$434,0)+4,MATCH(AF$60,'[1]PNC 2020'!$A$3:$AA$3,0))),"")</f>
        <v/>
      </c>
      <c r="AG440" s="35" t="str">
        <f>IFERROR(IF(INDEX('[1]PNC 2020'!$A$3:$AA$434,MATCH($A440,'[1]PNC 2020'!$A$7:$A$434,0)+4,MATCH(AG$60,'[1]PNC 2020'!$A$3:$AA$3,0))=0,"",INDEX('[1]PNC 2020'!$A$3:$AA$434,MATCH($A440,'[1]PNC 2020'!$A$7:$A$434,0)+4,MATCH(AG$60,'[1]PNC 2020'!$A$3:$AA$3,0))),"")</f>
        <v/>
      </c>
      <c r="AH440" s="35">
        <f t="shared" si="155"/>
        <v>0</v>
      </c>
      <c r="AI440" s="35" t="str">
        <f>IFERROR(IF(INDEX('[1]PNC 2020'!$A$3:$AA$434,MATCH($A440,'[1]PNC 2020'!$A$7:$A$434,0)+4,MATCH(AI$60,'[1]PNC 2020'!$A$3:$AA$3,0))=0,"",INDEX('[1]PNC 2020'!$A$3:$AA$434,MATCH($A440,'[1]PNC 2020'!$A$7:$A$434,0)+4,MATCH(AI$60,'[1]PNC 2020'!$A$3:$AA$3,0))),"")</f>
        <v/>
      </c>
      <c r="AJ440" s="35" t="str">
        <f>IFERROR(IF(INDEX('[1]PNC 2020'!$A$3:$AA$434,MATCH($A440,'[1]PNC 2020'!$A$7:$A$434,0)+4,MATCH(AJ$60,'[1]PNC 2020'!$A$3:$AA$3,0))=0,"",INDEX('[1]PNC 2020'!$A$3:$AA$434,MATCH($A440,'[1]PNC 2020'!$A$7:$A$434,0)+4,MATCH(AJ$60,'[1]PNC 2020'!$A$3:$AA$3,0))),"")</f>
        <v/>
      </c>
      <c r="AK440" s="35">
        <f t="shared" si="156"/>
        <v>0</v>
      </c>
      <c r="AM440" s="97" t="s">
        <v>7</v>
      </c>
    </row>
    <row r="441" spans="1:39" x14ac:dyDescent="0.25">
      <c r="A441" s="97" t="str">
        <f t="shared" si="142"/>
        <v>AgostoMapfre BHD Compañía de Seguros</v>
      </c>
      <c r="B441" s="37" t="s">
        <v>110</v>
      </c>
      <c r="C441" s="44">
        <f t="shared" si="144"/>
        <v>0</v>
      </c>
      <c r="D441" s="44">
        <f t="shared" si="145"/>
        <v>0</v>
      </c>
      <c r="E441" s="35" t="str">
        <f>IFERROR(IF(INDEX('[1]PNC 2020'!$A$3:$AA$434,MATCH($A441,'[1]PNC 2020'!$A$7:$A$434,0)+4,MATCH(E$60,'[1]PNC 2020'!$A$3:$AA$3,0))=0,"",INDEX('[1]PNC 2020'!$A$3:$AA$434,MATCH($A441,'[1]PNC 2020'!$A$7:$A$434,0)+4,MATCH(E$60,'[1]PNC 2020'!$A$3:$AA$3,0))),"")</f>
        <v/>
      </c>
      <c r="F441" s="35" t="str">
        <f>IFERROR(IF(INDEX('[1]PNC 2020'!$A$3:$AA$434,MATCH($A441,'[1]PNC 2020'!$A$7:$A$434,0)+4,MATCH(F$60,'[1]PNC 2020'!$A$3:$AA$3,0))=0,"",INDEX('[1]PNC 2020'!$A$3:$AA$434,MATCH($A441,'[1]PNC 2020'!$A$7:$A$434,0)+4,MATCH(F$60,'[1]PNC 2020'!$A$3:$AA$3,0))),"")</f>
        <v/>
      </c>
      <c r="G441" s="35">
        <f t="shared" si="146"/>
        <v>0</v>
      </c>
      <c r="H441" s="35" t="str">
        <f>IFERROR(IF(INDEX('[1]PNC 2020'!$A$3:$AA$434,MATCH($A441,'[1]PNC 2020'!$A$7:$A$434,0)+4,MATCH(H$60,'[1]PNC 2020'!$A$3:$AA$3,0))=0,"",INDEX('[1]PNC 2020'!$A$3:$AA$434,MATCH($A441,'[1]PNC 2020'!$A$7:$A$434,0)+4,MATCH(H$60,'[1]PNC 2020'!$A$3:$AA$3,0))),"")</f>
        <v/>
      </c>
      <c r="I441" s="35" t="str">
        <f>IFERROR(IF(INDEX('[1]PNC 2020'!$A$3:$AA$434,MATCH($A441,'[1]PNC 2020'!$A$7:$A$434,0)+4,MATCH(I$60,'[1]PNC 2020'!$A$3:$AA$3,0))=0,"",INDEX('[1]PNC 2020'!$A$3:$AA$434,MATCH($A441,'[1]PNC 2020'!$A$7:$A$434,0)+4,MATCH(I$60,'[1]PNC 2020'!$A$3:$AA$3,0))),"")</f>
        <v/>
      </c>
      <c r="J441" s="35">
        <f t="shared" si="147"/>
        <v>0</v>
      </c>
      <c r="K441" s="35" t="str">
        <f>IFERROR(IF(INDEX('[1]PNC 2020'!$A$3:$AA$434,MATCH($A441,'[1]PNC 2020'!$A$7:$A$434,0)+4,MATCH(K$60,'[1]PNC 2020'!$A$3:$AA$3,0))=0,"",INDEX('[1]PNC 2020'!$A$3:$AA$434,MATCH($A441,'[1]PNC 2020'!$A$7:$A$434,0)+4,MATCH(K$60,'[1]PNC 2020'!$A$3:$AA$3,0))),"")</f>
        <v/>
      </c>
      <c r="L441" s="35" t="str">
        <f>IFERROR(IF(INDEX('[1]PNC 2020'!$A$3:$AA$434,MATCH($A441,'[1]PNC 2020'!$A$7:$A$434,0)+4,MATCH(L$60,'[1]PNC 2020'!$A$3:$AA$3,0))=0,"",INDEX('[1]PNC 2020'!$A$3:$AA$434,MATCH($A441,'[1]PNC 2020'!$A$7:$A$434,0)+4,MATCH(L$60,'[1]PNC 2020'!$A$3:$AA$3,0))),"")</f>
        <v/>
      </c>
      <c r="M441" s="35">
        <f t="shared" si="148"/>
        <v>0</v>
      </c>
      <c r="N441" s="35" t="str">
        <f>IFERROR(IF(INDEX('[1]PNC 2020'!$A$3:$AA$434,MATCH($A441,'[1]PNC 2020'!$A$7:$A$434,0)+4,MATCH(N$60,'[1]PNC 2020'!$A$3:$AA$3,0))=0,"",INDEX('[1]PNC 2020'!$A$3:$AA$434,MATCH($A441,'[1]PNC 2020'!$A$7:$A$434,0)+4,MATCH(N$60,'[1]PNC 2020'!$A$3:$AA$3,0))),"")</f>
        <v/>
      </c>
      <c r="O441" s="35" t="str">
        <f>IFERROR(IF(INDEX('[1]PNC 2020'!$A$3:$AA$434,MATCH($A441,'[1]PNC 2020'!$A$7:$A$434,0)+4,MATCH(O$60,'[1]PNC 2020'!$A$3:$AA$3,0))=0,"",INDEX('[1]PNC 2020'!$A$3:$AA$434,MATCH($A441,'[1]PNC 2020'!$A$7:$A$434,0)+4,MATCH(O$60,'[1]PNC 2020'!$A$3:$AA$3,0))),"")</f>
        <v/>
      </c>
      <c r="P441" s="35">
        <f t="shared" si="149"/>
        <v>0</v>
      </c>
      <c r="Q441" s="35" t="str">
        <f>IFERROR(IF(INDEX('[1]PNC 2020'!$A$3:$AA$434,MATCH($A441,'[1]PNC 2020'!$A$7:$A$434,0)+4,MATCH(Q$60,'[1]PNC 2020'!$A$3:$AA$3,0))=0,"",INDEX('[1]PNC 2020'!$A$3:$AA$434,MATCH($A441,'[1]PNC 2020'!$A$7:$A$434,0)+4,MATCH(Q$60,'[1]PNC 2020'!$A$3:$AA$3,0))),"")</f>
        <v/>
      </c>
      <c r="R441" s="35" t="str">
        <f>IFERROR(IF(INDEX('[1]PNC 2020'!$A$3:$AA$434,MATCH($A441,'[1]PNC 2020'!$A$7:$A$434,0)+4,MATCH(R$60,'[1]PNC 2020'!$A$3:$AA$3,0))=0,"",INDEX('[1]PNC 2020'!$A$3:$AA$434,MATCH($A441,'[1]PNC 2020'!$A$7:$A$434,0)+4,MATCH(R$60,'[1]PNC 2020'!$A$3:$AA$3,0))),"")</f>
        <v/>
      </c>
      <c r="S441" s="35">
        <f t="shared" si="150"/>
        <v>0</v>
      </c>
      <c r="T441" s="35" t="str">
        <f>IFERROR(IF(INDEX('[1]PNC 2020'!$A$3:$AA$434,MATCH($A441,'[1]PNC 2020'!$A$7:$A$434,0)+4,MATCH(T$60,'[1]PNC 2020'!$A$3:$AA$3,0))=0,"",INDEX('[1]PNC 2020'!$A$3:$AA$434,MATCH($A441,'[1]PNC 2020'!$A$7:$A$434,0)+4,MATCH(T$60,'[1]PNC 2020'!$A$3:$AA$3,0))),"")</f>
        <v/>
      </c>
      <c r="U441" s="35" t="str">
        <f>IFERROR(IF(INDEX('[1]PNC 2020'!$A$3:$AA$434,MATCH($A441,'[1]PNC 2020'!$A$7:$A$434,0)+4,MATCH(U$60,'[1]PNC 2020'!$A$3:$AA$3,0))=0,"",INDEX('[1]PNC 2020'!$A$3:$AA$434,MATCH($A441,'[1]PNC 2020'!$A$7:$A$434,0)+4,MATCH(U$60,'[1]PNC 2020'!$A$3:$AA$3,0))),"")</f>
        <v/>
      </c>
      <c r="V441" s="35">
        <f t="shared" si="151"/>
        <v>0</v>
      </c>
      <c r="W441" s="35" t="str">
        <f>IFERROR(IF(INDEX('[1]PNC 2020'!$A$3:$AA$434,MATCH($A441,'[1]PNC 2020'!$A$7:$A$434,0)+4,MATCH(W$60,'[1]PNC 2020'!$A$3:$AA$3,0))=0,"",INDEX('[1]PNC 2020'!$A$3:$AA$434,MATCH($A441,'[1]PNC 2020'!$A$7:$A$434,0)+4,MATCH(W$60,'[1]PNC 2020'!$A$3:$AA$3,0))),"")</f>
        <v/>
      </c>
      <c r="X441" s="35" t="str">
        <f>IFERROR(IF(INDEX('[1]PNC 2020'!$A$3:$AA$434,MATCH($A441,'[1]PNC 2020'!$A$7:$A$434,0)+4,MATCH(X$60,'[1]PNC 2020'!$A$3:$AA$3,0))=0,"",INDEX('[1]PNC 2020'!$A$3:$AA$434,MATCH($A441,'[1]PNC 2020'!$A$7:$A$434,0)+4,MATCH(X$60,'[1]PNC 2020'!$A$3:$AA$3,0))),"")</f>
        <v/>
      </c>
      <c r="Y441" s="35">
        <f t="shared" si="152"/>
        <v>0</v>
      </c>
      <c r="Z441" s="35" t="str">
        <f>IFERROR(IF(INDEX('[1]PNC 2020'!$A$3:$AA$434,MATCH($A441,'[1]PNC 2020'!$A$7:$A$434,0)+4,MATCH(Z$60,'[1]PNC 2020'!$A$3:$AA$3,0))=0,"",INDEX('[1]PNC 2020'!$A$3:$AA$434,MATCH($A441,'[1]PNC 2020'!$A$7:$A$434,0)+4,MATCH(Z$60,'[1]PNC 2020'!$A$3:$AA$3,0))),"")</f>
        <v/>
      </c>
      <c r="AA441" s="35" t="str">
        <f>IFERROR(IF(INDEX('[1]PNC 2020'!$A$3:$AA$434,MATCH($A441,'[1]PNC 2020'!$A$7:$A$434,0)+4,MATCH(AA$60,'[1]PNC 2020'!$A$3:$AA$3,0))=0,"",INDEX('[1]PNC 2020'!$A$3:$AA$434,MATCH($A441,'[1]PNC 2020'!$A$7:$A$434,0)+4,MATCH(AA$60,'[1]PNC 2020'!$A$3:$AA$3,0))),"")</f>
        <v/>
      </c>
      <c r="AB441" s="35">
        <f t="shared" si="153"/>
        <v>0</v>
      </c>
      <c r="AC441" s="35" t="str">
        <f>IFERROR(IF(INDEX('[1]PNC 2020'!$A$3:$AA$434,MATCH($A441,'[1]PNC 2020'!$A$7:$A$434,0)+4,MATCH(AC$60,'[1]PNC 2020'!$A$3:$AA$3,0))=0,"",INDEX('[1]PNC 2020'!$A$3:$AA$434,MATCH($A441,'[1]PNC 2020'!$A$7:$A$434,0)+4,MATCH(AC$60,'[1]PNC 2020'!$A$3:$AA$3,0))),"")</f>
        <v/>
      </c>
      <c r="AD441" s="35" t="str">
        <f>IFERROR(IF(INDEX('[1]PNC 2020'!$A$3:$AA$434,MATCH($A441,'[1]PNC 2020'!$A$7:$A$434,0)+4,MATCH(AD$60,'[1]PNC 2020'!$A$3:$AA$3,0))=0,"",INDEX('[1]PNC 2020'!$A$3:$AA$434,MATCH($A441,'[1]PNC 2020'!$A$7:$A$434,0)+4,MATCH(AD$60,'[1]PNC 2020'!$A$3:$AA$3,0))),"")</f>
        <v/>
      </c>
      <c r="AE441" s="35">
        <f t="shared" si="154"/>
        <v>0</v>
      </c>
      <c r="AF441" s="35" t="str">
        <f>IFERROR(IF(INDEX('[1]PNC 2020'!$A$3:$AA$434,MATCH($A441,'[1]PNC 2020'!$A$7:$A$434,0)+4,MATCH(AF$60,'[1]PNC 2020'!$A$3:$AA$3,0))=0,"",INDEX('[1]PNC 2020'!$A$3:$AA$434,MATCH($A441,'[1]PNC 2020'!$A$7:$A$434,0)+4,MATCH(AF$60,'[1]PNC 2020'!$A$3:$AA$3,0))),"")</f>
        <v/>
      </c>
      <c r="AG441" s="35" t="str">
        <f>IFERROR(IF(INDEX('[1]PNC 2020'!$A$3:$AA$434,MATCH($A441,'[1]PNC 2020'!$A$7:$A$434,0)+4,MATCH(AG$60,'[1]PNC 2020'!$A$3:$AA$3,0))=0,"",INDEX('[1]PNC 2020'!$A$3:$AA$434,MATCH($A441,'[1]PNC 2020'!$A$7:$A$434,0)+4,MATCH(AG$60,'[1]PNC 2020'!$A$3:$AA$3,0))),"")</f>
        <v/>
      </c>
      <c r="AH441" s="35">
        <f t="shared" si="155"/>
        <v>0</v>
      </c>
      <c r="AI441" s="35" t="str">
        <f>IFERROR(IF(INDEX('[1]PNC 2020'!$A$3:$AA$434,MATCH($A441,'[1]PNC 2020'!$A$7:$A$434,0)+4,MATCH(AI$60,'[1]PNC 2020'!$A$3:$AA$3,0))=0,"",INDEX('[1]PNC 2020'!$A$3:$AA$434,MATCH($A441,'[1]PNC 2020'!$A$7:$A$434,0)+4,MATCH(AI$60,'[1]PNC 2020'!$A$3:$AA$3,0))),"")</f>
        <v/>
      </c>
      <c r="AJ441" s="35" t="str">
        <f>IFERROR(IF(INDEX('[1]PNC 2020'!$A$3:$AA$434,MATCH($A441,'[1]PNC 2020'!$A$7:$A$434,0)+4,MATCH(AJ$60,'[1]PNC 2020'!$A$3:$AA$3,0))=0,"",INDEX('[1]PNC 2020'!$A$3:$AA$434,MATCH($A441,'[1]PNC 2020'!$A$7:$A$434,0)+4,MATCH(AJ$60,'[1]PNC 2020'!$A$3:$AA$3,0))),"")</f>
        <v/>
      </c>
      <c r="AK441" s="35">
        <f t="shared" si="156"/>
        <v>0</v>
      </c>
      <c r="AM441" s="97" t="s">
        <v>7</v>
      </c>
    </row>
    <row r="442" spans="1:39" x14ac:dyDescent="0.25">
      <c r="A442" s="97" t="str">
        <f t="shared" si="142"/>
        <v>AgostoLa Colonial, S. A., Compañia De Seguros</v>
      </c>
      <c r="B442" s="37" t="s">
        <v>111</v>
      </c>
      <c r="C442" s="44">
        <f t="shared" si="144"/>
        <v>0</v>
      </c>
      <c r="D442" s="44">
        <f t="shared" si="145"/>
        <v>0</v>
      </c>
      <c r="E442" s="35" t="str">
        <f>IFERROR(IF(INDEX('[1]PNC 2020'!$A$3:$AA$434,MATCH($A442,'[1]PNC 2020'!$A$7:$A$434,0)+4,MATCH(E$60,'[1]PNC 2020'!$A$3:$AA$3,0))=0,"",INDEX('[1]PNC 2020'!$A$3:$AA$434,MATCH($A442,'[1]PNC 2020'!$A$7:$A$434,0)+4,MATCH(E$60,'[1]PNC 2020'!$A$3:$AA$3,0))),"")</f>
        <v/>
      </c>
      <c r="F442" s="35" t="str">
        <f>IFERROR(IF(INDEX('[1]PNC 2020'!$A$3:$AA$434,MATCH($A442,'[1]PNC 2020'!$A$7:$A$434,0)+4,MATCH(F$60,'[1]PNC 2020'!$A$3:$AA$3,0))=0,"",INDEX('[1]PNC 2020'!$A$3:$AA$434,MATCH($A442,'[1]PNC 2020'!$A$7:$A$434,0)+4,MATCH(F$60,'[1]PNC 2020'!$A$3:$AA$3,0))),"")</f>
        <v/>
      </c>
      <c r="G442" s="35">
        <f t="shared" si="146"/>
        <v>0</v>
      </c>
      <c r="H442" s="35" t="str">
        <f>IFERROR(IF(INDEX('[1]PNC 2020'!$A$3:$AA$434,MATCH($A442,'[1]PNC 2020'!$A$7:$A$434,0)+4,MATCH(H$60,'[1]PNC 2020'!$A$3:$AA$3,0))=0,"",INDEX('[1]PNC 2020'!$A$3:$AA$434,MATCH($A442,'[1]PNC 2020'!$A$7:$A$434,0)+4,MATCH(H$60,'[1]PNC 2020'!$A$3:$AA$3,0))),"")</f>
        <v/>
      </c>
      <c r="I442" s="35" t="str">
        <f>IFERROR(IF(INDEX('[1]PNC 2020'!$A$3:$AA$434,MATCH($A442,'[1]PNC 2020'!$A$7:$A$434,0)+4,MATCH(I$60,'[1]PNC 2020'!$A$3:$AA$3,0))=0,"",INDEX('[1]PNC 2020'!$A$3:$AA$434,MATCH($A442,'[1]PNC 2020'!$A$7:$A$434,0)+4,MATCH(I$60,'[1]PNC 2020'!$A$3:$AA$3,0))),"")</f>
        <v/>
      </c>
      <c r="J442" s="35">
        <f t="shared" si="147"/>
        <v>0</v>
      </c>
      <c r="K442" s="35" t="str">
        <f>IFERROR(IF(INDEX('[1]PNC 2020'!$A$3:$AA$434,MATCH($A442,'[1]PNC 2020'!$A$7:$A$434,0)+4,MATCH(K$60,'[1]PNC 2020'!$A$3:$AA$3,0))=0,"",INDEX('[1]PNC 2020'!$A$3:$AA$434,MATCH($A442,'[1]PNC 2020'!$A$7:$A$434,0)+4,MATCH(K$60,'[1]PNC 2020'!$A$3:$AA$3,0))),"")</f>
        <v/>
      </c>
      <c r="L442" s="35" t="str">
        <f>IFERROR(IF(INDEX('[1]PNC 2020'!$A$3:$AA$434,MATCH($A442,'[1]PNC 2020'!$A$7:$A$434,0)+4,MATCH(L$60,'[1]PNC 2020'!$A$3:$AA$3,0))=0,"",INDEX('[1]PNC 2020'!$A$3:$AA$434,MATCH($A442,'[1]PNC 2020'!$A$7:$A$434,0)+4,MATCH(L$60,'[1]PNC 2020'!$A$3:$AA$3,0))),"")</f>
        <v/>
      </c>
      <c r="M442" s="35">
        <f t="shared" si="148"/>
        <v>0</v>
      </c>
      <c r="N442" s="35" t="str">
        <f>IFERROR(IF(INDEX('[1]PNC 2020'!$A$3:$AA$434,MATCH($A442,'[1]PNC 2020'!$A$7:$A$434,0)+4,MATCH(N$60,'[1]PNC 2020'!$A$3:$AA$3,0))=0,"",INDEX('[1]PNC 2020'!$A$3:$AA$434,MATCH($A442,'[1]PNC 2020'!$A$7:$A$434,0)+4,MATCH(N$60,'[1]PNC 2020'!$A$3:$AA$3,0))),"")</f>
        <v/>
      </c>
      <c r="O442" s="35" t="str">
        <f>IFERROR(IF(INDEX('[1]PNC 2020'!$A$3:$AA$434,MATCH($A442,'[1]PNC 2020'!$A$7:$A$434,0)+4,MATCH(O$60,'[1]PNC 2020'!$A$3:$AA$3,0))=0,"",INDEX('[1]PNC 2020'!$A$3:$AA$434,MATCH($A442,'[1]PNC 2020'!$A$7:$A$434,0)+4,MATCH(O$60,'[1]PNC 2020'!$A$3:$AA$3,0))),"")</f>
        <v/>
      </c>
      <c r="P442" s="35">
        <f t="shared" si="149"/>
        <v>0</v>
      </c>
      <c r="Q442" s="35" t="str">
        <f>IFERROR(IF(INDEX('[1]PNC 2020'!$A$3:$AA$434,MATCH($A442,'[1]PNC 2020'!$A$7:$A$434,0)+4,MATCH(Q$60,'[1]PNC 2020'!$A$3:$AA$3,0))=0,"",INDEX('[1]PNC 2020'!$A$3:$AA$434,MATCH($A442,'[1]PNC 2020'!$A$7:$A$434,0)+4,MATCH(Q$60,'[1]PNC 2020'!$A$3:$AA$3,0))),"")</f>
        <v/>
      </c>
      <c r="R442" s="35" t="str">
        <f>IFERROR(IF(INDEX('[1]PNC 2020'!$A$3:$AA$434,MATCH($A442,'[1]PNC 2020'!$A$7:$A$434,0)+4,MATCH(R$60,'[1]PNC 2020'!$A$3:$AA$3,0))=0,"",INDEX('[1]PNC 2020'!$A$3:$AA$434,MATCH($A442,'[1]PNC 2020'!$A$7:$A$434,0)+4,MATCH(R$60,'[1]PNC 2020'!$A$3:$AA$3,0))),"")</f>
        <v/>
      </c>
      <c r="S442" s="35">
        <f t="shared" si="150"/>
        <v>0</v>
      </c>
      <c r="T442" s="35" t="str">
        <f>IFERROR(IF(INDEX('[1]PNC 2020'!$A$3:$AA$434,MATCH($A442,'[1]PNC 2020'!$A$7:$A$434,0)+4,MATCH(T$60,'[1]PNC 2020'!$A$3:$AA$3,0))=0,"",INDEX('[1]PNC 2020'!$A$3:$AA$434,MATCH($A442,'[1]PNC 2020'!$A$7:$A$434,0)+4,MATCH(T$60,'[1]PNC 2020'!$A$3:$AA$3,0))),"")</f>
        <v/>
      </c>
      <c r="U442" s="35" t="str">
        <f>IFERROR(IF(INDEX('[1]PNC 2020'!$A$3:$AA$434,MATCH($A442,'[1]PNC 2020'!$A$7:$A$434,0)+4,MATCH(U$60,'[1]PNC 2020'!$A$3:$AA$3,0))=0,"",INDEX('[1]PNC 2020'!$A$3:$AA$434,MATCH($A442,'[1]PNC 2020'!$A$7:$A$434,0)+4,MATCH(U$60,'[1]PNC 2020'!$A$3:$AA$3,0))),"")</f>
        <v/>
      </c>
      <c r="V442" s="35">
        <f t="shared" si="151"/>
        <v>0</v>
      </c>
      <c r="W442" s="35" t="str">
        <f>IFERROR(IF(INDEX('[1]PNC 2020'!$A$3:$AA$434,MATCH($A442,'[1]PNC 2020'!$A$7:$A$434,0)+4,MATCH(W$60,'[1]PNC 2020'!$A$3:$AA$3,0))=0,"",INDEX('[1]PNC 2020'!$A$3:$AA$434,MATCH($A442,'[1]PNC 2020'!$A$7:$A$434,0)+4,MATCH(W$60,'[1]PNC 2020'!$A$3:$AA$3,0))),"")</f>
        <v/>
      </c>
      <c r="X442" s="35" t="str">
        <f>IFERROR(IF(INDEX('[1]PNC 2020'!$A$3:$AA$434,MATCH($A442,'[1]PNC 2020'!$A$7:$A$434,0)+4,MATCH(X$60,'[1]PNC 2020'!$A$3:$AA$3,0))=0,"",INDEX('[1]PNC 2020'!$A$3:$AA$434,MATCH($A442,'[1]PNC 2020'!$A$7:$A$434,0)+4,MATCH(X$60,'[1]PNC 2020'!$A$3:$AA$3,0))),"")</f>
        <v/>
      </c>
      <c r="Y442" s="35">
        <f t="shared" si="152"/>
        <v>0</v>
      </c>
      <c r="Z442" s="35" t="str">
        <f>IFERROR(IF(INDEX('[1]PNC 2020'!$A$3:$AA$434,MATCH($A442,'[1]PNC 2020'!$A$7:$A$434,0)+4,MATCH(Z$60,'[1]PNC 2020'!$A$3:$AA$3,0))=0,"",INDEX('[1]PNC 2020'!$A$3:$AA$434,MATCH($A442,'[1]PNC 2020'!$A$7:$A$434,0)+4,MATCH(Z$60,'[1]PNC 2020'!$A$3:$AA$3,0))),"")</f>
        <v/>
      </c>
      <c r="AA442" s="35" t="str">
        <f>IFERROR(IF(INDEX('[1]PNC 2020'!$A$3:$AA$434,MATCH($A442,'[1]PNC 2020'!$A$7:$A$434,0)+4,MATCH(AA$60,'[1]PNC 2020'!$A$3:$AA$3,0))=0,"",INDEX('[1]PNC 2020'!$A$3:$AA$434,MATCH($A442,'[1]PNC 2020'!$A$7:$A$434,0)+4,MATCH(AA$60,'[1]PNC 2020'!$A$3:$AA$3,0))),"")</f>
        <v/>
      </c>
      <c r="AB442" s="35">
        <f t="shared" si="153"/>
        <v>0</v>
      </c>
      <c r="AC442" s="35" t="str">
        <f>IFERROR(IF(INDEX('[1]PNC 2020'!$A$3:$AA$434,MATCH($A442,'[1]PNC 2020'!$A$7:$A$434,0)+4,MATCH(AC$60,'[1]PNC 2020'!$A$3:$AA$3,0))=0,"",INDEX('[1]PNC 2020'!$A$3:$AA$434,MATCH($A442,'[1]PNC 2020'!$A$7:$A$434,0)+4,MATCH(AC$60,'[1]PNC 2020'!$A$3:$AA$3,0))),"")</f>
        <v/>
      </c>
      <c r="AD442" s="35" t="str">
        <f>IFERROR(IF(INDEX('[1]PNC 2020'!$A$3:$AA$434,MATCH($A442,'[1]PNC 2020'!$A$7:$A$434,0)+4,MATCH(AD$60,'[1]PNC 2020'!$A$3:$AA$3,0))=0,"",INDEX('[1]PNC 2020'!$A$3:$AA$434,MATCH($A442,'[1]PNC 2020'!$A$7:$A$434,0)+4,MATCH(AD$60,'[1]PNC 2020'!$A$3:$AA$3,0))),"")</f>
        <v/>
      </c>
      <c r="AE442" s="35">
        <f t="shared" si="154"/>
        <v>0</v>
      </c>
      <c r="AF442" s="35" t="str">
        <f>IFERROR(IF(INDEX('[1]PNC 2020'!$A$3:$AA$434,MATCH($A442,'[1]PNC 2020'!$A$7:$A$434,0)+4,MATCH(AF$60,'[1]PNC 2020'!$A$3:$AA$3,0))=0,"",INDEX('[1]PNC 2020'!$A$3:$AA$434,MATCH($A442,'[1]PNC 2020'!$A$7:$A$434,0)+4,MATCH(AF$60,'[1]PNC 2020'!$A$3:$AA$3,0))),"")</f>
        <v/>
      </c>
      <c r="AG442" s="35" t="str">
        <f>IFERROR(IF(INDEX('[1]PNC 2020'!$A$3:$AA$434,MATCH($A442,'[1]PNC 2020'!$A$7:$A$434,0)+4,MATCH(AG$60,'[1]PNC 2020'!$A$3:$AA$3,0))=0,"",INDEX('[1]PNC 2020'!$A$3:$AA$434,MATCH($A442,'[1]PNC 2020'!$A$7:$A$434,0)+4,MATCH(AG$60,'[1]PNC 2020'!$A$3:$AA$3,0))),"")</f>
        <v/>
      </c>
      <c r="AH442" s="35">
        <f t="shared" si="155"/>
        <v>0</v>
      </c>
      <c r="AI442" s="35" t="str">
        <f>IFERROR(IF(INDEX('[1]PNC 2020'!$A$3:$AA$434,MATCH($A442,'[1]PNC 2020'!$A$7:$A$434,0)+4,MATCH(AI$60,'[1]PNC 2020'!$A$3:$AA$3,0))=0,"",INDEX('[1]PNC 2020'!$A$3:$AA$434,MATCH($A442,'[1]PNC 2020'!$A$7:$A$434,0)+4,MATCH(AI$60,'[1]PNC 2020'!$A$3:$AA$3,0))),"")</f>
        <v/>
      </c>
      <c r="AJ442" s="35" t="str">
        <f>IFERROR(IF(INDEX('[1]PNC 2020'!$A$3:$AA$434,MATCH($A442,'[1]PNC 2020'!$A$7:$A$434,0)+4,MATCH(AJ$60,'[1]PNC 2020'!$A$3:$AA$3,0))=0,"",INDEX('[1]PNC 2020'!$A$3:$AA$434,MATCH($A442,'[1]PNC 2020'!$A$7:$A$434,0)+4,MATCH(AJ$60,'[1]PNC 2020'!$A$3:$AA$3,0))),"")</f>
        <v/>
      </c>
      <c r="AK442" s="35">
        <f t="shared" si="156"/>
        <v>0</v>
      </c>
      <c r="AM442" s="97" t="s">
        <v>7</v>
      </c>
    </row>
    <row r="443" spans="1:39" x14ac:dyDescent="0.25">
      <c r="A443" s="97" t="str">
        <f t="shared" si="142"/>
        <v>AgostoSeguros Sura, S.A.</v>
      </c>
      <c r="B443" s="37" t="s">
        <v>112</v>
      </c>
      <c r="C443" s="44">
        <f t="shared" si="144"/>
        <v>0</v>
      </c>
      <c r="D443" s="44">
        <f t="shared" si="145"/>
        <v>0</v>
      </c>
      <c r="E443" s="35" t="str">
        <f>IFERROR(IF(INDEX('[1]PNC 2020'!$A$3:$AA$434,MATCH($A443,'[1]PNC 2020'!$A$7:$A$434,0)+4,MATCH(E$60,'[1]PNC 2020'!$A$3:$AA$3,0))=0,"",INDEX('[1]PNC 2020'!$A$3:$AA$434,MATCH($A443,'[1]PNC 2020'!$A$7:$A$434,0)+4,MATCH(E$60,'[1]PNC 2020'!$A$3:$AA$3,0))),"")</f>
        <v/>
      </c>
      <c r="F443" s="35" t="str">
        <f>IFERROR(IF(INDEX('[1]PNC 2020'!$A$3:$AA$434,MATCH($A443,'[1]PNC 2020'!$A$7:$A$434,0)+4,MATCH(F$60,'[1]PNC 2020'!$A$3:$AA$3,0))=0,"",INDEX('[1]PNC 2020'!$A$3:$AA$434,MATCH($A443,'[1]PNC 2020'!$A$7:$A$434,0)+4,MATCH(F$60,'[1]PNC 2020'!$A$3:$AA$3,0))),"")</f>
        <v/>
      </c>
      <c r="G443" s="35">
        <f t="shared" si="146"/>
        <v>0</v>
      </c>
      <c r="H443" s="35" t="str">
        <f>IFERROR(IF(INDEX('[1]PNC 2020'!$A$3:$AA$434,MATCH($A443,'[1]PNC 2020'!$A$7:$A$434,0)+4,MATCH(H$60,'[1]PNC 2020'!$A$3:$AA$3,0))=0,"",INDEX('[1]PNC 2020'!$A$3:$AA$434,MATCH($A443,'[1]PNC 2020'!$A$7:$A$434,0)+4,MATCH(H$60,'[1]PNC 2020'!$A$3:$AA$3,0))),"")</f>
        <v/>
      </c>
      <c r="I443" s="35" t="str">
        <f>IFERROR(IF(INDEX('[1]PNC 2020'!$A$3:$AA$434,MATCH($A443,'[1]PNC 2020'!$A$7:$A$434,0)+4,MATCH(I$60,'[1]PNC 2020'!$A$3:$AA$3,0))=0,"",INDEX('[1]PNC 2020'!$A$3:$AA$434,MATCH($A443,'[1]PNC 2020'!$A$7:$A$434,0)+4,MATCH(I$60,'[1]PNC 2020'!$A$3:$AA$3,0))),"")</f>
        <v/>
      </c>
      <c r="J443" s="35">
        <f t="shared" si="147"/>
        <v>0</v>
      </c>
      <c r="K443" s="35" t="str">
        <f>IFERROR(IF(INDEX('[1]PNC 2020'!$A$3:$AA$434,MATCH($A443,'[1]PNC 2020'!$A$7:$A$434,0)+4,MATCH(K$60,'[1]PNC 2020'!$A$3:$AA$3,0))=0,"",INDEX('[1]PNC 2020'!$A$3:$AA$434,MATCH($A443,'[1]PNC 2020'!$A$7:$A$434,0)+4,MATCH(K$60,'[1]PNC 2020'!$A$3:$AA$3,0))),"")</f>
        <v/>
      </c>
      <c r="L443" s="35" t="str">
        <f>IFERROR(IF(INDEX('[1]PNC 2020'!$A$3:$AA$434,MATCH($A443,'[1]PNC 2020'!$A$7:$A$434,0)+4,MATCH(L$60,'[1]PNC 2020'!$A$3:$AA$3,0))=0,"",INDEX('[1]PNC 2020'!$A$3:$AA$434,MATCH($A443,'[1]PNC 2020'!$A$7:$A$434,0)+4,MATCH(L$60,'[1]PNC 2020'!$A$3:$AA$3,0))),"")</f>
        <v/>
      </c>
      <c r="M443" s="35">
        <f t="shared" si="148"/>
        <v>0</v>
      </c>
      <c r="N443" s="35" t="str">
        <f>IFERROR(IF(INDEX('[1]PNC 2020'!$A$3:$AA$434,MATCH($A443,'[1]PNC 2020'!$A$7:$A$434,0)+4,MATCH(N$60,'[1]PNC 2020'!$A$3:$AA$3,0))=0,"",INDEX('[1]PNC 2020'!$A$3:$AA$434,MATCH($A443,'[1]PNC 2020'!$A$7:$A$434,0)+4,MATCH(N$60,'[1]PNC 2020'!$A$3:$AA$3,0))),"")</f>
        <v/>
      </c>
      <c r="O443" s="35" t="str">
        <f>IFERROR(IF(INDEX('[1]PNC 2020'!$A$3:$AA$434,MATCH($A443,'[1]PNC 2020'!$A$7:$A$434,0)+4,MATCH(O$60,'[1]PNC 2020'!$A$3:$AA$3,0))=0,"",INDEX('[1]PNC 2020'!$A$3:$AA$434,MATCH($A443,'[1]PNC 2020'!$A$7:$A$434,0)+4,MATCH(O$60,'[1]PNC 2020'!$A$3:$AA$3,0))),"")</f>
        <v/>
      </c>
      <c r="P443" s="35">
        <f t="shared" si="149"/>
        <v>0</v>
      </c>
      <c r="Q443" s="35" t="str">
        <f>IFERROR(IF(INDEX('[1]PNC 2020'!$A$3:$AA$434,MATCH($A443,'[1]PNC 2020'!$A$7:$A$434,0)+4,MATCH(Q$60,'[1]PNC 2020'!$A$3:$AA$3,0))=0,"",INDEX('[1]PNC 2020'!$A$3:$AA$434,MATCH($A443,'[1]PNC 2020'!$A$7:$A$434,0)+4,MATCH(Q$60,'[1]PNC 2020'!$A$3:$AA$3,0))),"")</f>
        <v/>
      </c>
      <c r="R443" s="35" t="str">
        <f>IFERROR(IF(INDEX('[1]PNC 2020'!$A$3:$AA$434,MATCH($A443,'[1]PNC 2020'!$A$7:$A$434,0)+4,MATCH(R$60,'[1]PNC 2020'!$A$3:$AA$3,0))=0,"",INDEX('[1]PNC 2020'!$A$3:$AA$434,MATCH($A443,'[1]PNC 2020'!$A$7:$A$434,0)+4,MATCH(R$60,'[1]PNC 2020'!$A$3:$AA$3,0))),"")</f>
        <v/>
      </c>
      <c r="S443" s="35">
        <f t="shared" si="150"/>
        <v>0</v>
      </c>
      <c r="T443" s="35" t="str">
        <f>IFERROR(IF(INDEX('[1]PNC 2020'!$A$3:$AA$434,MATCH($A443,'[1]PNC 2020'!$A$7:$A$434,0)+4,MATCH(T$60,'[1]PNC 2020'!$A$3:$AA$3,0))=0,"",INDEX('[1]PNC 2020'!$A$3:$AA$434,MATCH($A443,'[1]PNC 2020'!$A$7:$A$434,0)+4,MATCH(T$60,'[1]PNC 2020'!$A$3:$AA$3,0))),"")</f>
        <v/>
      </c>
      <c r="U443" s="35" t="str">
        <f>IFERROR(IF(INDEX('[1]PNC 2020'!$A$3:$AA$434,MATCH($A443,'[1]PNC 2020'!$A$7:$A$434,0)+4,MATCH(U$60,'[1]PNC 2020'!$A$3:$AA$3,0))=0,"",INDEX('[1]PNC 2020'!$A$3:$AA$434,MATCH($A443,'[1]PNC 2020'!$A$7:$A$434,0)+4,MATCH(U$60,'[1]PNC 2020'!$A$3:$AA$3,0))),"")</f>
        <v/>
      </c>
      <c r="V443" s="35">
        <f t="shared" si="151"/>
        <v>0</v>
      </c>
      <c r="W443" s="35" t="str">
        <f>IFERROR(IF(INDEX('[1]PNC 2020'!$A$3:$AA$434,MATCH($A443,'[1]PNC 2020'!$A$7:$A$434,0)+4,MATCH(W$60,'[1]PNC 2020'!$A$3:$AA$3,0))=0,"",INDEX('[1]PNC 2020'!$A$3:$AA$434,MATCH($A443,'[1]PNC 2020'!$A$7:$A$434,0)+4,MATCH(W$60,'[1]PNC 2020'!$A$3:$AA$3,0))),"")</f>
        <v/>
      </c>
      <c r="X443" s="35" t="str">
        <f>IFERROR(IF(INDEX('[1]PNC 2020'!$A$3:$AA$434,MATCH($A443,'[1]PNC 2020'!$A$7:$A$434,0)+4,MATCH(X$60,'[1]PNC 2020'!$A$3:$AA$3,0))=0,"",INDEX('[1]PNC 2020'!$A$3:$AA$434,MATCH($A443,'[1]PNC 2020'!$A$7:$A$434,0)+4,MATCH(X$60,'[1]PNC 2020'!$A$3:$AA$3,0))),"")</f>
        <v/>
      </c>
      <c r="Y443" s="35">
        <f t="shared" si="152"/>
        <v>0</v>
      </c>
      <c r="Z443" s="35" t="str">
        <f>IFERROR(IF(INDEX('[1]PNC 2020'!$A$3:$AA$434,MATCH($A443,'[1]PNC 2020'!$A$7:$A$434,0)+4,MATCH(Z$60,'[1]PNC 2020'!$A$3:$AA$3,0))=0,"",INDEX('[1]PNC 2020'!$A$3:$AA$434,MATCH($A443,'[1]PNC 2020'!$A$7:$A$434,0)+4,MATCH(Z$60,'[1]PNC 2020'!$A$3:$AA$3,0))),"")</f>
        <v/>
      </c>
      <c r="AA443" s="35" t="str">
        <f>IFERROR(IF(INDEX('[1]PNC 2020'!$A$3:$AA$434,MATCH($A443,'[1]PNC 2020'!$A$7:$A$434,0)+4,MATCH(AA$60,'[1]PNC 2020'!$A$3:$AA$3,0))=0,"",INDEX('[1]PNC 2020'!$A$3:$AA$434,MATCH($A443,'[1]PNC 2020'!$A$7:$A$434,0)+4,MATCH(AA$60,'[1]PNC 2020'!$A$3:$AA$3,0))),"")</f>
        <v/>
      </c>
      <c r="AB443" s="35">
        <f t="shared" si="153"/>
        <v>0</v>
      </c>
      <c r="AC443" s="35" t="str">
        <f>IFERROR(IF(INDEX('[1]PNC 2020'!$A$3:$AA$434,MATCH($A443,'[1]PNC 2020'!$A$7:$A$434,0)+4,MATCH(AC$60,'[1]PNC 2020'!$A$3:$AA$3,0))=0,"",INDEX('[1]PNC 2020'!$A$3:$AA$434,MATCH($A443,'[1]PNC 2020'!$A$7:$A$434,0)+4,MATCH(AC$60,'[1]PNC 2020'!$A$3:$AA$3,0))),"")</f>
        <v/>
      </c>
      <c r="AD443" s="35" t="str">
        <f>IFERROR(IF(INDEX('[1]PNC 2020'!$A$3:$AA$434,MATCH($A443,'[1]PNC 2020'!$A$7:$A$434,0)+4,MATCH(AD$60,'[1]PNC 2020'!$A$3:$AA$3,0))=0,"",INDEX('[1]PNC 2020'!$A$3:$AA$434,MATCH($A443,'[1]PNC 2020'!$A$7:$A$434,0)+4,MATCH(AD$60,'[1]PNC 2020'!$A$3:$AA$3,0))),"")</f>
        <v/>
      </c>
      <c r="AE443" s="35">
        <f t="shared" si="154"/>
        <v>0</v>
      </c>
      <c r="AF443" s="35" t="str">
        <f>IFERROR(IF(INDEX('[1]PNC 2020'!$A$3:$AA$434,MATCH($A443,'[1]PNC 2020'!$A$7:$A$434,0)+4,MATCH(AF$60,'[1]PNC 2020'!$A$3:$AA$3,0))=0,"",INDEX('[1]PNC 2020'!$A$3:$AA$434,MATCH($A443,'[1]PNC 2020'!$A$7:$A$434,0)+4,MATCH(AF$60,'[1]PNC 2020'!$A$3:$AA$3,0))),"")</f>
        <v/>
      </c>
      <c r="AG443" s="35" t="str">
        <f>IFERROR(IF(INDEX('[1]PNC 2020'!$A$3:$AA$434,MATCH($A443,'[1]PNC 2020'!$A$7:$A$434,0)+4,MATCH(AG$60,'[1]PNC 2020'!$A$3:$AA$3,0))=0,"",INDEX('[1]PNC 2020'!$A$3:$AA$434,MATCH($A443,'[1]PNC 2020'!$A$7:$A$434,0)+4,MATCH(AG$60,'[1]PNC 2020'!$A$3:$AA$3,0))),"")</f>
        <v/>
      </c>
      <c r="AH443" s="35">
        <f t="shared" si="155"/>
        <v>0</v>
      </c>
      <c r="AI443" s="35" t="str">
        <f>IFERROR(IF(INDEX('[1]PNC 2020'!$A$3:$AA$434,MATCH($A443,'[1]PNC 2020'!$A$7:$A$434,0)+4,MATCH(AI$60,'[1]PNC 2020'!$A$3:$AA$3,0))=0,"",INDEX('[1]PNC 2020'!$A$3:$AA$434,MATCH($A443,'[1]PNC 2020'!$A$7:$A$434,0)+4,MATCH(AI$60,'[1]PNC 2020'!$A$3:$AA$3,0))),"")</f>
        <v/>
      </c>
      <c r="AJ443" s="35" t="str">
        <f>IFERROR(IF(INDEX('[1]PNC 2020'!$A$3:$AA$434,MATCH($A443,'[1]PNC 2020'!$A$7:$A$434,0)+4,MATCH(AJ$60,'[1]PNC 2020'!$A$3:$AA$3,0))=0,"",INDEX('[1]PNC 2020'!$A$3:$AA$434,MATCH($A443,'[1]PNC 2020'!$A$7:$A$434,0)+4,MATCH(AJ$60,'[1]PNC 2020'!$A$3:$AA$3,0))),"")</f>
        <v/>
      </c>
      <c r="AK443" s="35">
        <f t="shared" si="156"/>
        <v>0</v>
      </c>
      <c r="AM443" s="97" t="s">
        <v>7</v>
      </c>
    </row>
    <row r="444" spans="1:39" x14ac:dyDescent="0.25">
      <c r="A444" s="97" t="str">
        <f t="shared" si="142"/>
        <v>AgostoSeguros Crecer, S. A.</v>
      </c>
      <c r="B444" s="37" t="s">
        <v>94</v>
      </c>
      <c r="C444" s="44">
        <f t="shared" si="144"/>
        <v>0</v>
      </c>
      <c r="D444" s="44">
        <f t="shared" si="145"/>
        <v>0</v>
      </c>
      <c r="E444" s="35" t="str">
        <f>IFERROR(IF(INDEX('[1]PNC 2020'!$A$3:$AA$434,MATCH($A444,'[1]PNC 2020'!$A$7:$A$434,0)+4,MATCH(E$60,'[1]PNC 2020'!$A$3:$AA$3,0))=0,"",INDEX('[1]PNC 2020'!$A$3:$AA$434,MATCH($A444,'[1]PNC 2020'!$A$7:$A$434,0)+4,MATCH(E$60,'[1]PNC 2020'!$A$3:$AA$3,0))),"")</f>
        <v/>
      </c>
      <c r="F444" s="35" t="str">
        <f>IFERROR(IF(INDEX('[1]PNC 2020'!$A$3:$AA$434,MATCH($A444,'[1]PNC 2020'!$A$7:$A$434,0)+4,MATCH(F$60,'[1]PNC 2020'!$A$3:$AA$3,0))=0,"",INDEX('[1]PNC 2020'!$A$3:$AA$434,MATCH($A444,'[1]PNC 2020'!$A$7:$A$434,0)+4,MATCH(F$60,'[1]PNC 2020'!$A$3:$AA$3,0))),"")</f>
        <v/>
      </c>
      <c r="G444" s="35">
        <f t="shared" si="146"/>
        <v>0</v>
      </c>
      <c r="H444" s="35" t="str">
        <f>IFERROR(IF(INDEX('[1]PNC 2020'!$A$3:$AA$434,MATCH($A444,'[1]PNC 2020'!$A$7:$A$434,0)+4,MATCH(H$60,'[1]PNC 2020'!$A$3:$AA$3,0))=0,"",INDEX('[1]PNC 2020'!$A$3:$AA$434,MATCH($A444,'[1]PNC 2020'!$A$7:$A$434,0)+4,MATCH(H$60,'[1]PNC 2020'!$A$3:$AA$3,0))),"")</f>
        <v/>
      </c>
      <c r="I444" s="35" t="str">
        <f>IFERROR(IF(INDEX('[1]PNC 2020'!$A$3:$AA$434,MATCH($A444,'[1]PNC 2020'!$A$7:$A$434,0)+4,MATCH(I$60,'[1]PNC 2020'!$A$3:$AA$3,0))=0,"",INDEX('[1]PNC 2020'!$A$3:$AA$434,MATCH($A444,'[1]PNC 2020'!$A$7:$A$434,0)+4,MATCH(I$60,'[1]PNC 2020'!$A$3:$AA$3,0))),"")</f>
        <v/>
      </c>
      <c r="J444" s="35">
        <f t="shared" si="147"/>
        <v>0</v>
      </c>
      <c r="K444" s="35" t="str">
        <f>IFERROR(IF(INDEX('[1]PNC 2020'!$A$3:$AA$434,MATCH($A444,'[1]PNC 2020'!$A$7:$A$434,0)+4,MATCH(K$60,'[1]PNC 2020'!$A$3:$AA$3,0))=0,"",INDEX('[1]PNC 2020'!$A$3:$AA$434,MATCH($A444,'[1]PNC 2020'!$A$7:$A$434,0)+4,MATCH(K$60,'[1]PNC 2020'!$A$3:$AA$3,0))),"")</f>
        <v/>
      </c>
      <c r="L444" s="35" t="str">
        <f>IFERROR(IF(INDEX('[1]PNC 2020'!$A$3:$AA$434,MATCH($A444,'[1]PNC 2020'!$A$7:$A$434,0)+4,MATCH(L$60,'[1]PNC 2020'!$A$3:$AA$3,0))=0,"",INDEX('[1]PNC 2020'!$A$3:$AA$434,MATCH($A444,'[1]PNC 2020'!$A$7:$A$434,0)+4,MATCH(L$60,'[1]PNC 2020'!$A$3:$AA$3,0))),"")</f>
        <v/>
      </c>
      <c r="M444" s="35">
        <f t="shared" si="148"/>
        <v>0</v>
      </c>
      <c r="N444" s="35" t="str">
        <f>IFERROR(IF(INDEX('[1]PNC 2020'!$A$3:$AA$434,MATCH($A444,'[1]PNC 2020'!$A$7:$A$434,0)+4,MATCH(N$60,'[1]PNC 2020'!$A$3:$AA$3,0))=0,"",INDEX('[1]PNC 2020'!$A$3:$AA$434,MATCH($A444,'[1]PNC 2020'!$A$7:$A$434,0)+4,MATCH(N$60,'[1]PNC 2020'!$A$3:$AA$3,0))),"")</f>
        <v/>
      </c>
      <c r="O444" s="35" t="str">
        <f>IFERROR(IF(INDEX('[1]PNC 2020'!$A$3:$AA$434,MATCH($A444,'[1]PNC 2020'!$A$7:$A$434,0)+4,MATCH(O$60,'[1]PNC 2020'!$A$3:$AA$3,0))=0,"",INDEX('[1]PNC 2020'!$A$3:$AA$434,MATCH($A444,'[1]PNC 2020'!$A$7:$A$434,0)+4,MATCH(O$60,'[1]PNC 2020'!$A$3:$AA$3,0))),"")</f>
        <v/>
      </c>
      <c r="P444" s="35">
        <f t="shared" si="149"/>
        <v>0</v>
      </c>
      <c r="Q444" s="35" t="str">
        <f>IFERROR(IF(INDEX('[1]PNC 2020'!$A$3:$AA$434,MATCH($A444,'[1]PNC 2020'!$A$7:$A$434,0)+4,MATCH(Q$60,'[1]PNC 2020'!$A$3:$AA$3,0))=0,"",INDEX('[1]PNC 2020'!$A$3:$AA$434,MATCH($A444,'[1]PNC 2020'!$A$7:$A$434,0)+4,MATCH(Q$60,'[1]PNC 2020'!$A$3:$AA$3,0))),"")</f>
        <v/>
      </c>
      <c r="R444" s="35" t="str">
        <f>IFERROR(IF(INDEX('[1]PNC 2020'!$A$3:$AA$434,MATCH($A444,'[1]PNC 2020'!$A$7:$A$434,0)+4,MATCH(R$60,'[1]PNC 2020'!$A$3:$AA$3,0))=0,"",INDEX('[1]PNC 2020'!$A$3:$AA$434,MATCH($A444,'[1]PNC 2020'!$A$7:$A$434,0)+4,MATCH(R$60,'[1]PNC 2020'!$A$3:$AA$3,0))),"")</f>
        <v/>
      </c>
      <c r="S444" s="35">
        <f t="shared" si="150"/>
        <v>0</v>
      </c>
      <c r="T444" s="35" t="str">
        <f>IFERROR(IF(INDEX('[1]PNC 2020'!$A$3:$AA$434,MATCH($A444,'[1]PNC 2020'!$A$7:$A$434,0)+4,MATCH(T$60,'[1]PNC 2020'!$A$3:$AA$3,0))=0,"",INDEX('[1]PNC 2020'!$A$3:$AA$434,MATCH($A444,'[1]PNC 2020'!$A$7:$A$434,0)+4,MATCH(T$60,'[1]PNC 2020'!$A$3:$AA$3,0))),"")</f>
        <v/>
      </c>
      <c r="U444" s="35" t="str">
        <f>IFERROR(IF(INDEX('[1]PNC 2020'!$A$3:$AA$434,MATCH($A444,'[1]PNC 2020'!$A$7:$A$434,0)+4,MATCH(U$60,'[1]PNC 2020'!$A$3:$AA$3,0))=0,"",INDEX('[1]PNC 2020'!$A$3:$AA$434,MATCH($A444,'[1]PNC 2020'!$A$7:$A$434,0)+4,MATCH(U$60,'[1]PNC 2020'!$A$3:$AA$3,0))),"")</f>
        <v/>
      </c>
      <c r="V444" s="35">
        <f t="shared" si="151"/>
        <v>0</v>
      </c>
      <c r="W444" s="35" t="str">
        <f>IFERROR(IF(INDEX('[1]PNC 2020'!$A$3:$AA$434,MATCH($A444,'[1]PNC 2020'!$A$7:$A$434,0)+4,MATCH(W$60,'[1]PNC 2020'!$A$3:$AA$3,0))=0,"",INDEX('[1]PNC 2020'!$A$3:$AA$434,MATCH($A444,'[1]PNC 2020'!$A$7:$A$434,0)+4,MATCH(W$60,'[1]PNC 2020'!$A$3:$AA$3,0))),"")</f>
        <v/>
      </c>
      <c r="X444" s="35" t="str">
        <f>IFERROR(IF(INDEX('[1]PNC 2020'!$A$3:$AA$434,MATCH($A444,'[1]PNC 2020'!$A$7:$A$434,0)+4,MATCH(X$60,'[1]PNC 2020'!$A$3:$AA$3,0))=0,"",INDEX('[1]PNC 2020'!$A$3:$AA$434,MATCH($A444,'[1]PNC 2020'!$A$7:$A$434,0)+4,MATCH(X$60,'[1]PNC 2020'!$A$3:$AA$3,0))),"")</f>
        <v/>
      </c>
      <c r="Y444" s="35">
        <f t="shared" si="152"/>
        <v>0</v>
      </c>
      <c r="Z444" s="35" t="str">
        <f>IFERROR(IF(INDEX('[1]PNC 2020'!$A$3:$AA$434,MATCH($A444,'[1]PNC 2020'!$A$7:$A$434,0)+4,MATCH(Z$60,'[1]PNC 2020'!$A$3:$AA$3,0))=0,"",INDEX('[1]PNC 2020'!$A$3:$AA$434,MATCH($A444,'[1]PNC 2020'!$A$7:$A$434,0)+4,MATCH(Z$60,'[1]PNC 2020'!$A$3:$AA$3,0))),"")</f>
        <v/>
      </c>
      <c r="AA444" s="35" t="str">
        <f>IFERROR(IF(INDEX('[1]PNC 2020'!$A$3:$AA$434,MATCH($A444,'[1]PNC 2020'!$A$7:$A$434,0)+4,MATCH(AA$60,'[1]PNC 2020'!$A$3:$AA$3,0))=0,"",INDEX('[1]PNC 2020'!$A$3:$AA$434,MATCH($A444,'[1]PNC 2020'!$A$7:$A$434,0)+4,MATCH(AA$60,'[1]PNC 2020'!$A$3:$AA$3,0))),"")</f>
        <v/>
      </c>
      <c r="AB444" s="35">
        <f t="shared" si="153"/>
        <v>0</v>
      </c>
      <c r="AC444" s="35" t="str">
        <f>IFERROR(IF(INDEX('[1]PNC 2020'!$A$3:$AA$434,MATCH($A444,'[1]PNC 2020'!$A$7:$A$434,0)+4,MATCH(AC$60,'[1]PNC 2020'!$A$3:$AA$3,0))=0,"",INDEX('[1]PNC 2020'!$A$3:$AA$434,MATCH($A444,'[1]PNC 2020'!$A$7:$A$434,0)+4,MATCH(AC$60,'[1]PNC 2020'!$A$3:$AA$3,0))),"")</f>
        <v/>
      </c>
      <c r="AD444" s="35" t="str">
        <f>IFERROR(IF(INDEX('[1]PNC 2020'!$A$3:$AA$434,MATCH($A444,'[1]PNC 2020'!$A$7:$A$434,0)+4,MATCH(AD$60,'[1]PNC 2020'!$A$3:$AA$3,0))=0,"",INDEX('[1]PNC 2020'!$A$3:$AA$434,MATCH($A444,'[1]PNC 2020'!$A$7:$A$434,0)+4,MATCH(AD$60,'[1]PNC 2020'!$A$3:$AA$3,0))),"")</f>
        <v/>
      </c>
      <c r="AE444" s="35">
        <f t="shared" si="154"/>
        <v>0</v>
      </c>
      <c r="AF444" s="35" t="str">
        <f>IFERROR(IF(INDEX('[1]PNC 2020'!$A$3:$AA$434,MATCH($A444,'[1]PNC 2020'!$A$7:$A$434,0)+4,MATCH(AF$60,'[1]PNC 2020'!$A$3:$AA$3,0))=0,"",INDEX('[1]PNC 2020'!$A$3:$AA$434,MATCH($A444,'[1]PNC 2020'!$A$7:$A$434,0)+4,MATCH(AF$60,'[1]PNC 2020'!$A$3:$AA$3,0))),"")</f>
        <v/>
      </c>
      <c r="AG444" s="35" t="str">
        <f>IFERROR(IF(INDEX('[1]PNC 2020'!$A$3:$AA$434,MATCH($A444,'[1]PNC 2020'!$A$7:$A$434,0)+4,MATCH(AG$60,'[1]PNC 2020'!$A$3:$AA$3,0))=0,"",INDEX('[1]PNC 2020'!$A$3:$AA$434,MATCH($A444,'[1]PNC 2020'!$A$7:$A$434,0)+4,MATCH(AG$60,'[1]PNC 2020'!$A$3:$AA$3,0))),"")</f>
        <v/>
      </c>
      <c r="AH444" s="35">
        <f t="shared" si="155"/>
        <v>0</v>
      </c>
      <c r="AI444" s="35" t="str">
        <f>IFERROR(IF(INDEX('[1]PNC 2020'!$A$3:$AA$434,MATCH($A444,'[1]PNC 2020'!$A$7:$A$434,0)+4,MATCH(AI$60,'[1]PNC 2020'!$A$3:$AA$3,0))=0,"",INDEX('[1]PNC 2020'!$A$3:$AA$434,MATCH($A444,'[1]PNC 2020'!$A$7:$A$434,0)+4,MATCH(AI$60,'[1]PNC 2020'!$A$3:$AA$3,0))),"")</f>
        <v/>
      </c>
      <c r="AJ444" s="35" t="str">
        <f>IFERROR(IF(INDEX('[1]PNC 2020'!$A$3:$AA$434,MATCH($A444,'[1]PNC 2020'!$A$7:$A$434,0)+4,MATCH(AJ$60,'[1]PNC 2020'!$A$3:$AA$3,0))=0,"",INDEX('[1]PNC 2020'!$A$3:$AA$434,MATCH($A444,'[1]PNC 2020'!$A$7:$A$434,0)+4,MATCH(AJ$60,'[1]PNC 2020'!$A$3:$AA$3,0))),"")</f>
        <v/>
      </c>
      <c r="AK444" s="35">
        <f t="shared" si="156"/>
        <v>0</v>
      </c>
      <c r="AM444" s="97" t="s">
        <v>7</v>
      </c>
    </row>
    <row r="445" spans="1:39" x14ac:dyDescent="0.25">
      <c r="A445" s="97" t="str">
        <f t="shared" si="142"/>
        <v>AgostoWorldwide Seguros, S. A.</v>
      </c>
      <c r="B445" s="37" t="s">
        <v>113</v>
      </c>
      <c r="C445" s="44">
        <f t="shared" si="144"/>
        <v>0</v>
      </c>
      <c r="D445" s="44">
        <f t="shared" si="145"/>
        <v>0</v>
      </c>
      <c r="E445" s="35" t="str">
        <f>IFERROR(IF(INDEX('[1]PNC 2020'!$A$3:$AA$434,MATCH($A445,'[1]PNC 2020'!$A$7:$A$434,0)+4,MATCH(E$60,'[1]PNC 2020'!$A$3:$AA$3,0))=0,"",INDEX('[1]PNC 2020'!$A$3:$AA$434,MATCH($A445,'[1]PNC 2020'!$A$7:$A$434,0)+4,MATCH(E$60,'[1]PNC 2020'!$A$3:$AA$3,0))),"")</f>
        <v/>
      </c>
      <c r="F445" s="35" t="str">
        <f>IFERROR(IF(INDEX('[1]PNC 2020'!$A$3:$AA$434,MATCH($A445,'[1]PNC 2020'!$A$7:$A$434,0)+4,MATCH(F$60,'[1]PNC 2020'!$A$3:$AA$3,0))=0,"",INDEX('[1]PNC 2020'!$A$3:$AA$434,MATCH($A445,'[1]PNC 2020'!$A$7:$A$434,0)+4,MATCH(F$60,'[1]PNC 2020'!$A$3:$AA$3,0))),"")</f>
        <v/>
      </c>
      <c r="G445" s="35">
        <f t="shared" si="146"/>
        <v>0</v>
      </c>
      <c r="H445" s="35" t="str">
        <f>IFERROR(IF(INDEX('[1]PNC 2020'!$A$3:$AA$434,MATCH($A445,'[1]PNC 2020'!$A$7:$A$434,0)+4,MATCH(H$60,'[1]PNC 2020'!$A$3:$AA$3,0))=0,"",INDEX('[1]PNC 2020'!$A$3:$AA$434,MATCH($A445,'[1]PNC 2020'!$A$7:$A$434,0)+4,MATCH(H$60,'[1]PNC 2020'!$A$3:$AA$3,0))),"")</f>
        <v/>
      </c>
      <c r="I445" s="35" t="str">
        <f>IFERROR(IF(INDEX('[1]PNC 2020'!$A$3:$AA$434,MATCH($A445,'[1]PNC 2020'!$A$7:$A$434,0)+4,MATCH(I$60,'[1]PNC 2020'!$A$3:$AA$3,0))=0,"",INDEX('[1]PNC 2020'!$A$3:$AA$434,MATCH($A445,'[1]PNC 2020'!$A$7:$A$434,0)+4,MATCH(I$60,'[1]PNC 2020'!$A$3:$AA$3,0))),"")</f>
        <v/>
      </c>
      <c r="J445" s="35">
        <f t="shared" si="147"/>
        <v>0</v>
      </c>
      <c r="K445" s="35" t="str">
        <f>IFERROR(IF(INDEX('[1]PNC 2020'!$A$3:$AA$434,MATCH($A445,'[1]PNC 2020'!$A$7:$A$434,0)+4,MATCH(K$60,'[1]PNC 2020'!$A$3:$AA$3,0))=0,"",INDEX('[1]PNC 2020'!$A$3:$AA$434,MATCH($A445,'[1]PNC 2020'!$A$7:$A$434,0)+4,MATCH(K$60,'[1]PNC 2020'!$A$3:$AA$3,0))),"")</f>
        <v/>
      </c>
      <c r="L445" s="35" t="str">
        <f>IFERROR(IF(INDEX('[1]PNC 2020'!$A$3:$AA$434,MATCH($A445,'[1]PNC 2020'!$A$7:$A$434,0)+4,MATCH(L$60,'[1]PNC 2020'!$A$3:$AA$3,0))=0,"",INDEX('[1]PNC 2020'!$A$3:$AA$434,MATCH($A445,'[1]PNC 2020'!$A$7:$A$434,0)+4,MATCH(L$60,'[1]PNC 2020'!$A$3:$AA$3,0))),"")</f>
        <v/>
      </c>
      <c r="M445" s="35">
        <f t="shared" si="148"/>
        <v>0</v>
      </c>
      <c r="N445" s="35" t="str">
        <f>IFERROR(IF(INDEX('[1]PNC 2020'!$A$3:$AA$434,MATCH($A445,'[1]PNC 2020'!$A$7:$A$434,0)+4,MATCH(N$60,'[1]PNC 2020'!$A$3:$AA$3,0))=0,"",INDEX('[1]PNC 2020'!$A$3:$AA$434,MATCH($A445,'[1]PNC 2020'!$A$7:$A$434,0)+4,MATCH(N$60,'[1]PNC 2020'!$A$3:$AA$3,0))),"")</f>
        <v/>
      </c>
      <c r="O445" s="35" t="str">
        <f>IFERROR(IF(INDEX('[1]PNC 2020'!$A$3:$AA$434,MATCH($A445,'[1]PNC 2020'!$A$7:$A$434,0)+4,MATCH(O$60,'[1]PNC 2020'!$A$3:$AA$3,0))=0,"",INDEX('[1]PNC 2020'!$A$3:$AA$434,MATCH($A445,'[1]PNC 2020'!$A$7:$A$434,0)+4,MATCH(O$60,'[1]PNC 2020'!$A$3:$AA$3,0))),"")</f>
        <v/>
      </c>
      <c r="P445" s="35">
        <f t="shared" si="149"/>
        <v>0</v>
      </c>
      <c r="Q445" s="35" t="str">
        <f>IFERROR(IF(INDEX('[1]PNC 2020'!$A$3:$AA$434,MATCH($A445,'[1]PNC 2020'!$A$7:$A$434,0)+4,MATCH(Q$60,'[1]PNC 2020'!$A$3:$AA$3,0))=0,"",INDEX('[1]PNC 2020'!$A$3:$AA$434,MATCH($A445,'[1]PNC 2020'!$A$7:$A$434,0)+4,MATCH(Q$60,'[1]PNC 2020'!$A$3:$AA$3,0))),"")</f>
        <v/>
      </c>
      <c r="R445" s="35" t="str">
        <f>IFERROR(IF(INDEX('[1]PNC 2020'!$A$3:$AA$434,MATCH($A445,'[1]PNC 2020'!$A$7:$A$434,0)+4,MATCH(R$60,'[1]PNC 2020'!$A$3:$AA$3,0))=0,"",INDEX('[1]PNC 2020'!$A$3:$AA$434,MATCH($A445,'[1]PNC 2020'!$A$7:$A$434,0)+4,MATCH(R$60,'[1]PNC 2020'!$A$3:$AA$3,0))),"")</f>
        <v/>
      </c>
      <c r="S445" s="35">
        <f t="shared" si="150"/>
        <v>0</v>
      </c>
      <c r="T445" s="35" t="str">
        <f>IFERROR(IF(INDEX('[1]PNC 2020'!$A$3:$AA$434,MATCH($A445,'[1]PNC 2020'!$A$7:$A$434,0)+4,MATCH(T$60,'[1]PNC 2020'!$A$3:$AA$3,0))=0,"",INDEX('[1]PNC 2020'!$A$3:$AA$434,MATCH($A445,'[1]PNC 2020'!$A$7:$A$434,0)+4,MATCH(T$60,'[1]PNC 2020'!$A$3:$AA$3,0))),"")</f>
        <v/>
      </c>
      <c r="U445" s="35" t="str">
        <f>IFERROR(IF(INDEX('[1]PNC 2020'!$A$3:$AA$434,MATCH($A445,'[1]PNC 2020'!$A$7:$A$434,0)+4,MATCH(U$60,'[1]PNC 2020'!$A$3:$AA$3,0))=0,"",INDEX('[1]PNC 2020'!$A$3:$AA$434,MATCH($A445,'[1]PNC 2020'!$A$7:$A$434,0)+4,MATCH(U$60,'[1]PNC 2020'!$A$3:$AA$3,0))),"")</f>
        <v/>
      </c>
      <c r="V445" s="35">
        <f t="shared" si="151"/>
        <v>0</v>
      </c>
      <c r="W445" s="35" t="str">
        <f>IFERROR(IF(INDEX('[1]PNC 2020'!$A$3:$AA$434,MATCH($A445,'[1]PNC 2020'!$A$7:$A$434,0)+4,MATCH(W$60,'[1]PNC 2020'!$A$3:$AA$3,0))=0,"",INDEX('[1]PNC 2020'!$A$3:$AA$434,MATCH($A445,'[1]PNC 2020'!$A$7:$A$434,0)+4,MATCH(W$60,'[1]PNC 2020'!$A$3:$AA$3,0))),"")</f>
        <v/>
      </c>
      <c r="X445" s="35" t="str">
        <f>IFERROR(IF(INDEX('[1]PNC 2020'!$A$3:$AA$434,MATCH($A445,'[1]PNC 2020'!$A$7:$A$434,0)+4,MATCH(X$60,'[1]PNC 2020'!$A$3:$AA$3,0))=0,"",INDEX('[1]PNC 2020'!$A$3:$AA$434,MATCH($A445,'[1]PNC 2020'!$A$7:$A$434,0)+4,MATCH(X$60,'[1]PNC 2020'!$A$3:$AA$3,0))),"")</f>
        <v/>
      </c>
      <c r="Y445" s="35">
        <f t="shared" si="152"/>
        <v>0</v>
      </c>
      <c r="Z445" s="35" t="str">
        <f>IFERROR(IF(INDEX('[1]PNC 2020'!$A$3:$AA$434,MATCH($A445,'[1]PNC 2020'!$A$7:$A$434,0)+4,MATCH(Z$60,'[1]PNC 2020'!$A$3:$AA$3,0))=0,"",INDEX('[1]PNC 2020'!$A$3:$AA$434,MATCH($A445,'[1]PNC 2020'!$A$7:$A$434,0)+4,MATCH(Z$60,'[1]PNC 2020'!$A$3:$AA$3,0))),"")</f>
        <v/>
      </c>
      <c r="AA445" s="35" t="str">
        <f>IFERROR(IF(INDEX('[1]PNC 2020'!$A$3:$AA$434,MATCH($A445,'[1]PNC 2020'!$A$7:$A$434,0)+4,MATCH(AA$60,'[1]PNC 2020'!$A$3:$AA$3,0))=0,"",INDEX('[1]PNC 2020'!$A$3:$AA$434,MATCH($A445,'[1]PNC 2020'!$A$7:$A$434,0)+4,MATCH(AA$60,'[1]PNC 2020'!$A$3:$AA$3,0))),"")</f>
        <v/>
      </c>
      <c r="AB445" s="35">
        <f t="shared" si="153"/>
        <v>0</v>
      </c>
      <c r="AC445" s="35" t="str">
        <f>IFERROR(IF(INDEX('[1]PNC 2020'!$A$3:$AA$434,MATCH($A445,'[1]PNC 2020'!$A$7:$A$434,0)+4,MATCH(AC$60,'[1]PNC 2020'!$A$3:$AA$3,0))=0,"",INDEX('[1]PNC 2020'!$A$3:$AA$434,MATCH($A445,'[1]PNC 2020'!$A$7:$A$434,0)+4,MATCH(AC$60,'[1]PNC 2020'!$A$3:$AA$3,0))),"")</f>
        <v/>
      </c>
      <c r="AD445" s="35" t="str">
        <f>IFERROR(IF(INDEX('[1]PNC 2020'!$A$3:$AA$434,MATCH($A445,'[1]PNC 2020'!$A$7:$A$434,0)+4,MATCH(AD$60,'[1]PNC 2020'!$A$3:$AA$3,0))=0,"",INDEX('[1]PNC 2020'!$A$3:$AA$434,MATCH($A445,'[1]PNC 2020'!$A$7:$A$434,0)+4,MATCH(AD$60,'[1]PNC 2020'!$A$3:$AA$3,0))),"")</f>
        <v/>
      </c>
      <c r="AE445" s="35">
        <f t="shared" si="154"/>
        <v>0</v>
      </c>
      <c r="AF445" s="35" t="str">
        <f>IFERROR(IF(INDEX('[1]PNC 2020'!$A$3:$AA$434,MATCH($A445,'[1]PNC 2020'!$A$7:$A$434,0)+4,MATCH(AF$60,'[1]PNC 2020'!$A$3:$AA$3,0))=0,"",INDEX('[1]PNC 2020'!$A$3:$AA$434,MATCH($A445,'[1]PNC 2020'!$A$7:$A$434,0)+4,MATCH(AF$60,'[1]PNC 2020'!$A$3:$AA$3,0))),"")</f>
        <v/>
      </c>
      <c r="AG445" s="35" t="str">
        <f>IFERROR(IF(INDEX('[1]PNC 2020'!$A$3:$AA$434,MATCH($A445,'[1]PNC 2020'!$A$7:$A$434,0)+4,MATCH(AG$60,'[1]PNC 2020'!$A$3:$AA$3,0))=0,"",INDEX('[1]PNC 2020'!$A$3:$AA$434,MATCH($A445,'[1]PNC 2020'!$A$7:$A$434,0)+4,MATCH(AG$60,'[1]PNC 2020'!$A$3:$AA$3,0))),"")</f>
        <v/>
      </c>
      <c r="AH445" s="35">
        <f t="shared" si="155"/>
        <v>0</v>
      </c>
      <c r="AI445" s="35" t="str">
        <f>IFERROR(IF(INDEX('[1]PNC 2020'!$A$3:$AA$434,MATCH($A445,'[1]PNC 2020'!$A$7:$A$434,0)+4,MATCH(AI$60,'[1]PNC 2020'!$A$3:$AA$3,0))=0,"",INDEX('[1]PNC 2020'!$A$3:$AA$434,MATCH($A445,'[1]PNC 2020'!$A$7:$A$434,0)+4,MATCH(AI$60,'[1]PNC 2020'!$A$3:$AA$3,0))),"")</f>
        <v/>
      </c>
      <c r="AJ445" s="35" t="str">
        <f>IFERROR(IF(INDEX('[1]PNC 2020'!$A$3:$AA$434,MATCH($A445,'[1]PNC 2020'!$A$7:$A$434,0)+4,MATCH(AJ$60,'[1]PNC 2020'!$A$3:$AA$3,0))=0,"",INDEX('[1]PNC 2020'!$A$3:$AA$434,MATCH($A445,'[1]PNC 2020'!$A$7:$A$434,0)+4,MATCH(AJ$60,'[1]PNC 2020'!$A$3:$AA$3,0))),"")</f>
        <v/>
      </c>
      <c r="AK445" s="35">
        <f t="shared" si="156"/>
        <v>0</v>
      </c>
      <c r="AM445" s="97" t="s">
        <v>7</v>
      </c>
    </row>
    <row r="446" spans="1:39" x14ac:dyDescent="0.25">
      <c r="A446" s="97" t="str">
        <f t="shared" si="142"/>
        <v>AgostoGeneral de Seguros, S. A.</v>
      </c>
      <c r="B446" s="37" t="s">
        <v>77</v>
      </c>
      <c r="C446" s="44">
        <f t="shared" si="144"/>
        <v>0</v>
      </c>
      <c r="D446" s="44">
        <f t="shared" si="145"/>
        <v>0</v>
      </c>
      <c r="E446" s="35" t="str">
        <f>IFERROR(IF(INDEX('[1]PNC 2020'!$A$3:$AA$434,MATCH($A446,'[1]PNC 2020'!$A$7:$A$434,0)+4,MATCH(E$60,'[1]PNC 2020'!$A$3:$AA$3,0))=0,"",INDEX('[1]PNC 2020'!$A$3:$AA$434,MATCH($A446,'[1]PNC 2020'!$A$7:$A$434,0)+4,MATCH(E$60,'[1]PNC 2020'!$A$3:$AA$3,0))),"")</f>
        <v/>
      </c>
      <c r="F446" s="35" t="str">
        <f>IFERROR(IF(INDEX('[1]PNC 2020'!$A$3:$AA$434,MATCH($A446,'[1]PNC 2020'!$A$7:$A$434,0)+4,MATCH(F$60,'[1]PNC 2020'!$A$3:$AA$3,0))=0,"",INDEX('[1]PNC 2020'!$A$3:$AA$434,MATCH($A446,'[1]PNC 2020'!$A$7:$A$434,0)+4,MATCH(F$60,'[1]PNC 2020'!$A$3:$AA$3,0))),"")</f>
        <v/>
      </c>
      <c r="G446" s="35">
        <f t="shared" si="146"/>
        <v>0</v>
      </c>
      <c r="H446" s="35" t="str">
        <f>IFERROR(IF(INDEX('[1]PNC 2020'!$A$3:$AA$434,MATCH($A446,'[1]PNC 2020'!$A$7:$A$434,0)+4,MATCH(H$60,'[1]PNC 2020'!$A$3:$AA$3,0))=0,"",INDEX('[1]PNC 2020'!$A$3:$AA$434,MATCH($A446,'[1]PNC 2020'!$A$7:$A$434,0)+4,MATCH(H$60,'[1]PNC 2020'!$A$3:$AA$3,0))),"")</f>
        <v/>
      </c>
      <c r="I446" s="35" t="str">
        <f>IFERROR(IF(INDEX('[1]PNC 2020'!$A$3:$AA$434,MATCH($A446,'[1]PNC 2020'!$A$7:$A$434,0)+4,MATCH(I$60,'[1]PNC 2020'!$A$3:$AA$3,0))=0,"",INDEX('[1]PNC 2020'!$A$3:$AA$434,MATCH($A446,'[1]PNC 2020'!$A$7:$A$434,0)+4,MATCH(I$60,'[1]PNC 2020'!$A$3:$AA$3,0))),"")</f>
        <v/>
      </c>
      <c r="J446" s="35">
        <f t="shared" si="147"/>
        <v>0</v>
      </c>
      <c r="K446" s="35" t="str">
        <f>IFERROR(IF(INDEX('[1]PNC 2020'!$A$3:$AA$434,MATCH($A446,'[1]PNC 2020'!$A$7:$A$434,0)+4,MATCH(K$60,'[1]PNC 2020'!$A$3:$AA$3,0))=0,"",INDEX('[1]PNC 2020'!$A$3:$AA$434,MATCH($A446,'[1]PNC 2020'!$A$7:$A$434,0)+4,MATCH(K$60,'[1]PNC 2020'!$A$3:$AA$3,0))),"")</f>
        <v/>
      </c>
      <c r="L446" s="35" t="str">
        <f>IFERROR(IF(INDEX('[1]PNC 2020'!$A$3:$AA$434,MATCH($A446,'[1]PNC 2020'!$A$7:$A$434,0)+4,MATCH(L$60,'[1]PNC 2020'!$A$3:$AA$3,0))=0,"",INDEX('[1]PNC 2020'!$A$3:$AA$434,MATCH($A446,'[1]PNC 2020'!$A$7:$A$434,0)+4,MATCH(L$60,'[1]PNC 2020'!$A$3:$AA$3,0))),"")</f>
        <v/>
      </c>
      <c r="M446" s="35">
        <f t="shared" si="148"/>
        <v>0</v>
      </c>
      <c r="N446" s="35" t="str">
        <f>IFERROR(IF(INDEX('[1]PNC 2020'!$A$3:$AA$434,MATCH($A446,'[1]PNC 2020'!$A$7:$A$434,0)+4,MATCH(N$60,'[1]PNC 2020'!$A$3:$AA$3,0))=0,"",INDEX('[1]PNC 2020'!$A$3:$AA$434,MATCH($A446,'[1]PNC 2020'!$A$7:$A$434,0)+4,MATCH(N$60,'[1]PNC 2020'!$A$3:$AA$3,0))),"")</f>
        <v/>
      </c>
      <c r="O446" s="35" t="str">
        <f>IFERROR(IF(INDEX('[1]PNC 2020'!$A$3:$AA$434,MATCH($A446,'[1]PNC 2020'!$A$7:$A$434,0)+4,MATCH(O$60,'[1]PNC 2020'!$A$3:$AA$3,0))=0,"",INDEX('[1]PNC 2020'!$A$3:$AA$434,MATCH($A446,'[1]PNC 2020'!$A$7:$A$434,0)+4,MATCH(O$60,'[1]PNC 2020'!$A$3:$AA$3,0))),"")</f>
        <v/>
      </c>
      <c r="P446" s="35">
        <f t="shared" si="149"/>
        <v>0</v>
      </c>
      <c r="Q446" s="35" t="str">
        <f>IFERROR(IF(INDEX('[1]PNC 2020'!$A$3:$AA$434,MATCH($A446,'[1]PNC 2020'!$A$7:$A$434,0)+4,MATCH(Q$60,'[1]PNC 2020'!$A$3:$AA$3,0))=0,"",INDEX('[1]PNC 2020'!$A$3:$AA$434,MATCH($A446,'[1]PNC 2020'!$A$7:$A$434,0)+4,MATCH(Q$60,'[1]PNC 2020'!$A$3:$AA$3,0))),"")</f>
        <v/>
      </c>
      <c r="R446" s="35" t="str">
        <f>IFERROR(IF(INDEX('[1]PNC 2020'!$A$3:$AA$434,MATCH($A446,'[1]PNC 2020'!$A$7:$A$434,0)+4,MATCH(R$60,'[1]PNC 2020'!$A$3:$AA$3,0))=0,"",INDEX('[1]PNC 2020'!$A$3:$AA$434,MATCH($A446,'[1]PNC 2020'!$A$7:$A$434,0)+4,MATCH(R$60,'[1]PNC 2020'!$A$3:$AA$3,0))),"")</f>
        <v/>
      </c>
      <c r="S446" s="35">
        <f t="shared" si="150"/>
        <v>0</v>
      </c>
      <c r="T446" s="35" t="str">
        <f>IFERROR(IF(INDEX('[1]PNC 2020'!$A$3:$AA$434,MATCH($A446,'[1]PNC 2020'!$A$7:$A$434,0)+4,MATCH(T$60,'[1]PNC 2020'!$A$3:$AA$3,0))=0,"",INDEX('[1]PNC 2020'!$A$3:$AA$434,MATCH($A446,'[1]PNC 2020'!$A$7:$A$434,0)+4,MATCH(T$60,'[1]PNC 2020'!$A$3:$AA$3,0))),"")</f>
        <v/>
      </c>
      <c r="U446" s="35" t="str">
        <f>IFERROR(IF(INDEX('[1]PNC 2020'!$A$3:$AA$434,MATCH($A446,'[1]PNC 2020'!$A$7:$A$434,0)+4,MATCH(U$60,'[1]PNC 2020'!$A$3:$AA$3,0))=0,"",INDEX('[1]PNC 2020'!$A$3:$AA$434,MATCH($A446,'[1]PNC 2020'!$A$7:$A$434,0)+4,MATCH(U$60,'[1]PNC 2020'!$A$3:$AA$3,0))),"")</f>
        <v/>
      </c>
      <c r="V446" s="35">
        <f t="shared" si="151"/>
        <v>0</v>
      </c>
      <c r="W446" s="35" t="str">
        <f>IFERROR(IF(INDEX('[1]PNC 2020'!$A$3:$AA$434,MATCH($A446,'[1]PNC 2020'!$A$7:$A$434,0)+4,MATCH(W$60,'[1]PNC 2020'!$A$3:$AA$3,0))=0,"",INDEX('[1]PNC 2020'!$A$3:$AA$434,MATCH($A446,'[1]PNC 2020'!$A$7:$A$434,0)+4,MATCH(W$60,'[1]PNC 2020'!$A$3:$AA$3,0))),"")</f>
        <v/>
      </c>
      <c r="X446" s="35" t="str">
        <f>IFERROR(IF(INDEX('[1]PNC 2020'!$A$3:$AA$434,MATCH($A446,'[1]PNC 2020'!$A$7:$A$434,0)+4,MATCH(X$60,'[1]PNC 2020'!$A$3:$AA$3,0))=0,"",INDEX('[1]PNC 2020'!$A$3:$AA$434,MATCH($A446,'[1]PNC 2020'!$A$7:$A$434,0)+4,MATCH(X$60,'[1]PNC 2020'!$A$3:$AA$3,0))),"")</f>
        <v/>
      </c>
      <c r="Y446" s="35">
        <f t="shared" si="152"/>
        <v>0</v>
      </c>
      <c r="Z446" s="35" t="str">
        <f>IFERROR(IF(INDEX('[1]PNC 2020'!$A$3:$AA$434,MATCH($A446,'[1]PNC 2020'!$A$7:$A$434,0)+4,MATCH(Z$60,'[1]PNC 2020'!$A$3:$AA$3,0))=0,"",INDEX('[1]PNC 2020'!$A$3:$AA$434,MATCH($A446,'[1]PNC 2020'!$A$7:$A$434,0)+4,MATCH(Z$60,'[1]PNC 2020'!$A$3:$AA$3,0))),"")</f>
        <v/>
      </c>
      <c r="AA446" s="35" t="str">
        <f>IFERROR(IF(INDEX('[1]PNC 2020'!$A$3:$AA$434,MATCH($A446,'[1]PNC 2020'!$A$7:$A$434,0)+4,MATCH(AA$60,'[1]PNC 2020'!$A$3:$AA$3,0))=0,"",INDEX('[1]PNC 2020'!$A$3:$AA$434,MATCH($A446,'[1]PNC 2020'!$A$7:$A$434,0)+4,MATCH(AA$60,'[1]PNC 2020'!$A$3:$AA$3,0))),"")</f>
        <v/>
      </c>
      <c r="AB446" s="35">
        <f t="shared" si="153"/>
        <v>0</v>
      </c>
      <c r="AC446" s="35" t="str">
        <f>IFERROR(IF(INDEX('[1]PNC 2020'!$A$3:$AA$434,MATCH($A446,'[1]PNC 2020'!$A$7:$A$434,0)+4,MATCH(AC$60,'[1]PNC 2020'!$A$3:$AA$3,0))=0,"",INDEX('[1]PNC 2020'!$A$3:$AA$434,MATCH($A446,'[1]PNC 2020'!$A$7:$A$434,0)+4,MATCH(AC$60,'[1]PNC 2020'!$A$3:$AA$3,0))),"")</f>
        <v/>
      </c>
      <c r="AD446" s="35" t="str">
        <f>IFERROR(IF(INDEX('[1]PNC 2020'!$A$3:$AA$434,MATCH($A446,'[1]PNC 2020'!$A$7:$A$434,0)+4,MATCH(AD$60,'[1]PNC 2020'!$A$3:$AA$3,0))=0,"",INDEX('[1]PNC 2020'!$A$3:$AA$434,MATCH($A446,'[1]PNC 2020'!$A$7:$A$434,0)+4,MATCH(AD$60,'[1]PNC 2020'!$A$3:$AA$3,0))),"")</f>
        <v/>
      </c>
      <c r="AE446" s="35">
        <f t="shared" si="154"/>
        <v>0</v>
      </c>
      <c r="AF446" s="35" t="str">
        <f>IFERROR(IF(INDEX('[1]PNC 2020'!$A$3:$AA$434,MATCH($A446,'[1]PNC 2020'!$A$7:$A$434,0)+4,MATCH(AF$60,'[1]PNC 2020'!$A$3:$AA$3,0))=0,"",INDEX('[1]PNC 2020'!$A$3:$AA$434,MATCH($A446,'[1]PNC 2020'!$A$7:$A$434,0)+4,MATCH(AF$60,'[1]PNC 2020'!$A$3:$AA$3,0))),"")</f>
        <v/>
      </c>
      <c r="AG446" s="35" t="str">
        <f>IFERROR(IF(INDEX('[1]PNC 2020'!$A$3:$AA$434,MATCH($A446,'[1]PNC 2020'!$A$7:$A$434,0)+4,MATCH(AG$60,'[1]PNC 2020'!$A$3:$AA$3,0))=0,"",INDEX('[1]PNC 2020'!$A$3:$AA$434,MATCH($A446,'[1]PNC 2020'!$A$7:$A$434,0)+4,MATCH(AG$60,'[1]PNC 2020'!$A$3:$AA$3,0))),"")</f>
        <v/>
      </c>
      <c r="AH446" s="35">
        <f t="shared" si="155"/>
        <v>0</v>
      </c>
      <c r="AI446" s="35" t="str">
        <f>IFERROR(IF(INDEX('[1]PNC 2020'!$A$3:$AA$434,MATCH($A446,'[1]PNC 2020'!$A$7:$A$434,0)+4,MATCH(AI$60,'[1]PNC 2020'!$A$3:$AA$3,0))=0,"",INDEX('[1]PNC 2020'!$A$3:$AA$434,MATCH($A446,'[1]PNC 2020'!$A$7:$A$434,0)+4,MATCH(AI$60,'[1]PNC 2020'!$A$3:$AA$3,0))),"")</f>
        <v/>
      </c>
      <c r="AJ446" s="35" t="str">
        <f>IFERROR(IF(INDEX('[1]PNC 2020'!$A$3:$AA$434,MATCH($A446,'[1]PNC 2020'!$A$7:$A$434,0)+4,MATCH(AJ$60,'[1]PNC 2020'!$A$3:$AA$3,0))=0,"",INDEX('[1]PNC 2020'!$A$3:$AA$434,MATCH($A446,'[1]PNC 2020'!$A$7:$A$434,0)+4,MATCH(AJ$60,'[1]PNC 2020'!$A$3:$AA$3,0))),"")</f>
        <v/>
      </c>
      <c r="AK446" s="35">
        <f t="shared" si="156"/>
        <v>0</v>
      </c>
      <c r="AM446" s="97" t="s">
        <v>7</v>
      </c>
    </row>
    <row r="447" spans="1:39" x14ac:dyDescent="0.25">
      <c r="A447" s="97" t="str">
        <f t="shared" si="142"/>
        <v>AgostoSeguros Pepín, S. A.</v>
      </c>
      <c r="B447" s="37" t="s">
        <v>114</v>
      </c>
      <c r="C447" s="44">
        <f t="shared" si="144"/>
        <v>0</v>
      </c>
      <c r="D447" s="44">
        <f t="shared" si="145"/>
        <v>0</v>
      </c>
      <c r="E447" s="35" t="str">
        <f>IFERROR(IF(INDEX('[1]PNC 2020'!$A$3:$AA$434,MATCH($A447,'[1]PNC 2020'!$A$7:$A$434,0)+4,MATCH(E$60,'[1]PNC 2020'!$A$3:$AA$3,0))=0,"",INDEX('[1]PNC 2020'!$A$3:$AA$434,MATCH($A447,'[1]PNC 2020'!$A$7:$A$434,0)+4,MATCH(E$60,'[1]PNC 2020'!$A$3:$AA$3,0))),"")</f>
        <v/>
      </c>
      <c r="F447" s="35" t="str">
        <f>IFERROR(IF(INDEX('[1]PNC 2020'!$A$3:$AA$434,MATCH($A447,'[1]PNC 2020'!$A$7:$A$434,0)+4,MATCH(F$60,'[1]PNC 2020'!$A$3:$AA$3,0))=0,"",INDEX('[1]PNC 2020'!$A$3:$AA$434,MATCH($A447,'[1]PNC 2020'!$A$7:$A$434,0)+4,MATCH(F$60,'[1]PNC 2020'!$A$3:$AA$3,0))),"")</f>
        <v/>
      </c>
      <c r="G447" s="35">
        <f t="shared" si="146"/>
        <v>0</v>
      </c>
      <c r="H447" s="35" t="str">
        <f>IFERROR(IF(INDEX('[1]PNC 2020'!$A$3:$AA$434,MATCH($A447,'[1]PNC 2020'!$A$7:$A$434,0)+4,MATCH(H$60,'[1]PNC 2020'!$A$3:$AA$3,0))=0,"",INDEX('[1]PNC 2020'!$A$3:$AA$434,MATCH($A447,'[1]PNC 2020'!$A$7:$A$434,0)+4,MATCH(H$60,'[1]PNC 2020'!$A$3:$AA$3,0))),"")</f>
        <v/>
      </c>
      <c r="I447" s="35" t="str">
        <f>IFERROR(IF(INDEX('[1]PNC 2020'!$A$3:$AA$434,MATCH($A447,'[1]PNC 2020'!$A$7:$A$434,0)+4,MATCH(I$60,'[1]PNC 2020'!$A$3:$AA$3,0))=0,"",INDEX('[1]PNC 2020'!$A$3:$AA$434,MATCH($A447,'[1]PNC 2020'!$A$7:$A$434,0)+4,MATCH(I$60,'[1]PNC 2020'!$A$3:$AA$3,0))),"")</f>
        <v/>
      </c>
      <c r="J447" s="35">
        <f t="shared" si="147"/>
        <v>0</v>
      </c>
      <c r="K447" s="35" t="str">
        <f>IFERROR(IF(INDEX('[1]PNC 2020'!$A$3:$AA$434,MATCH($A447,'[1]PNC 2020'!$A$7:$A$434,0)+4,MATCH(K$60,'[1]PNC 2020'!$A$3:$AA$3,0))=0,"",INDEX('[1]PNC 2020'!$A$3:$AA$434,MATCH($A447,'[1]PNC 2020'!$A$7:$A$434,0)+4,MATCH(K$60,'[1]PNC 2020'!$A$3:$AA$3,0))),"")</f>
        <v/>
      </c>
      <c r="L447" s="35" t="str">
        <f>IFERROR(IF(INDEX('[1]PNC 2020'!$A$3:$AA$434,MATCH($A447,'[1]PNC 2020'!$A$7:$A$434,0)+4,MATCH(L$60,'[1]PNC 2020'!$A$3:$AA$3,0))=0,"",INDEX('[1]PNC 2020'!$A$3:$AA$434,MATCH($A447,'[1]PNC 2020'!$A$7:$A$434,0)+4,MATCH(L$60,'[1]PNC 2020'!$A$3:$AA$3,0))),"")</f>
        <v/>
      </c>
      <c r="M447" s="35">
        <f t="shared" si="148"/>
        <v>0</v>
      </c>
      <c r="N447" s="35" t="str">
        <f>IFERROR(IF(INDEX('[1]PNC 2020'!$A$3:$AA$434,MATCH($A447,'[1]PNC 2020'!$A$7:$A$434,0)+4,MATCH(N$60,'[1]PNC 2020'!$A$3:$AA$3,0))=0,"",INDEX('[1]PNC 2020'!$A$3:$AA$434,MATCH($A447,'[1]PNC 2020'!$A$7:$A$434,0)+4,MATCH(N$60,'[1]PNC 2020'!$A$3:$AA$3,0))),"")</f>
        <v/>
      </c>
      <c r="O447" s="35" t="str">
        <f>IFERROR(IF(INDEX('[1]PNC 2020'!$A$3:$AA$434,MATCH($A447,'[1]PNC 2020'!$A$7:$A$434,0)+4,MATCH(O$60,'[1]PNC 2020'!$A$3:$AA$3,0))=0,"",INDEX('[1]PNC 2020'!$A$3:$AA$434,MATCH($A447,'[1]PNC 2020'!$A$7:$A$434,0)+4,MATCH(O$60,'[1]PNC 2020'!$A$3:$AA$3,0))),"")</f>
        <v/>
      </c>
      <c r="P447" s="35">
        <f t="shared" si="149"/>
        <v>0</v>
      </c>
      <c r="Q447" s="35" t="str">
        <f>IFERROR(IF(INDEX('[1]PNC 2020'!$A$3:$AA$434,MATCH($A447,'[1]PNC 2020'!$A$7:$A$434,0)+4,MATCH(Q$60,'[1]PNC 2020'!$A$3:$AA$3,0))=0,"",INDEX('[1]PNC 2020'!$A$3:$AA$434,MATCH($A447,'[1]PNC 2020'!$A$7:$A$434,0)+4,MATCH(Q$60,'[1]PNC 2020'!$A$3:$AA$3,0))),"")</f>
        <v/>
      </c>
      <c r="R447" s="35" t="str">
        <f>IFERROR(IF(INDEX('[1]PNC 2020'!$A$3:$AA$434,MATCH($A447,'[1]PNC 2020'!$A$7:$A$434,0)+4,MATCH(R$60,'[1]PNC 2020'!$A$3:$AA$3,0))=0,"",INDEX('[1]PNC 2020'!$A$3:$AA$434,MATCH($A447,'[1]PNC 2020'!$A$7:$A$434,0)+4,MATCH(R$60,'[1]PNC 2020'!$A$3:$AA$3,0))),"")</f>
        <v/>
      </c>
      <c r="S447" s="35">
        <f t="shared" si="150"/>
        <v>0</v>
      </c>
      <c r="T447" s="35" t="str">
        <f>IFERROR(IF(INDEX('[1]PNC 2020'!$A$3:$AA$434,MATCH($A447,'[1]PNC 2020'!$A$7:$A$434,0)+4,MATCH(T$60,'[1]PNC 2020'!$A$3:$AA$3,0))=0,"",INDEX('[1]PNC 2020'!$A$3:$AA$434,MATCH($A447,'[1]PNC 2020'!$A$7:$A$434,0)+4,MATCH(T$60,'[1]PNC 2020'!$A$3:$AA$3,0))),"")</f>
        <v/>
      </c>
      <c r="U447" s="35" t="str">
        <f>IFERROR(IF(INDEX('[1]PNC 2020'!$A$3:$AA$434,MATCH($A447,'[1]PNC 2020'!$A$7:$A$434,0)+4,MATCH(U$60,'[1]PNC 2020'!$A$3:$AA$3,0))=0,"",INDEX('[1]PNC 2020'!$A$3:$AA$434,MATCH($A447,'[1]PNC 2020'!$A$7:$A$434,0)+4,MATCH(U$60,'[1]PNC 2020'!$A$3:$AA$3,0))),"")</f>
        <v/>
      </c>
      <c r="V447" s="35">
        <f t="shared" si="151"/>
        <v>0</v>
      </c>
      <c r="W447" s="35" t="str">
        <f>IFERROR(IF(INDEX('[1]PNC 2020'!$A$3:$AA$434,MATCH($A447,'[1]PNC 2020'!$A$7:$A$434,0)+4,MATCH(W$60,'[1]PNC 2020'!$A$3:$AA$3,0))=0,"",INDEX('[1]PNC 2020'!$A$3:$AA$434,MATCH($A447,'[1]PNC 2020'!$A$7:$A$434,0)+4,MATCH(W$60,'[1]PNC 2020'!$A$3:$AA$3,0))),"")</f>
        <v/>
      </c>
      <c r="X447" s="35" t="str">
        <f>IFERROR(IF(INDEX('[1]PNC 2020'!$A$3:$AA$434,MATCH($A447,'[1]PNC 2020'!$A$7:$A$434,0)+4,MATCH(X$60,'[1]PNC 2020'!$A$3:$AA$3,0))=0,"",INDEX('[1]PNC 2020'!$A$3:$AA$434,MATCH($A447,'[1]PNC 2020'!$A$7:$A$434,0)+4,MATCH(X$60,'[1]PNC 2020'!$A$3:$AA$3,0))),"")</f>
        <v/>
      </c>
      <c r="Y447" s="35">
        <f t="shared" si="152"/>
        <v>0</v>
      </c>
      <c r="Z447" s="35" t="str">
        <f>IFERROR(IF(INDEX('[1]PNC 2020'!$A$3:$AA$434,MATCH($A447,'[1]PNC 2020'!$A$7:$A$434,0)+4,MATCH(Z$60,'[1]PNC 2020'!$A$3:$AA$3,0))=0,"",INDEX('[1]PNC 2020'!$A$3:$AA$434,MATCH($A447,'[1]PNC 2020'!$A$7:$A$434,0)+4,MATCH(Z$60,'[1]PNC 2020'!$A$3:$AA$3,0))),"")</f>
        <v/>
      </c>
      <c r="AA447" s="35" t="str">
        <f>IFERROR(IF(INDEX('[1]PNC 2020'!$A$3:$AA$434,MATCH($A447,'[1]PNC 2020'!$A$7:$A$434,0)+4,MATCH(AA$60,'[1]PNC 2020'!$A$3:$AA$3,0))=0,"",INDEX('[1]PNC 2020'!$A$3:$AA$434,MATCH($A447,'[1]PNC 2020'!$A$7:$A$434,0)+4,MATCH(AA$60,'[1]PNC 2020'!$A$3:$AA$3,0))),"")</f>
        <v/>
      </c>
      <c r="AB447" s="35">
        <f t="shared" si="153"/>
        <v>0</v>
      </c>
      <c r="AC447" s="35" t="str">
        <f>IFERROR(IF(INDEX('[1]PNC 2020'!$A$3:$AA$434,MATCH($A447,'[1]PNC 2020'!$A$7:$A$434,0)+4,MATCH(AC$60,'[1]PNC 2020'!$A$3:$AA$3,0))=0,"",INDEX('[1]PNC 2020'!$A$3:$AA$434,MATCH($A447,'[1]PNC 2020'!$A$7:$A$434,0)+4,MATCH(AC$60,'[1]PNC 2020'!$A$3:$AA$3,0))),"")</f>
        <v/>
      </c>
      <c r="AD447" s="35" t="str">
        <f>IFERROR(IF(INDEX('[1]PNC 2020'!$A$3:$AA$434,MATCH($A447,'[1]PNC 2020'!$A$7:$A$434,0)+4,MATCH(AD$60,'[1]PNC 2020'!$A$3:$AA$3,0))=0,"",INDEX('[1]PNC 2020'!$A$3:$AA$434,MATCH($A447,'[1]PNC 2020'!$A$7:$A$434,0)+4,MATCH(AD$60,'[1]PNC 2020'!$A$3:$AA$3,0))),"")</f>
        <v/>
      </c>
      <c r="AE447" s="35">
        <f t="shared" si="154"/>
        <v>0</v>
      </c>
      <c r="AF447" s="35" t="str">
        <f>IFERROR(IF(INDEX('[1]PNC 2020'!$A$3:$AA$434,MATCH($A447,'[1]PNC 2020'!$A$7:$A$434,0)+4,MATCH(AF$60,'[1]PNC 2020'!$A$3:$AA$3,0))=0,"",INDEX('[1]PNC 2020'!$A$3:$AA$434,MATCH($A447,'[1]PNC 2020'!$A$7:$A$434,0)+4,MATCH(AF$60,'[1]PNC 2020'!$A$3:$AA$3,0))),"")</f>
        <v/>
      </c>
      <c r="AG447" s="35" t="str">
        <f>IFERROR(IF(INDEX('[1]PNC 2020'!$A$3:$AA$434,MATCH($A447,'[1]PNC 2020'!$A$7:$A$434,0)+4,MATCH(AG$60,'[1]PNC 2020'!$A$3:$AA$3,0))=0,"",INDEX('[1]PNC 2020'!$A$3:$AA$434,MATCH($A447,'[1]PNC 2020'!$A$7:$A$434,0)+4,MATCH(AG$60,'[1]PNC 2020'!$A$3:$AA$3,0))),"")</f>
        <v/>
      </c>
      <c r="AH447" s="35">
        <f t="shared" si="155"/>
        <v>0</v>
      </c>
      <c r="AI447" s="35" t="str">
        <f>IFERROR(IF(INDEX('[1]PNC 2020'!$A$3:$AA$434,MATCH($A447,'[1]PNC 2020'!$A$7:$A$434,0)+4,MATCH(AI$60,'[1]PNC 2020'!$A$3:$AA$3,0))=0,"",INDEX('[1]PNC 2020'!$A$3:$AA$434,MATCH($A447,'[1]PNC 2020'!$A$7:$A$434,0)+4,MATCH(AI$60,'[1]PNC 2020'!$A$3:$AA$3,0))),"")</f>
        <v/>
      </c>
      <c r="AJ447" s="35" t="str">
        <f>IFERROR(IF(INDEX('[1]PNC 2020'!$A$3:$AA$434,MATCH($A447,'[1]PNC 2020'!$A$7:$A$434,0)+4,MATCH(AJ$60,'[1]PNC 2020'!$A$3:$AA$3,0))=0,"",INDEX('[1]PNC 2020'!$A$3:$AA$434,MATCH($A447,'[1]PNC 2020'!$A$7:$A$434,0)+4,MATCH(AJ$60,'[1]PNC 2020'!$A$3:$AA$3,0))),"")</f>
        <v/>
      </c>
      <c r="AK447" s="35">
        <f t="shared" si="156"/>
        <v>0</v>
      </c>
      <c r="AM447" s="97" t="s">
        <v>7</v>
      </c>
    </row>
    <row r="448" spans="1:39" x14ac:dyDescent="0.25">
      <c r="A448" s="97" t="str">
        <f t="shared" si="142"/>
        <v>AgostoLa Monumental de Seguros, S. A.</v>
      </c>
      <c r="B448" s="37" t="s">
        <v>85</v>
      </c>
      <c r="C448" s="44">
        <f t="shared" si="144"/>
        <v>0</v>
      </c>
      <c r="D448" s="44">
        <f t="shared" si="145"/>
        <v>0</v>
      </c>
      <c r="E448" s="35" t="str">
        <f>IFERROR(IF(INDEX('[1]PNC 2020'!$A$3:$AA$434,MATCH($A448,'[1]PNC 2020'!$A$7:$A$434,0)+4,MATCH(E$60,'[1]PNC 2020'!$A$3:$AA$3,0))=0,"",INDEX('[1]PNC 2020'!$A$3:$AA$434,MATCH($A448,'[1]PNC 2020'!$A$7:$A$434,0)+4,MATCH(E$60,'[1]PNC 2020'!$A$3:$AA$3,0))),"")</f>
        <v/>
      </c>
      <c r="F448" s="35" t="str">
        <f>IFERROR(IF(INDEX('[1]PNC 2020'!$A$3:$AA$434,MATCH($A448,'[1]PNC 2020'!$A$7:$A$434,0)+4,MATCH(F$60,'[1]PNC 2020'!$A$3:$AA$3,0))=0,"",INDEX('[1]PNC 2020'!$A$3:$AA$434,MATCH($A448,'[1]PNC 2020'!$A$7:$A$434,0)+4,MATCH(F$60,'[1]PNC 2020'!$A$3:$AA$3,0))),"")</f>
        <v/>
      </c>
      <c r="G448" s="35">
        <f t="shared" si="146"/>
        <v>0</v>
      </c>
      <c r="H448" s="35" t="str">
        <f>IFERROR(IF(INDEX('[1]PNC 2020'!$A$3:$AA$434,MATCH($A448,'[1]PNC 2020'!$A$7:$A$434,0)+4,MATCH(H$60,'[1]PNC 2020'!$A$3:$AA$3,0))=0,"",INDEX('[1]PNC 2020'!$A$3:$AA$434,MATCH($A448,'[1]PNC 2020'!$A$7:$A$434,0)+4,MATCH(H$60,'[1]PNC 2020'!$A$3:$AA$3,0))),"")</f>
        <v/>
      </c>
      <c r="I448" s="35" t="str">
        <f>IFERROR(IF(INDEX('[1]PNC 2020'!$A$3:$AA$434,MATCH($A448,'[1]PNC 2020'!$A$7:$A$434,0)+4,MATCH(I$60,'[1]PNC 2020'!$A$3:$AA$3,0))=0,"",INDEX('[1]PNC 2020'!$A$3:$AA$434,MATCH($A448,'[1]PNC 2020'!$A$7:$A$434,0)+4,MATCH(I$60,'[1]PNC 2020'!$A$3:$AA$3,0))),"")</f>
        <v/>
      </c>
      <c r="J448" s="35">
        <f t="shared" si="147"/>
        <v>0</v>
      </c>
      <c r="K448" s="35" t="str">
        <f>IFERROR(IF(INDEX('[1]PNC 2020'!$A$3:$AA$434,MATCH($A448,'[1]PNC 2020'!$A$7:$A$434,0)+4,MATCH(K$60,'[1]PNC 2020'!$A$3:$AA$3,0))=0,"",INDEX('[1]PNC 2020'!$A$3:$AA$434,MATCH($A448,'[1]PNC 2020'!$A$7:$A$434,0)+4,MATCH(K$60,'[1]PNC 2020'!$A$3:$AA$3,0))),"")</f>
        <v/>
      </c>
      <c r="L448" s="35" t="str">
        <f>IFERROR(IF(INDEX('[1]PNC 2020'!$A$3:$AA$434,MATCH($A448,'[1]PNC 2020'!$A$7:$A$434,0)+4,MATCH(L$60,'[1]PNC 2020'!$A$3:$AA$3,0))=0,"",INDEX('[1]PNC 2020'!$A$3:$AA$434,MATCH($A448,'[1]PNC 2020'!$A$7:$A$434,0)+4,MATCH(L$60,'[1]PNC 2020'!$A$3:$AA$3,0))),"")</f>
        <v/>
      </c>
      <c r="M448" s="35">
        <f t="shared" si="148"/>
        <v>0</v>
      </c>
      <c r="N448" s="35" t="str">
        <f>IFERROR(IF(INDEX('[1]PNC 2020'!$A$3:$AA$434,MATCH($A448,'[1]PNC 2020'!$A$7:$A$434,0)+4,MATCH(N$60,'[1]PNC 2020'!$A$3:$AA$3,0))=0,"",INDEX('[1]PNC 2020'!$A$3:$AA$434,MATCH($A448,'[1]PNC 2020'!$A$7:$A$434,0)+4,MATCH(N$60,'[1]PNC 2020'!$A$3:$AA$3,0))),"")</f>
        <v/>
      </c>
      <c r="O448" s="35" t="str">
        <f>IFERROR(IF(INDEX('[1]PNC 2020'!$A$3:$AA$434,MATCH($A448,'[1]PNC 2020'!$A$7:$A$434,0)+4,MATCH(O$60,'[1]PNC 2020'!$A$3:$AA$3,0))=0,"",INDEX('[1]PNC 2020'!$A$3:$AA$434,MATCH($A448,'[1]PNC 2020'!$A$7:$A$434,0)+4,MATCH(O$60,'[1]PNC 2020'!$A$3:$AA$3,0))),"")</f>
        <v/>
      </c>
      <c r="P448" s="35">
        <f t="shared" si="149"/>
        <v>0</v>
      </c>
      <c r="Q448" s="35" t="str">
        <f>IFERROR(IF(INDEX('[1]PNC 2020'!$A$3:$AA$434,MATCH($A448,'[1]PNC 2020'!$A$7:$A$434,0)+4,MATCH(Q$60,'[1]PNC 2020'!$A$3:$AA$3,0))=0,"",INDEX('[1]PNC 2020'!$A$3:$AA$434,MATCH($A448,'[1]PNC 2020'!$A$7:$A$434,0)+4,MATCH(Q$60,'[1]PNC 2020'!$A$3:$AA$3,0))),"")</f>
        <v/>
      </c>
      <c r="R448" s="35" t="str">
        <f>IFERROR(IF(INDEX('[1]PNC 2020'!$A$3:$AA$434,MATCH($A448,'[1]PNC 2020'!$A$7:$A$434,0)+4,MATCH(R$60,'[1]PNC 2020'!$A$3:$AA$3,0))=0,"",INDEX('[1]PNC 2020'!$A$3:$AA$434,MATCH($A448,'[1]PNC 2020'!$A$7:$A$434,0)+4,MATCH(R$60,'[1]PNC 2020'!$A$3:$AA$3,0))),"")</f>
        <v/>
      </c>
      <c r="S448" s="35">
        <f t="shared" si="150"/>
        <v>0</v>
      </c>
      <c r="T448" s="35" t="str">
        <f>IFERROR(IF(INDEX('[1]PNC 2020'!$A$3:$AA$434,MATCH($A448,'[1]PNC 2020'!$A$7:$A$434,0)+4,MATCH(T$60,'[1]PNC 2020'!$A$3:$AA$3,0))=0,"",INDEX('[1]PNC 2020'!$A$3:$AA$434,MATCH($A448,'[1]PNC 2020'!$A$7:$A$434,0)+4,MATCH(T$60,'[1]PNC 2020'!$A$3:$AA$3,0))),"")</f>
        <v/>
      </c>
      <c r="U448" s="35" t="str">
        <f>IFERROR(IF(INDEX('[1]PNC 2020'!$A$3:$AA$434,MATCH($A448,'[1]PNC 2020'!$A$7:$A$434,0)+4,MATCH(U$60,'[1]PNC 2020'!$A$3:$AA$3,0))=0,"",INDEX('[1]PNC 2020'!$A$3:$AA$434,MATCH($A448,'[1]PNC 2020'!$A$7:$A$434,0)+4,MATCH(U$60,'[1]PNC 2020'!$A$3:$AA$3,0))),"")</f>
        <v/>
      </c>
      <c r="V448" s="35">
        <f t="shared" si="151"/>
        <v>0</v>
      </c>
      <c r="W448" s="35" t="str">
        <f>IFERROR(IF(INDEX('[1]PNC 2020'!$A$3:$AA$434,MATCH($A448,'[1]PNC 2020'!$A$7:$A$434,0)+4,MATCH(W$60,'[1]PNC 2020'!$A$3:$AA$3,0))=0,"",INDEX('[1]PNC 2020'!$A$3:$AA$434,MATCH($A448,'[1]PNC 2020'!$A$7:$A$434,0)+4,MATCH(W$60,'[1]PNC 2020'!$A$3:$AA$3,0))),"")</f>
        <v/>
      </c>
      <c r="X448" s="35" t="str">
        <f>IFERROR(IF(INDEX('[1]PNC 2020'!$A$3:$AA$434,MATCH($A448,'[1]PNC 2020'!$A$7:$A$434,0)+4,MATCH(X$60,'[1]PNC 2020'!$A$3:$AA$3,0))=0,"",INDEX('[1]PNC 2020'!$A$3:$AA$434,MATCH($A448,'[1]PNC 2020'!$A$7:$A$434,0)+4,MATCH(X$60,'[1]PNC 2020'!$A$3:$AA$3,0))),"")</f>
        <v/>
      </c>
      <c r="Y448" s="35">
        <f t="shared" si="152"/>
        <v>0</v>
      </c>
      <c r="Z448" s="35" t="str">
        <f>IFERROR(IF(INDEX('[1]PNC 2020'!$A$3:$AA$434,MATCH($A448,'[1]PNC 2020'!$A$7:$A$434,0)+4,MATCH(Z$60,'[1]PNC 2020'!$A$3:$AA$3,0))=0,"",INDEX('[1]PNC 2020'!$A$3:$AA$434,MATCH($A448,'[1]PNC 2020'!$A$7:$A$434,0)+4,MATCH(Z$60,'[1]PNC 2020'!$A$3:$AA$3,0))),"")</f>
        <v/>
      </c>
      <c r="AA448" s="35" t="str">
        <f>IFERROR(IF(INDEX('[1]PNC 2020'!$A$3:$AA$434,MATCH($A448,'[1]PNC 2020'!$A$7:$A$434,0)+4,MATCH(AA$60,'[1]PNC 2020'!$A$3:$AA$3,0))=0,"",INDEX('[1]PNC 2020'!$A$3:$AA$434,MATCH($A448,'[1]PNC 2020'!$A$7:$A$434,0)+4,MATCH(AA$60,'[1]PNC 2020'!$A$3:$AA$3,0))),"")</f>
        <v/>
      </c>
      <c r="AB448" s="35">
        <f t="shared" si="153"/>
        <v>0</v>
      </c>
      <c r="AC448" s="35" t="str">
        <f>IFERROR(IF(INDEX('[1]PNC 2020'!$A$3:$AA$434,MATCH($A448,'[1]PNC 2020'!$A$7:$A$434,0)+4,MATCH(AC$60,'[1]PNC 2020'!$A$3:$AA$3,0))=0,"",INDEX('[1]PNC 2020'!$A$3:$AA$434,MATCH($A448,'[1]PNC 2020'!$A$7:$A$434,0)+4,MATCH(AC$60,'[1]PNC 2020'!$A$3:$AA$3,0))),"")</f>
        <v/>
      </c>
      <c r="AD448" s="35" t="str">
        <f>IFERROR(IF(INDEX('[1]PNC 2020'!$A$3:$AA$434,MATCH($A448,'[1]PNC 2020'!$A$7:$A$434,0)+4,MATCH(AD$60,'[1]PNC 2020'!$A$3:$AA$3,0))=0,"",INDEX('[1]PNC 2020'!$A$3:$AA$434,MATCH($A448,'[1]PNC 2020'!$A$7:$A$434,0)+4,MATCH(AD$60,'[1]PNC 2020'!$A$3:$AA$3,0))),"")</f>
        <v/>
      </c>
      <c r="AE448" s="35">
        <f t="shared" si="154"/>
        <v>0</v>
      </c>
      <c r="AF448" s="35" t="str">
        <f>IFERROR(IF(INDEX('[1]PNC 2020'!$A$3:$AA$434,MATCH($A448,'[1]PNC 2020'!$A$7:$A$434,0)+4,MATCH(AF$60,'[1]PNC 2020'!$A$3:$AA$3,0))=0,"",INDEX('[1]PNC 2020'!$A$3:$AA$434,MATCH($A448,'[1]PNC 2020'!$A$7:$A$434,0)+4,MATCH(AF$60,'[1]PNC 2020'!$A$3:$AA$3,0))),"")</f>
        <v/>
      </c>
      <c r="AG448" s="35" t="str">
        <f>IFERROR(IF(INDEX('[1]PNC 2020'!$A$3:$AA$434,MATCH($A448,'[1]PNC 2020'!$A$7:$A$434,0)+4,MATCH(AG$60,'[1]PNC 2020'!$A$3:$AA$3,0))=0,"",INDEX('[1]PNC 2020'!$A$3:$AA$434,MATCH($A448,'[1]PNC 2020'!$A$7:$A$434,0)+4,MATCH(AG$60,'[1]PNC 2020'!$A$3:$AA$3,0))),"")</f>
        <v/>
      </c>
      <c r="AH448" s="35">
        <f t="shared" si="155"/>
        <v>0</v>
      </c>
      <c r="AI448" s="35" t="str">
        <f>IFERROR(IF(INDEX('[1]PNC 2020'!$A$3:$AA$434,MATCH($A448,'[1]PNC 2020'!$A$7:$A$434,0)+4,MATCH(AI$60,'[1]PNC 2020'!$A$3:$AA$3,0))=0,"",INDEX('[1]PNC 2020'!$A$3:$AA$434,MATCH($A448,'[1]PNC 2020'!$A$7:$A$434,0)+4,MATCH(AI$60,'[1]PNC 2020'!$A$3:$AA$3,0))),"")</f>
        <v/>
      </c>
      <c r="AJ448" s="35" t="str">
        <f>IFERROR(IF(INDEX('[1]PNC 2020'!$A$3:$AA$434,MATCH($A448,'[1]PNC 2020'!$A$7:$A$434,0)+4,MATCH(AJ$60,'[1]PNC 2020'!$A$3:$AA$3,0))=0,"",INDEX('[1]PNC 2020'!$A$3:$AA$434,MATCH($A448,'[1]PNC 2020'!$A$7:$A$434,0)+4,MATCH(AJ$60,'[1]PNC 2020'!$A$3:$AA$3,0))),"")</f>
        <v/>
      </c>
      <c r="AK448" s="35">
        <f t="shared" si="156"/>
        <v>0</v>
      </c>
      <c r="AM448" s="97" t="s">
        <v>7</v>
      </c>
    </row>
    <row r="449" spans="1:39" x14ac:dyDescent="0.25">
      <c r="A449" s="97" t="str">
        <f t="shared" si="142"/>
        <v>AgostoCompañía Dominicana de Seguros, C. por A.</v>
      </c>
      <c r="B449" s="37" t="s">
        <v>115</v>
      </c>
      <c r="C449" s="44">
        <f t="shared" si="144"/>
        <v>0</v>
      </c>
      <c r="D449" s="44">
        <f t="shared" si="145"/>
        <v>0</v>
      </c>
      <c r="E449" s="35" t="str">
        <f>IFERROR(IF(INDEX('[1]PNC 2020'!$A$3:$AA$434,MATCH($A449,'[1]PNC 2020'!$A$7:$A$434,0)+4,MATCH(E$60,'[1]PNC 2020'!$A$3:$AA$3,0))=0,"",INDEX('[1]PNC 2020'!$A$3:$AA$434,MATCH($A449,'[1]PNC 2020'!$A$7:$A$434,0)+4,MATCH(E$60,'[1]PNC 2020'!$A$3:$AA$3,0))),"")</f>
        <v/>
      </c>
      <c r="F449" s="35" t="str">
        <f>IFERROR(IF(INDEX('[1]PNC 2020'!$A$3:$AA$434,MATCH($A449,'[1]PNC 2020'!$A$7:$A$434,0)+4,MATCH(F$60,'[1]PNC 2020'!$A$3:$AA$3,0))=0,"",INDEX('[1]PNC 2020'!$A$3:$AA$434,MATCH($A449,'[1]PNC 2020'!$A$7:$A$434,0)+4,MATCH(F$60,'[1]PNC 2020'!$A$3:$AA$3,0))),"")</f>
        <v/>
      </c>
      <c r="G449" s="35">
        <f t="shared" si="146"/>
        <v>0</v>
      </c>
      <c r="H449" s="35" t="str">
        <f>IFERROR(IF(INDEX('[1]PNC 2020'!$A$3:$AA$434,MATCH($A449,'[1]PNC 2020'!$A$7:$A$434,0)+4,MATCH(H$60,'[1]PNC 2020'!$A$3:$AA$3,0))=0,"",INDEX('[1]PNC 2020'!$A$3:$AA$434,MATCH($A449,'[1]PNC 2020'!$A$7:$A$434,0)+4,MATCH(H$60,'[1]PNC 2020'!$A$3:$AA$3,0))),"")</f>
        <v/>
      </c>
      <c r="I449" s="35" t="str">
        <f>IFERROR(IF(INDEX('[1]PNC 2020'!$A$3:$AA$434,MATCH($A449,'[1]PNC 2020'!$A$7:$A$434,0)+4,MATCH(I$60,'[1]PNC 2020'!$A$3:$AA$3,0))=0,"",INDEX('[1]PNC 2020'!$A$3:$AA$434,MATCH($A449,'[1]PNC 2020'!$A$7:$A$434,0)+4,MATCH(I$60,'[1]PNC 2020'!$A$3:$AA$3,0))),"")</f>
        <v/>
      </c>
      <c r="J449" s="35">
        <f t="shared" si="147"/>
        <v>0</v>
      </c>
      <c r="K449" s="35" t="str">
        <f>IFERROR(IF(INDEX('[1]PNC 2020'!$A$3:$AA$434,MATCH($A449,'[1]PNC 2020'!$A$7:$A$434,0)+4,MATCH(K$60,'[1]PNC 2020'!$A$3:$AA$3,0))=0,"",INDEX('[1]PNC 2020'!$A$3:$AA$434,MATCH($A449,'[1]PNC 2020'!$A$7:$A$434,0)+4,MATCH(K$60,'[1]PNC 2020'!$A$3:$AA$3,0))),"")</f>
        <v/>
      </c>
      <c r="L449" s="35" t="str">
        <f>IFERROR(IF(INDEX('[1]PNC 2020'!$A$3:$AA$434,MATCH($A449,'[1]PNC 2020'!$A$7:$A$434,0)+4,MATCH(L$60,'[1]PNC 2020'!$A$3:$AA$3,0))=0,"",INDEX('[1]PNC 2020'!$A$3:$AA$434,MATCH($A449,'[1]PNC 2020'!$A$7:$A$434,0)+4,MATCH(L$60,'[1]PNC 2020'!$A$3:$AA$3,0))),"")</f>
        <v/>
      </c>
      <c r="M449" s="35">
        <f t="shared" si="148"/>
        <v>0</v>
      </c>
      <c r="N449" s="35" t="str">
        <f>IFERROR(IF(INDEX('[1]PNC 2020'!$A$3:$AA$434,MATCH($A449,'[1]PNC 2020'!$A$7:$A$434,0)+4,MATCH(N$60,'[1]PNC 2020'!$A$3:$AA$3,0))=0,"",INDEX('[1]PNC 2020'!$A$3:$AA$434,MATCH($A449,'[1]PNC 2020'!$A$7:$A$434,0)+4,MATCH(N$60,'[1]PNC 2020'!$A$3:$AA$3,0))),"")</f>
        <v/>
      </c>
      <c r="O449" s="35" t="str">
        <f>IFERROR(IF(INDEX('[1]PNC 2020'!$A$3:$AA$434,MATCH($A449,'[1]PNC 2020'!$A$7:$A$434,0)+4,MATCH(O$60,'[1]PNC 2020'!$A$3:$AA$3,0))=0,"",INDEX('[1]PNC 2020'!$A$3:$AA$434,MATCH($A449,'[1]PNC 2020'!$A$7:$A$434,0)+4,MATCH(O$60,'[1]PNC 2020'!$A$3:$AA$3,0))),"")</f>
        <v/>
      </c>
      <c r="P449" s="35">
        <f t="shared" si="149"/>
        <v>0</v>
      </c>
      <c r="Q449" s="35" t="str">
        <f>IFERROR(IF(INDEX('[1]PNC 2020'!$A$3:$AA$434,MATCH($A449,'[1]PNC 2020'!$A$7:$A$434,0)+4,MATCH(Q$60,'[1]PNC 2020'!$A$3:$AA$3,0))=0,"",INDEX('[1]PNC 2020'!$A$3:$AA$434,MATCH($A449,'[1]PNC 2020'!$A$7:$A$434,0)+4,MATCH(Q$60,'[1]PNC 2020'!$A$3:$AA$3,0))),"")</f>
        <v/>
      </c>
      <c r="R449" s="35" t="str">
        <f>IFERROR(IF(INDEX('[1]PNC 2020'!$A$3:$AA$434,MATCH($A449,'[1]PNC 2020'!$A$7:$A$434,0)+4,MATCH(R$60,'[1]PNC 2020'!$A$3:$AA$3,0))=0,"",INDEX('[1]PNC 2020'!$A$3:$AA$434,MATCH($A449,'[1]PNC 2020'!$A$7:$A$434,0)+4,MATCH(R$60,'[1]PNC 2020'!$A$3:$AA$3,0))),"")</f>
        <v/>
      </c>
      <c r="S449" s="35">
        <f t="shared" si="150"/>
        <v>0</v>
      </c>
      <c r="T449" s="35" t="str">
        <f>IFERROR(IF(INDEX('[1]PNC 2020'!$A$3:$AA$434,MATCH($A449,'[1]PNC 2020'!$A$7:$A$434,0)+4,MATCH(T$60,'[1]PNC 2020'!$A$3:$AA$3,0))=0,"",INDEX('[1]PNC 2020'!$A$3:$AA$434,MATCH($A449,'[1]PNC 2020'!$A$7:$A$434,0)+4,MATCH(T$60,'[1]PNC 2020'!$A$3:$AA$3,0))),"")</f>
        <v/>
      </c>
      <c r="U449" s="35" t="str">
        <f>IFERROR(IF(INDEX('[1]PNC 2020'!$A$3:$AA$434,MATCH($A449,'[1]PNC 2020'!$A$7:$A$434,0)+4,MATCH(U$60,'[1]PNC 2020'!$A$3:$AA$3,0))=0,"",INDEX('[1]PNC 2020'!$A$3:$AA$434,MATCH($A449,'[1]PNC 2020'!$A$7:$A$434,0)+4,MATCH(U$60,'[1]PNC 2020'!$A$3:$AA$3,0))),"")</f>
        <v/>
      </c>
      <c r="V449" s="35">
        <f t="shared" si="151"/>
        <v>0</v>
      </c>
      <c r="W449" s="35" t="str">
        <f>IFERROR(IF(INDEX('[1]PNC 2020'!$A$3:$AA$434,MATCH($A449,'[1]PNC 2020'!$A$7:$A$434,0)+4,MATCH(W$60,'[1]PNC 2020'!$A$3:$AA$3,0))=0,"",INDEX('[1]PNC 2020'!$A$3:$AA$434,MATCH($A449,'[1]PNC 2020'!$A$7:$A$434,0)+4,MATCH(W$60,'[1]PNC 2020'!$A$3:$AA$3,0))),"")</f>
        <v/>
      </c>
      <c r="X449" s="35" t="str">
        <f>IFERROR(IF(INDEX('[1]PNC 2020'!$A$3:$AA$434,MATCH($A449,'[1]PNC 2020'!$A$7:$A$434,0)+4,MATCH(X$60,'[1]PNC 2020'!$A$3:$AA$3,0))=0,"",INDEX('[1]PNC 2020'!$A$3:$AA$434,MATCH($A449,'[1]PNC 2020'!$A$7:$A$434,0)+4,MATCH(X$60,'[1]PNC 2020'!$A$3:$AA$3,0))),"")</f>
        <v/>
      </c>
      <c r="Y449" s="35">
        <f t="shared" si="152"/>
        <v>0</v>
      </c>
      <c r="Z449" s="35" t="str">
        <f>IFERROR(IF(INDEX('[1]PNC 2020'!$A$3:$AA$434,MATCH($A449,'[1]PNC 2020'!$A$7:$A$434,0)+4,MATCH(Z$60,'[1]PNC 2020'!$A$3:$AA$3,0))=0,"",INDEX('[1]PNC 2020'!$A$3:$AA$434,MATCH($A449,'[1]PNC 2020'!$A$7:$A$434,0)+4,MATCH(Z$60,'[1]PNC 2020'!$A$3:$AA$3,0))),"")</f>
        <v/>
      </c>
      <c r="AA449" s="35" t="str">
        <f>IFERROR(IF(INDEX('[1]PNC 2020'!$A$3:$AA$434,MATCH($A449,'[1]PNC 2020'!$A$7:$A$434,0)+4,MATCH(AA$60,'[1]PNC 2020'!$A$3:$AA$3,0))=0,"",INDEX('[1]PNC 2020'!$A$3:$AA$434,MATCH($A449,'[1]PNC 2020'!$A$7:$A$434,0)+4,MATCH(AA$60,'[1]PNC 2020'!$A$3:$AA$3,0))),"")</f>
        <v/>
      </c>
      <c r="AB449" s="35">
        <f t="shared" si="153"/>
        <v>0</v>
      </c>
      <c r="AC449" s="35" t="str">
        <f>IFERROR(IF(INDEX('[1]PNC 2020'!$A$3:$AA$434,MATCH($A449,'[1]PNC 2020'!$A$7:$A$434,0)+4,MATCH(AC$60,'[1]PNC 2020'!$A$3:$AA$3,0))=0,"",INDEX('[1]PNC 2020'!$A$3:$AA$434,MATCH($A449,'[1]PNC 2020'!$A$7:$A$434,0)+4,MATCH(AC$60,'[1]PNC 2020'!$A$3:$AA$3,0))),"")</f>
        <v/>
      </c>
      <c r="AD449" s="35" t="str">
        <f>IFERROR(IF(INDEX('[1]PNC 2020'!$A$3:$AA$434,MATCH($A449,'[1]PNC 2020'!$A$7:$A$434,0)+4,MATCH(AD$60,'[1]PNC 2020'!$A$3:$AA$3,0))=0,"",INDEX('[1]PNC 2020'!$A$3:$AA$434,MATCH($A449,'[1]PNC 2020'!$A$7:$A$434,0)+4,MATCH(AD$60,'[1]PNC 2020'!$A$3:$AA$3,0))),"")</f>
        <v/>
      </c>
      <c r="AE449" s="35">
        <f t="shared" si="154"/>
        <v>0</v>
      </c>
      <c r="AF449" s="35" t="str">
        <f>IFERROR(IF(INDEX('[1]PNC 2020'!$A$3:$AA$434,MATCH($A449,'[1]PNC 2020'!$A$7:$A$434,0)+4,MATCH(AF$60,'[1]PNC 2020'!$A$3:$AA$3,0))=0,"",INDEX('[1]PNC 2020'!$A$3:$AA$434,MATCH($A449,'[1]PNC 2020'!$A$7:$A$434,0)+4,MATCH(AF$60,'[1]PNC 2020'!$A$3:$AA$3,0))),"")</f>
        <v/>
      </c>
      <c r="AG449" s="35" t="str">
        <f>IFERROR(IF(INDEX('[1]PNC 2020'!$A$3:$AA$434,MATCH($A449,'[1]PNC 2020'!$A$7:$A$434,0)+4,MATCH(AG$60,'[1]PNC 2020'!$A$3:$AA$3,0))=0,"",INDEX('[1]PNC 2020'!$A$3:$AA$434,MATCH($A449,'[1]PNC 2020'!$A$7:$A$434,0)+4,MATCH(AG$60,'[1]PNC 2020'!$A$3:$AA$3,0))),"")</f>
        <v/>
      </c>
      <c r="AH449" s="35">
        <f t="shared" si="155"/>
        <v>0</v>
      </c>
      <c r="AI449" s="35" t="str">
        <f>IFERROR(IF(INDEX('[1]PNC 2020'!$A$3:$AA$434,MATCH($A449,'[1]PNC 2020'!$A$7:$A$434,0)+4,MATCH(AI$60,'[1]PNC 2020'!$A$3:$AA$3,0))=0,"",INDEX('[1]PNC 2020'!$A$3:$AA$434,MATCH($A449,'[1]PNC 2020'!$A$7:$A$434,0)+4,MATCH(AI$60,'[1]PNC 2020'!$A$3:$AA$3,0))),"")</f>
        <v/>
      </c>
      <c r="AJ449" s="35" t="str">
        <f>IFERROR(IF(INDEX('[1]PNC 2020'!$A$3:$AA$434,MATCH($A449,'[1]PNC 2020'!$A$7:$A$434,0)+4,MATCH(AJ$60,'[1]PNC 2020'!$A$3:$AA$3,0))=0,"",INDEX('[1]PNC 2020'!$A$3:$AA$434,MATCH($A449,'[1]PNC 2020'!$A$7:$A$434,0)+4,MATCH(AJ$60,'[1]PNC 2020'!$A$3:$AA$3,0))),"")</f>
        <v/>
      </c>
      <c r="AK449" s="35">
        <f t="shared" si="156"/>
        <v>0</v>
      </c>
      <c r="AM449" s="97" t="s">
        <v>7</v>
      </c>
    </row>
    <row r="450" spans="1:39" x14ac:dyDescent="0.25">
      <c r="A450" s="97" t="str">
        <f t="shared" si="142"/>
        <v>AgostoPatria, S. A., Compañía de Seguros</v>
      </c>
      <c r="B450" s="37" t="s">
        <v>116</v>
      </c>
      <c r="C450" s="44">
        <f t="shared" si="144"/>
        <v>0</v>
      </c>
      <c r="D450" s="44">
        <f t="shared" si="145"/>
        <v>0</v>
      </c>
      <c r="E450" s="35" t="str">
        <f>IFERROR(IF(INDEX('[1]PNC 2020'!$A$3:$AA$434,MATCH($A450,'[1]PNC 2020'!$A$7:$A$434,0)+4,MATCH(E$60,'[1]PNC 2020'!$A$3:$AA$3,0))=0,"",INDEX('[1]PNC 2020'!$A$3:$AA$434,MATCH($A450,'[1]PNC 2020'!$A$7:$A$434,0)+4,MATCH(E$60,'[1]PNC 2020'!$A$3:$AA$3,0))),"")</f>
        <v/>
      </c>
      <c r="F450" s="35" t="str">
        <f>IFERROR(IF(INDEX('[1]PNC 2020'!$A$3:$AA$434,MATCH($A450,'[1]PNC 2020'!$A$7:$A$434,0)+4,MATCH(F$60,'[1]PNC 2020'!$A$3:$AA$3,0))=0,"",INDEX('[1]PNC 2020'!$A$3:$AA$434,MATCH($A450,'[1]PNC 2020'!$A$7:$A$434,0)+4,MATCH(F$60,'[1]PNC 2020'!$A$3:$AA$3,0))),"")</f>
        <v/>
      </c>
      <c r="G450" s="35">
        <f t="shared" si="146"/>
        <v>0</v>
      </c>
      <c r="H450" s="35" t="str">
        <f>IFERROR(IF(INDEX('[1]PNC 2020'!$A$3:$AA$434,MATCH($A450,'[1]PNC 2020'!$A$7:$A$434,0)+4,MATCH(H$60,'[1]PNC 2020'!$A$3:$AA$3,0))=0,"",INDEX('[1]PNC 2020'!$A$3:$AA$434,MATCH($A450,'[1]PNC 2020'!$A$7:$A$434,0)+4,MATCH(H$60,'[1]PNC 2020'!$A$3:$AA$3,0))),"")</f>
        <v/>
      </c>
      <c r="I450" s="35" t="str">
        <f>IFERROR(IF(INDEX('[1]PNC 2020'!$A$3:$AA$434,MATCH($A450,'[1]PNC 2020'!$A$7:$A$434,0)+4,MATCH(I$60,'[1]PNC 2020'!$A$3:$AA$3,0))=0,"",INDEX('[1]PNC 2020'!$A$3:$AA$434,MATCH($A450,'[1]PNC 2020'!$A$7:$A$434,0)+4,MATCH(I$60,'[1]PNC 2020'!$A$3:$AA$3,0))),"")</f>
        <v/>
      </c>
      <c r="J450" s="35">
        <f t="shared" si="147"/>
        <v>0</v>
      </c>
      <c r="K450" s="35" t="str">
        <f>IFERROR(IF(INDEX('[1]PNC 2020'!$A$3:$AA$434,MATCH($A450,'[1]PNC 2020'!$A$7:$A$434,0)+4,MATCH(K$60,'[1]PNC 2020'!$A$3:$AA$3,0))=0,"",INDEX('[1]PNC 2020'!$A$3:$AA$434,MATCH($A450,'[1]PNC 2020'!$A$7:$A$434,0)+4,MATCH(K$60,'[1]PNC 2020'!$A$3:$AA$3,0))),"")</f>
        <v/>
      </c>
      <c r="L450" s="35" t="str">
        <f>IFERROR(IF(INDEX('[1]PNC 2020'!$A$3:$AA$434,MATCH($A450,'[1]PNC 2020'!$A$7:$A$434,0)+4,MATCH(L$60,'[1]PNC 2020'!$A$3:$AA$3,0))=0,"",INDEX('[1]PNC 2020'!$A$3:$AA$434,MATCH($A450,'[1]PNC 2020'!$A$7:$A$434,0)+4,MATCH(L$60,'[1]PNC 2020'!$A$3:$AA$3,0))),"")</f>
        <v/>
      </c>
      <c r="M450" s="35">
        <f t="shared" si="148"/>
        <v>0</v>
      </c>
      <c r="N450" s="35" t="str">
        <f>IFERROR(IF(INDEX('[1]PNC 2020'!$A$3:$AA$434,MATCH($A450,'[1]PNC 2020'!$A$7:$A$434,0)+4,MATCH(N$60,'[1]PNC 2020'!$A$3:$AA$3,0))=0,"",INDEX('[1]PNC 2020'!$A$3:$AA$434,MATCH($A450,'[1]PNC 2020'!$A$7:$A$434,0)+4,MATCH(N$60,'[1]PNC 2020'!$A$3:$AA$3,0))),"")</f>
        <v/>
      </c>
      <c r="O450" s="35" t="str">
        <f>IFERROR(IF(INDEX('[1]PNC 2020'!$A$3:$AA$434,MATCH($A450,'[1]PNC 2020'!$A$7:$A$434,0)+4,MATCH(O$60,'[1]PNC 2020'!$A$3:$AA$3,0))=0,"",INDEX('[1]PNC 2020'!$A$3:$AA$434,MATCH($A450,'[1]PNC 2020'!$A$7:$A$434,0)+4,MATCH(O$60,'[1]PNC 2020'!$A$3:$AA$3,0))),"")</f>
        <v/>
      </c>
      <c r="P450" s="35">
        <f t="shared" si="149"/>
        <v>0</v>
      </c>
      <c r="Q450" s="35" t="str">
        <f>IFERROR(IF(INDEX('[1]PNC 2020'!$A$3:$AA$434,MATCH($A450,'[1]PNC 2020'!$A$7:$A$434,0)+4,MATCH(Q$60,'[1]PNC 2020'!$A$3:$AA$3,0))=0,"",INDEX('[1]PNC 2020'!$A$3:$AA$434,MATCH($A450,'[1]PNC 2020'!$A$7:$A$434,0)+4,MATCH(Q$60,'[1]PNC 2020'!$A$3:$AA$3,0))),"")</f>
        <v/>
      </c>
      <c r="R450" s="35" t="str">
        <f>IFERROR(IF(INDEX('[1]PNC 2020'!$A$3:$AA$434,MATCH($A450,'[1]PNC 2020'!$A$7:$A$434,0)+4,MATCH(R$60,'[1]PNC 2020'!$A$3:$AA$3,0))=0,"",INDEX('[1]PNC 2020'!$A$3:$AA$434,MATCH($A450,'[1]PNC 2020'!$A$7:$A$434,0)+4,MATCH(R$60,'[1]PNC 2020'!$A$3:$AA$3,0))),"")</f>
        <v/>
      </c>
      <c r="S450" s="35">
        <f t="shared" si="150"/>
        <v>0</v>
      </c>
      <c r="T450" s="35" t="str">
        <f>IFERROR(IF(INDEX('[1]PNC 2020'!$A$3:$AA$434,MATCH($A450,'[1]PNC 2020'!$A$7:$A$434,0)+4,MATCH(T$60,'[1]PNC 2020'!$A$3:$AA$3,0))=0,"",INDEX('[1]PNC 2020'!$A$3:$AA$434,MATCH($A450,'[1]PNC 2020'!$A$7:$A$434,0)+4,MATCH(T$60,'[1]PNC 2020'!$A$3:$AA$3,0))),"")</f>
        <v/>
      </c>
      <c r="U450" s="35" t="str">
        <f>IFERROR(IF(INDEX('[1]PNC 2020'!$A$3:$AA$434,MATCH($A450,'[1]PNC 2020'!$A$7:$A$434,0)+4,MATCH(U$60,'[1]PNC 2020'!$A$3:$AA$3,0))=0,"",INDEX('[1]PNC 2020'!$A$3:$AA$434,MATCH($A450,'[1]PNC 2020'!$A$7:$A$434,0)+4,MATCH(U$60,'[1]PNC 2020'!$A$3:$AA$3,0))),"")</f>
        <v/>
      </c>
      <c r="V450" s="35">
        <f t="shared" si="151"/>
        <v>0</v>
      </c>
      <c r="W450" s="35" t="str">
        <f>IFERROR(IF(INDEX('[1]PNC 2020'!$A$3:$AA$434,MATCH($A450,'[1]PNC 2020'!$A$7:$A$434,0)+4,MATCH(W$60,'[1]PNC 2020'!$A$3:$AA$3,0))=0,"",INDEX('[1]PNC 2020'!$A$3:$AA$434,MATCH($A450,'[1]PNC 2020'!$A$7:$A$434,0)+4,MATCH(W$60,'[1]PNC 2020'!$A$3:$AA$3,0))),"")</f>
        <v/>
      </c>
      <c r="X450" s="35" t="str">
        <f>IFERROR(IF(INDEX('[1]PNC 2020'!$A$3:$AA$434,MATCH($A450,'[1]PNC 2020'!$A$7:$A$434,0)+4,MATCH(X$60,'[1]PNC 2020'!$A$3:$AA$3,0))=0,"",INDEX('[1]PNC 2020'!$A$3:$AA$434,MATCH($A450,'[1]PNC 2020'!$A$7:$A$434,0)+4,MATCH(X$60,'[1]PNC 2020'!$A$3:$AA$3,0))),"")</f>
        <v/>
      </c>
      <c r="Y450" s="35">
        <f t="shared" si="152"/>
        <v>0</v>
      </c>
      <c r="Z450" s="35" t="str">
        <f>IFERROR(IF(INDEX('[1]PNC 2020'!$A$3:$AA$434,MATCH($A450,'[1]PNC 2020'!$A$7:$A$434,0)+4,MATCH(Z$60,'[1]PNC 2020'!$A$3:$AA$3,0))=0,"",INDEX('[1]PNC 2020'!$A$3:$AA$434,MATCH($A450,'[1]PNC 2020'!$A$7:$A$434,0)+4,MATCH(Z$60,'[1]PNC 2020'!$A$3:$AA$3,0))),"")</f>
        <v/>
      </c>
      <c r="AA450" s="35" t="str">
        <f>IFERROR(IF(INDEX('[1]PNC 2020'!$A$3:$AA$434,MATCH($A450,'[1]PNC 2020'!$A$7:$A$434,0)+4,MATCH(AA$60,'[1]PNC 2020'!$A$3:$AA$3,0))=0,"",INDEX('[1]PNC 2020'!$A$3:$AA$434,MATCH($A450,'[1]PNC 2020'!$A$7:$A$434,0)+4,MATCH(AA$60,'[1]PNC 2020'!$A$3:$AA$3,0))),"")</f>
        <v/>
      </c>
      <c r="AB450" s="35">
        <f t="shared" si="153"/>
        <v>0</v>
      </c>
      <c r="AC450" s="35" t="str">
        <f>IFERROR(IF(INDEX('[1]PNC 2020'!$A$3:$AA$434,MATCH($A450,'[1]PNC 2020'!$A$7:$A$434,0)+4,MATCH(AC$60,'[1]PNC 2020'!$A$3:$AA$3,0))=0,"",INDEX('[1]PNC 2020'!$A$3:$AA$434,MATCH($A450,'[1]PNC 2020'!$A$7:$A$434,0)+4,MATCH(AC$60,'[1]PNC 2020'!$A$3:$AA$3,0))),"")</f>
        <v/>
      </c>
      <c r="AD450" s="35" t="str">
        <f>IFERROR(IF(INDEX('[1]PNC 2020'!$A$3:$AA$434,MATCH($A450,'[1]PNC 2020'!$A$7:$A$434,0)+4,MATCH(AD$60,'[1]PNC 2020'!$A$3:$AA$3,0))=0,"",INDEX('[1]PNC 2020'!$A$3:$AA$434,MATCH($A450,'[1]PNC 2020'!$A$7:$A$434,0)+4,MATCH(AD$60,'[1]PNC 2020'!$A$3:$AA$3,0))),"")</f>
        <v/>
      </c>
      <c r="AE450" s="35">
        <f t="shared" si="154"/>
        <v>0</v>
      </c>
      <c r="AF450" s="35" t="str">
        <f>IFERROR(IF(INDEX('[1]PNC 2020'!$A$3:$AA$434,MATCH($A450,'[1]PNC 2020'!$A$7:$A$434,0)+4,MATCH(AF$60,'[1]PNC 2020'!$A$3:$AA$3,0))=0,"",INDEX('[1]PNC 2020'!$A$3:$AA$434,MATCH($A450,'[1]PNC 2020'!$A$7:$A$434,0)+4,MATCH(AF$60,'[1]PNC 2020'!$A$3:$AA$3,0))),"")</f>
        <v/>
      </c>
      <c r="AG450" s="35" t="str">
        <f>IFERROR(IF(INDEX('[1]PNC 2020'!$A$3:$AA$434,MATCH($A450,'[1]PNC 2020'!$A$7:$A$434,0)+4,MATCH(AG$60,'[1]PNC 2020'!$A$3:$AA$3,0))=0,"",INDEX('[1]PNC 2020'!$A$3:$AA$434,MATCH($A450,'[1]PNC 2020'!$A$7:$A$434,0)+4,MATCH(AG$60,'[1]PNC 2020'!$A$3:$AA$3,0))),"")</f>
        <v/>
      </c>
      <c r="AH450" s="35">
        <f t="shared" si="155"/>
        <v>0</v>
      </c>
      <c r="AI450" s="35" t="str">
        <f>IFERROR(IF(INDEX('[1]PNC 2020'!$A$3:$AA$434,MATCH($A450,'[1]PNC 2020'!$A$7:$A$434,0)+4,MATCH(AI$60,'[1]PNC 2020'!$A$3:$AA$3,0))=0,"",INDEX('[1]PNC 2020'!$A$3:$AA$434,MATCH($A450,'[1]PNC 2020'!$A$7:$A$434,0)+4,MATCH(AI$60,'[1]PNC 2020'!$A$3:$AA$3,0))),"")</f>
        <v/>
      </c>
      <c r="AJ450" s="35" t="str">
        <f>IFERROR(IF(INDEX('[1]PNC 2020'!$A$3:$AA$434,MATCH($A450,'[1]PNC 2020'!$A$7:$A$434,0)+4,MATCH(AJ$60,'[1]PNC 2020'!$A$3:$AA$3,0))=0,"",INDEX('[1]PNC 2020'!$A$3:$AA$434,MATCH($A450,'[1]PNC 2020'!$A$7:$A$434,0)+4,MATCH(AJ$60,'[1]PNC 2020'!$A$3:$AA$3,0))),"")</f>
        <v/>
      </c>
      <c r="AK450" s="35">
        <f t="shared" si="156"/>
        <v>0</v>
      </c>
      <c r="AM450" s="97" t="s">
        <v>7</v>
      </c>
    </row>
    <row r="451" spans="1:39" x14ac:dyDescent="0.25">
      <c r="A451" s="97" t="str">
        <f t="shared" si="142"/>
        <v>AgostoAseguradora Agropecuaria Dominicana, S. A.</v>
      </c>
      <c r="B451" s="37" t="s">
        <v>117</v>
      </c>
      <c r="C451" s="44">
        <f t="shared" si="144"/>
        <v>0</v>
      </c>
      <c r="D451" s="44">
        <f t="shared" si="145"/>
        <v>0</v>
      </c>
      <c r="E451" s="35" t="str">
        <f>IFERROR(IF(INDEX('[1]PNC 2020'!$A$3:$AA$434,MATCH($A451,'[1]PNC 2020'!$A$7:$A$434,0)+4,MATCH(E$60,'[1]PNC 2020'!$A$3:$AA$3,0))=0,"",INDEX('[1]PNC 2020'!$A$3:$AA$434,MATCH($A451,'[1]PNC 2020'!$A$7:$A$434,0)+4,MATCH(E$60,'[1]PNC 2020'!$A$3:$AA$3,0))),"")</f>
        <v/>
      </c>
      <c r="F451" s="35" t="str">
        <f>IFERROR(IF(INDEX('[1]PNC 2020'!$A$3:$AA$434,MATCH($A451,'[1]PNC 2020'!$A$7:$A$434,0)+4,MATCH(F$60,'[1]PNC 2020'!$A$3:$AA$3,0))=0,"",INDEX('[1]PNC 2020'!$A$3:$AA$434,MATCH($A451,'[1]PNC 2020'!$A$7:$A$434,0)+4,MATCH(F$60,'[1]PNC 2020'!$A$3:$AA$3,0))),"")</f>
        <v/>
      </c>
      <c r="G451" s="35">
        <f t="shared" si="146"/>
        <v>0</v>
      </c>
      <c r="H451" s="35" t="str">
        <f>IFERROR(IF(INDEX('[1]PNC 2020'!$A$3:$AA$434,MATCH($A451,'[1]PNC 2020'!$A$7:$A$434,0)+4,MATCH(H$60,'[1]PNC 2020'!$A$3:$AA$3,0))=0,"",INDEX('[1]PNC 2020'!$A$3:$AA$434,MATCH($A451,'[1]PNC 2020'!$A$7:$A$434,0)+4,MATCH(H$60,'[1]PNC 2020'!$A$3:$AA$3,0))),"")</f>
        <v/>
      </c>
      <c r="I451" s="35" t="str">
        <f>IFERROR(IF(INDEX('[1]PNC 2020'!$A$3:$AA$434,MATCH($A451,'[1]PNC 2020'!$A$7:$A$434,0)+4,MATCH(I$60,'[1]PNC 2020'!$A$3:$AA$3,0))=0,"",INDEX('[1]PNC 2020'!$A$3:$AA$434,MATCH($A451,'[1]PNC 2020'!$A$7:$A$434,0)+4,MATCH(I$60,'[1]PNC 2020'!$A$3:$AA$3,0))),"")</f>
        <v/>
      </c>
      <c r="J451" s="35">
        <f t="shared" si="147"/>
        <v>0</v>
      </c>
      <c r="K451" s="35" t="str">
        <f>IFERROR(IF(INDEX('[1]PNC 2020'!$A$3:$AA$434,MATCH($A451,'[1]PNC 2020'!$A$7:$A$434,0)+4,MATCH(K$60,'[1]PNC 2020'!$A$3:$AA$3,0))=0,"",INDEX('[1]PNC 2020'!$A$3:$AA$434,MATCH($A451,'[1]PNC 2020'!$A$7:$A$434,0)+4,MATCH(K$60,'[1]PNC 2020'!$A$3:$AA$3,0))),"")</f>
        <v/>
      </c>
      <c r="L451" s="35" t="str">
        <f>IFERROR(IF(INDEX('[1]PNC 2020'!$A$3:$AA$434,MATCH($A451,'[1]PNC 2020'!$A$7:$A$434,0)+4,MATCH(L$60,'[1]PNC 2020'!$A$3:$AA$3,0))=0,"",INDEX('[1]PNC 2020'!$A$3:$AA$434,MATCH($A451,'[1]PNC 2020'!$A$7:$A$434,0)+4,MATCH(L$60,'[1]PNC 2020'!$A$3:$AA$3,0))),"")</f>
        <v/>
      </c>
      <c r="M451" s="35">
        <f t="shared" si="148"/>
        <v>0</v>
      </c>
      <c r="N451" s="35" t="str">
        <f>IFERROR(IF(INDEX('[1]PNC 2020'!$A$3:$AA$434,MATCH($A451,'[1]PNC 2020'!$A$7:$A$434,0)+4,MATCH(N$60,'[1]PNC 2020'!$A$3:$AA$3,0))=0,"",INDEX('[1]PNC 2020'!$A$3:$AA$434,MATCH($A451,'[1]PNC 2020'!$A$7:$A$434,0)+4,MATCH(N$60,'[1]PNC 2020'!$A$3:$AA$3,0))),"")</f>
        <v/>
      </c>
      <c r="O451" s="35" t="str">
        <f>IFERROR(IF(INDEX('[1]PNC 2020'!$A$3:$AA$434,MATCH($A451,'[1]PNC 2020'!$A$7:$A$434,0)+4,MATCH(O$60,'[1]PNC 2020'!$A$3:$AA$3,0))=0,"",INDEX('[1]PNC 2020'!$A$3:$AA$434,MATCH($A451,'[1]PNC 2020'!$A$7:$A$434,0)+4,MATCH(O$60,'[1]PNC 2020'!$A$3:$AA$3,0))),"")</f>
        <v/>
      </c>
      <c r="P451" s="35">
        <f t="shared" si="149"/>
        <v>0</v>
      </c>
      <c r="Q451" s="35" t="str">
        <f>IFERROR(IF(INDEX('[1]PNC 2020'!$A$3:$AA$434,MATCH($A451,'[1]PNC 2020'!$A$7:$A$434,0)+4,MATCH(Q$60,'[1]PNC 2020'!$A$3:$AA$3,0))=0,"",INDEX('[1]PNC 2020'!$A$3:$AA$434,MATCH($A451,'[1]PNC 2020'!$A$7:$A$434,0)+4,MATCH(Q$60,'[1]PNC 2020'!$A$3:$AA$3,0))),"")</f>
        <v/>
      </c>
      <c r="R451" s="35" t="str">
        <f>IFERROR(IF(INDEX('[1]PNC 2020'!$A$3:$AA$434,MATCH($A451,'[1]PNC 2020'!$A$7:$A$434,0)+4,MATCH(R$60,'[1]PNC 2020'!$A$3:$AA$3,0))=0,"",INDEX('[1]PNC 2020'!$A$3:$AA$434,MATCH($A451,'[1]PNC 2020'!$A$7:$A$434,0)+4,MATCH(R$60,'[1]PNC 2020'!$A$3:$AA$3,0))),"")</f>
        <v/>
      </c>
      <c r="S451" s="35">
        <f t="shared" si="150"/>
        <v>0</v>
      </c>
      <c r="T451" s="35" t="str">
        <f>IFERROR(IF(INDEX('[1]PNC 2020'!$A$3:$AA$434,MATCH($A451,'[1]PNC 2020'!$A$7:$A$434,0)+4,MATCH(T$60,'[1]PNC 2020'!$A$3:$AA$3,0))=0,"",INDEX('[1]PNC 2020'!$A$3:$AA$434,MATCH($A451,'[1]PNC 2020'!$A$7:$A$434,0)+4,MATCH(T$60,'[1]PNC 2020'!$A$3:$AA$3,0))),"")</f>
        <v/>
      </c>
      <c r="U451" s="35" t="str">
        <f>IFERROR(IF(INDEX('[1]PNC 2020'!$A$3:$AA$434,MATCH($A451,'[1]PNC 2020'!$A$7:$A$434,0)+4,MATCH(U$60,'[1]PNC 2020'!$A$3:$AA$3,0))=0,"",INDEX('[1]PNC 2020'!$A$3:$AA$434,MATCH($A451,'[1]PNC 2020'!$A$7:$A$434,0)+4,MATCH(U$60,'[1]PNC 2020'!$A$3:$AA$3,0))),"")</f>
        <v/>
      </c>
      <c r="V451" s="35">
        <f t="shared" si="151"/>
        <v>0</v>
      </c>
      <c r="W451" s="35" t="str">
        <f>IFERROR(IF(INDEX('[1]PNC 2020'!$A$3:$AA$434,MATCH($A451,'[1]PNC 2020'!$A$7:$A$434,0)+4,MATCH(W$60,'[1]PNC 2020'!$A$3:$AA$3,0))=0,"",INDEX('[1]PNC 2020'!$A$3:$AA$434,MATCH($A451,'[1]PNC 2020'!$A$7:$A$434,0)+4,MATCH(W$60,'[1]PNC 2020'!$A$3:$AA$3,0))),"")</f>
        <v/>
      </c>
      <c r="X451" s="35" t="str">
        <f>IFERROR(IF(INDEX('[1]PNC 2020'!$A$3:$AA$434,MATCH($A451,'[1]PNC 2020'!$A$7:$A$434,0)+4,MATCH(X$60,'[1]PNC 2020'!$A$3:$AA$3,0))=0,"",INDEX('[1]PNC 2020'!$A$3:$AA$434,MATCH($A451,'[1]PNC 2020'!$A$7:$A$434,0)+4,MATCH(X$60,'[1]PNC 2020'!$A$3:$AA$3,0))),"")</f>
        <v/>
      </c>
      <c r="Y451" s="35">
        <f t="shared" si="152"/>
        <v>0</v>
      </c>
      <c r="Z451" s="35" t="str">
        <f>IFERROR(IF(INDEX('[1]PNC 2020'!$A$3:$AA$434,MATCH($A451,'[1]PNC 2020'!$A$7:$A$434,0)+4,MATCH(Z$60,'[1]PNC 2020'!$A$3:$AA$3,0))=0,"",INDEX('[1]PNC 2020'!$A$3:$AA$434,MATCH($A451,'[1]PNC 2020'!$A$7:$A$434,0)+4,MATCH(Z$60,'[1]PNC 2020'!$A$3:$AA$3,0))),"")</f>
        <v/>
      </c>
      <c r="AA451" s="35" t="str">
        <f>IFERROR(IF(INDEX('[1]PNC 2020'!$A$3:$AA$434,MATCH($A451,'[1]PNC 2020'!$A$7:$A$434,0)+4,MATCH(AA$60,'[1]PNC 2020'!$A$3:$AA$3,0))=0,"",INDEX('[1]PNC 2020'!$A$3:$AA$434,MATCH($A451,'[1]PNC 2020'!$A$7:$A$434,0)+4,MATCH(AA$60,'[1]PNC 2020'!$A$3:$AA$3,0))),"")</f>
        <v/>
      </c>
      <c r="AB451" s="35">
        <f t="shared" si="153"/>
        <v>0</v>
      </c>
      <c r="AC451" s="35" t="str">
        <f>IFERROR(IF(INDEX('[1]PNC 2020'!$A$3:$AA$434,MATCH($A451,'[1]PNC 2020'!$A$7:$A$434,0)+4,MATCH(AC$60,'[1]PNC 2020'!$A$3:$AA$3,0))=0,"",INDEX('[1]PNC 2020'!$A$3:$AA$434,MATCH($A451,'[1]PNC 2020'!$A$7:$A$434,0)+4,MATCH(AC$60,'[1]PNC 2020'!$A$3:$AA$3,0))),"")</f>
        <v/>
      </c>
      <c r="AD451" s="35" t="str">
        <f>IFERROR(IF(INDEX('[1]PNC 2020'!$A$3:$AA$434,MATCH($A451,'[1]PNC 2020'!$A$7:$A$434,0)+4,MATCH(AD$60,'[1]PNC 2020'!$A$3:$AA$3,0))=0,"",INDEX('[1]PNC 2020'!$A$3:$AA$434,MATCH($A451,'[1]PNC 2020'!$A$7:$A$434,0)+4,MATCH(AD$60,'[1]PNC 2020'!$A$3:$AA$3,0))),"")</f>
        <v/>
      </c>
      <c r="AE451" s="35">
        <f t="shared" si="154"/>
        <v>0</v>
      </c>
      <c r="AF451" s="35" t="str">
        <f>IFERROR(IF(INDEX('[1]PNC 2020'!$A$3:$AA$434,MATCH($A451,'[1]PNC 2020'!$A$7:$A$434,0)+4,MATCH(AF$60,'[1]PNC 2020'!$A$3:$AA$3,0))=0,"",INDEX('[1]PNC 2020'!$A$3:$AA$434,MATCH($A451,'[1]PNC 2020'!$A$7:$A$434,0)+4,MATCH(AF$60,'[1]PNC 2020'!$A$3:$AA$3,0))),"")</f>
        <v/>
      </c>
      <c r="AG451" s="35" t="str">
        <f>IFERROR(IF(INDEX('[1]PNC 2020'!$A$3:$AA$434,MATCH($A451,'[1]PNC 2020'!$A$7:$A$434,0)+4,MATCH(AG$60,'[1]PNC 2020'!$A$3:$AA$3,0))=0,"",INDEX('[1]PNC 2020'!$A$3:$AA$434,MATCH($A451,'[1]PNC 2020'!$A$7:$A$434,0)+4,MATCH(AG$60,'[1]PNC 2020'!$A$3:$AA$3,0))),"")</f>
        <v/>
      </c>
      <c r="AH451" s="35">
        <f t="shared" si="155"/>
        <v>0</v>
      </c>
      <c r="AI451" s="35" t="str">
        <f>IFERROR(IF(INDEX('[1]PNC 2020'!$A$3:$AA$434,MATCH($A451,'[1]PNC 2020'!$A$7:$A$434,0)+4,MATCH(AI$60,'[1]PNC 2020'!$A$3:$AA$3,0))=0,"",INDEX('[1]PNC 2020'!$A$3:$AA$434,MATCH($A451,'[1]PNC 2020'!$A$7:$A$434,0)+4,MATCH(AI$60,'[1]PNC 2020'!$A$3:$AA$3,0))),"")</f>
        <v/>
      </c>
      <c r="AJ451" s="35" t="str">
        <f>IFERROR(IF(INDEX('[1]PNC 2020'!$A$3:$AA$434,MATCH($A451,'[1]PNC 2020'!$A$7:$A$434,0)+4,MATCH(AJ$60,'[1]PNC 2020'!$A$3:$AA$3,0))=0,"",INDEX('[1]PNC 2020'!$A$3:$AA$434,MATCH($A451,'[1]PNC 2020'!$A$7:$A$434,0)+4,MATCH(AJ$60,'[1]PNC 2020'!$A$3:$AA$3,0))),"")</f>
        <v/>
      </c>
      <c r="AK451" s="35">
        <f t="shared" si="156"/>
        <v>0</v>
      </c>
      <c r="AM451" s="97" t="s">
        <v>7</v>
      </c>
    </row>
    <row r="452" spans="1:39" x14ac:dyDescent="0.25">
      <c r="A452" s="97" t="str">
        <f t="shared" si="142"/>
        <v>AgostoBanesco Seguros</v>
      </c>
      <c r="B452" s="37" t="s">
        <v>118</v>
      </c>
      <c r="C452" s="44">
        <f t="shared" si="144"/>
        <v>0</v>
      </c>
      <c r="D452" s="44">
        <f t="shared" si="145"/>
        <v>0</v>
      </c>
      <c r="E452" s="35" t="str">
        <f>IFERROR(IF(INDEX('[1]PNC 2020'!$A$3:$AA$434,MATCH($A452,'[1]PNC 2020'!$A$7:$A$434,0)+4,MATCH(E$60,'[1]PNC 2020'!$A$3:$AA$3,0))=0,"",INDEX('[1]PNC 2020'!$A$3:$AA$434,MATCH($A452,'[1]PNC 2020'!$A$7:$A$434,0)+4,MATCH(E$60,'[1]PNC 2020'!$A$3:$AA$3,0))),"")</f>
        <v/>
      </c>
      <c r="F452" s="35" t="str">
        <f>IFERROR(IF(INDEX('[1]PNC 2020'!$A$3:$AA$434,MATCH($A452,'[1]PNC 2020'!$A$7:$A$434,0)+4,MATCH(F$60,'[1]PNC 2020'!$A$3:$AA$3,0))=0,"",INDEX('[1]PNC 2020'!$A$3:$AA$434,MATCH($A452,'[1]PNC 2020'!$A$7:$A$434,0)+4,MATCH(F$60,'[1]PNC 2020'!$A$3:$AA$3,0))),"")</f>
        <v/>
      </c>
      <c r="G452" s="35">
        <f t="shared" si="146"/>
        <v>0</v>
      </c>
      <c r="H452" s="35" t="str">
        <f>IFERROR(IF(INDEX('[1]PNC 2020'!$A$3:$AA$434,MATCH($A452,'[1]PNC 2020'!$A$7:$A$434,0)+4,MATCH(H$60,'[1]PNC 2020'!$A$3:$AA$3,0))=0,"",INDEX('[1]PNC 2020'!$A$3:$AA$434,MATCH($A452,'[1]PNC 2020'!$A$7:$A$434,0)+4,MATCH(H$60,'[1]PNC 2020'!$A$3:$AA$3,0))),"")</f>
        <v/>
      </c>
      <c r="I452" s="35" t="str">
        <f>IFERROR(IF(INDEX('[1]PNC 2020'!$A$3:$AA$434,MATCH($A452,'[1]PNC 2020'!$A$7:$A$434,0)+4,MATCH(I$60,'[1]PNC 2020'!$A$3:$AA$3,0))=0,"",INDEX('[1]PNC 2020'!$A$3:$AA$434,MATCH($A452,'[1]PNC 2020'!$A$7:$A$434,0)+4,MATCH(I$60,'[1]PNC 2020'!$A$3:$AA$3,0))),"")</f>
        <v/>
      </c>
      <c r="J452" s="35">
        <f t="shared" si="147"/>
        <v>0</v>
      </c>
      <c r="K452" s="35" t="str">
        <f>IFERROR(IF(INDEX('[1]PNC 2020'!$A$3:$AA$434,MATCH($A452,'[1]PNC 2020'!$A$7:$A$434,0)+4,MATCH(K$60,'[1]PNC 2020'!$A$3:$AA$3,0))=0,"",INDEX('[1]PNC 2020'!$A$3:$AA$434,MATCH($A452,'[1]PNC 2020'!$A$7:$A$434,0)+4,MATCH(K$60,'[1]PNC 2020'!$A$3:$AA$3,0))),"")</f>
        <v/>
      </c>
      <c r="L452" s="35" t="str">
        <f>IFERROR(IF(INDEX('[1]PNC 2020'!$A$3:$AA$434,MATCH($A452,'[1]PNC 2020'!$A$7:$A$434,0)+4,MATCH(L$60,'[1]PNC 2020'!$A$3:$AA$3,0))=0,"",INDEX('[1]PNC 2020'!$A$3:$AA$434,MATCH($A452,'[1]PNC 2020'!$A$7:$A$434,0)+4,MATCH(L$60,'[1]PNC 2020'!$A$3:$AA$3,0))),"")</f>
        <v/>
      </c>
      <c r="M452" s="35">
        <f t="shared" si="148"/>
        <v>0</v>
      </c>
      <c r="N452" s="35" t="str">
        <f>IFERROR(IF(INDEX('[1]PNC 2020'!$A$3:$AA$434,MATCH($A452,'[1]PNC 2020'!$A$7:$A$434,0)+4,MATCH(N$60,'[1]PNC 2020'!$A$3:$AA$3,0))=0,"",INDEX('[1]PNC 2020'!$A$3:$AA$434,MATCH($A452,'[1]PNC 2020'!$A$7:$A$434,0)+4,MATCH(N$60,'[1]PNC 2020'!$A$3:$AA$3,0))),"")</f>
        <v/>
      </c>
      <c r="O452" s="35" t="str">
        <f>IFERROR(IF(INDEX('[1]PNC 2020'!$A$3:$AA$434,MATCH($A452,'[1]PNC 2020'!$A$7:$A$434,0)+4,MATCH(O$60,'[1]PNC 2020'!$A$3:$AA$3,0))=0,"",INDEX('[1]PNC 2020'!$A$3:$AA$434,MATCH($A452,'[1]PNC 2020'!$A$7:$A$434,0)+4,MATCH(O$60,'[1]PNC 2020'!$A$3:$AA$3,0))),"")</f>
        <v/>
      </c>
      <c r="P452" s="35">
        <f t="shared" si="149"/>
        <v>0</v>
      </c>
      <c r="Q452" s="35" t="str">
        <f>IFERROR(IF(INDEX('[1]PNC 2020'!$A$3:$AA$434,MATCH($A452,'[1]PNC 2020'!$A$7:$A$434,0)+4,MATCH(Q$60,'[1]PNC 2020'!$A$3:$AA$3,0))=0,"",INDEX('[1]PNC 2020'!$A$3:$AA$434,MATCH($A452,'[1]PNC 2020'!$A$7:$A$434,0)+4,MATCH(Q$60,'[1]PNC 2020'!$A$3:$AA$3,0))),"")</f>
        <v/>
      </c>
      <c r="R452" s="35" t="str">
        <f>IFERROR(IF(INDEX('[1]PNC 2020'!$A$3:$AA$434,MATCH($A452,'[1]PNC 2020'!$A$7:$A$434,0)+4,MATCH(R$60,'[1]PNC 2020'!$A$3:$AA$3,0))=0,"",INDEX('[1]PNC 2020'!$A$3:$AA$434,MATCH($A452,'[1]PNC 2020'!$A$7:$A$434,0)+4,MATCH(R$60,'[1]PNC 2020'!$A$3:$AA$3,0))),"")</f>
        <v/>
      </c>
      <c r="S452" s="35">
        <f t="shared" si="150"/>
        <v>0</v>
      </c>
      <c r="T452" s="35" t="str">
        <f>IFERROR(IF(INDEX('[1]PNC 2020'!$A$3:$AA$434,MATCH($A452,'[1]PNC 2020'!$A$7:$A$434,0)+4,MATCH(T$60,'[1]PNC 2020'!$A$3:$AA$3,0))=0,"",INDEX('[1]PNC 2020'!$A$3:$AA$434,MATCH($A452,'[1]PNC 2020'!$A$7:$A$434,0)+4,MATCH(T$60,'[1]PNC 2020'!$A$3:$AA$3,0))),"")</f>
        <v/>
      </c>
      <c r="U452" s="35" t="str">
        <f>IFERROR(IF(INDEX('[1]PNC 2020'!$A$3:$AA$434,MATCH($A452,'[1]PNC 2020'!$A$7:$A$434,0)+4,MATCH(U$60,'[1]PNC 2020'!$A$3:$AA$3,0))=0,"",INDEX('[1]PNC 2020'!$A$3:$AA$434,MATCH($A452,'[1]PNC 2020'!$A$7:$A$434,0)+4,MATCH(U$60,'[1]PNC 2020'!$A$3:$AA$3,0))),"")</f>
        <v/>
      </c>
      <c r="V452" s="35">
        <f t="shared" si="151"/>
        <v>0</v>
      </c>
      <c r="W452" s="35" t="str">
        <f>IFERROR(IF(INDEX('[1]PNC 2020'!$A$3:$AA$434,MATCH($A452,'[1]PNC 2020'!$A$7:$A$434,0)+4,MATCH(W$60,'[1]PNC 2020'!$A$3:$AA$3,0))=0,"",INDEX('[1]PNC 2020'!$A$3:$AA$434,MATCH($A452,'[1]PNC 2020'!$A$7:$A$434,0)+4,MATCH(W$60,'[1]PNC 2020'!$A$3:$AA$3,0))),"")</f>
        <v/>
      </c>
      <c r="X452" s="35" t="str">
        <f>IFERROR(IF(INDEX('[1]PNC 2020'!$A$3:$AA$434,MATCH($A452,'[1]PNC 2020'!$A$7:$A$434,0)+4,MATCH(X$60,'[1]PNC 2020'!$A$3:$AA$3,0))=0,"",INDEX('[1]PNC 2020'!$A$3:$AA$434,MATCH($A452,'[1]PNC 2020'!$A$7:$A$434,0)+4,MATCH(X$60,'[1]PNC 2020'!$A$3:$AA$3,0))),"")</f>
        <v/>
      </c>
      <c r="Y452" s="35">
        <f t="shared" si="152"/>
        <v>0</v>
      </c>
      <c r="Z452" s="35" t="str">
        <f>IFERROR(IF(INDEX('[1]PNC 2020'!$A$3:$AA$434,MATCH($A452,'[1]PNC 2020'!$A$7:$A$434,0)+4,MATCH(Z$60,'[1]PNC 2020'!$A$3:$AA$3,0))=0,"",INDEX('[1]PNC 2020'!$A$3:$AA$434,MATCH($A452,'[1]PNC 2020'!$A$7:$A$434,0)+4,MATCH(Z$60,'[1]PNC 2020'!$A$3:$AA$3,0))),"")</f>
        <v/>
      </c>
      <c r="AA452" s="35" t="str">
        <f>IFERROR(IF(INDEX('[1]PNC 2020'!$A$3:$AA$434,MATCH($A452,'[1]PNC 2020'!$A$7:$A$434,0)+4,MATCH(AA$60,'[1]PNC 2020'!$A$3:$AA$3,0))=0,"",INDEX('[1]PNC 2020'!$A$3:$AA$434,MATCH($A452,'[1]PNC 2020'!$A$7:$A$434,0)+4,MATCH(AA$60,'[1]PNC 2020'!$A$3:$AA$3,0))),"")</f>
        <v/>
      </c>
      <c r="AB452" s="35">
        <f t="shared" si="153"/>
        <v>0</v>
      </c>
      <c r="AC452" s="35" t="str">
        <f>IFERROR(IF(INDEX('[1]PNC 2020'!$A$3:$AA$434,MATCH($A452,'[1]PNC 2020'!$A$7:$A$434,0)+4,MATCH(AC$60,'[1]PNC 2020'!$A$3:$AA$3,0))=0,"",INDEX('[1]PNC 2020'!$A$3:$AA$434,MATCH($A452,'[1]PNC 2020'!$A$7:$A$434,0)+4,MATCH(AC$60,'[1]PNC 2020'!$A$3:$AA$3,0))),"")</f>
        <v/>
      </c>
      <c r="AD452" s="35" t="str">
        <f>IFERROR(IF(INDEX('[1]PNC 2020'!$A$3:$AA$434,MATCH($A452,'[1]PNC 2020'!$A$7:$A$434,0)+4,MATCH(AD$60,'[1]PNC 2020'!$A$3:$AA$3,0))=0,"",INDEX('[1]PNC 2020'!$A$3:$AA$434,MATCH($A452,'[1]PNC 2020'!$A$7:$A$434,0)+4,MATCH(AD$60,'[1]PNC 2020'!$A$3:$AA$3,0))),"")</f>
        <v/>
      </c>
      <c r="AE452" s="35">
        <f t="shared" si="154"/>
        <v>0</v>
      </c>
      <c r="AF452" s="35" t="str">
        <f>IFERROR(IF(INDEX('[1]PNC 2020'!$A$3:$AA$434,MATCH($A452,'[1]PNC 2020'!$A$7:$A$434,0)+4,MATCH(AF$60,'[1]PNC 2020'!$A$3:$AA$3,0))=0,"",INDEX('[1]PNC 2020'!$A$3:$AA$434,MATCH($A452,'[1]PNC 2020'!$A$7:$A$434,0)+4,MATCH(AF$60,'[1]PNC 2020'!$A$3:$AA$3,0))),"")</f>
        <v/>
      </c>
      <c r="AG452" s="35" t="str">
        <f>IFERROR(IF(INDEX('[1]PNC 2020'!$A$3:$AA$434,MATCH($A452,'[1]PNC 2020'!$A$7:$A$434,0)+4,MATCH(AG$60,'[1]PNC 2020'!$A$3:$AA$3,0))=0,"",INDEX('[1]PNC 2020'!$A$3:$AA$434,MATCH($A452,'[1]PNC 2020'!$A$7:$A$434,0)+4,MATCH(AG$60,'[1]PNC 2020'!$A$3:$AA$3,0))),"")</f>
        <v/>
      </c>
      <c r="AH452" s="35">
        <f t="shared" si="155"/>
        <v>0</v>
      </c>
      <c r="AI452" s="35" t="str">
        <f>IFERROR(IF(INDEX('[1]PNC 2020'!$A$3:$AA$434,MATCH($A452,'[1]PNC 2020'!$A$7:$A$434,0)+4,MATCH(AI$60,'[1]PNC 2020'!$A$3:$AA$3,0))=0,"",INDEX('[1]PNC 2020'!$A$3:$AA$434,MATCH($A452,'[1]PNC 2020'!$A$7:$A$434,0)+4,MATCH(AI$60,'[1]PNC 2020'!$A$3:$AA$3,0))),"")</f>
        <v/>
      </c>
      <c r="AJ452" s="35" t="str">
        <f>IFERROR(IF(INDEX('[1]PNC 2020'!$A$3:$AA$434,MATCH($A452,'[1]PNC 2020'!$A$7:$A$434,0)+4,MATCH(AJ$60,'[1]PNC 2020'!$A$3:$AA$3,0))=0,"",INDEX('[1]PNC 2020'!$A$3:$AA$434,MATCH($A452,'[1]PNC 2020'!$A$7:$A$434,0)+4,MATCH(AJ$60,'[1]PNC 2020'!$A$3:$AA$3,0))),"")</f>
        <v/>
      </c>
      <c r="AK452" s="35">
        <f t="shared" si="156"/>
        <v>0</v>
      </c>
      <c r="AM452" s="97" t="s">
        <v>7</v>
      </c>
    </row>
    <row r="453" spans="1:39" x14ac:dyDescent="0.25">
      <c r="A453" s="97" t="str">
        <f t="shared" si="142"/>
        <v>AgostoAtlántica Seguros, S. A.</v>
      </c>
      <c r="B453" s="37" t="s">
        <v>119</v>
      </c>
      <c r="C453" s="44">
        <f t="shared" si="144"/>
        <v>0</v>
      </c>
      <c r="D453" s="44">
        <f t="shared" si="145"/>
        <v>0</v>
      </c>
      <c r="E453" s="35" t="str">
        <f>IFERROR(IF(INDEX('[1]PNC 2020'!$A$3:$AA$434,MATCH($A453,'[1]PNC 2020'!$A$7:$A$434,0)+4,MATCH(E$60,'[1]PNC 2020'!$A$3:$AA$3,0))=0,"",INDEX('[1]PNC 2020'!$A$3:$AA$434,MATCH($A453,'[1]PNC 2020'!$A$7:$A$434,0)+4,MATCH(E$60,'[1]PNC 2020'!$A$3:$AA$3,0))),"")</f>
        <v/>
      </c>
      <c r="F453" s="35" t="str">
        <f>IFERROR(IF(INDEX('[1]PNC 2020'!$A$3:$AA$434,MATCH($A453,'[1]PNC 2020'!$A$7:$A$434,0)+4,MATCH(F$60,'[1]PNC 2020'!$A$3:$AA$3,0))=0,"",INDEX('[1]PNC 2020'!$A$3:$AA$434,MATCH($A453,'[1]PNC 2020'!$A$7:$A$434,0)+4,MATCH(F$60,'[1]PNC 2020'!$A$3:$AA$3,0))),"")</f>
        <v/>
      </c>
      <c r="G453" s="35">
        <f t="shared" si="146"/>
        <v>0</v>
      </c>
      <c r="H453" s="35" t="str">
        <f>IFERROR(IF(INDEX('[1]PNC 2020'!$A$3:$AA$434,MATCH($A453,'[1]PNC 2020'!$A$7:$A$434,0)+4,MATCH(H$60,'[1]PNC 2020'!$A$3:$AA$3,0))=0,"",INDEX('[1]PNC 2020'!$A$3:$AA$434,MATCH($A453,'[1]PNC 2020'!$A$7:$A$434,0)+4,MATCH(H$60,'[1]PNC 2020'!$A$3:$AA$3,0))),"")</f>
        <v/>
      </c>
      <c r="I453" s="35" t="str">
        <f>IFERROR(IF(INDEX('[1]PNC 2020'!$A$3:$AA$434,MATCH($A453,'[1]PNC 2020'!$A$7:$A$434,0)+4,MATCH(I$60,'[1]PNC 2020'!$A$3:$AA$3,0))=0,"",INDEX('[1]PNC 2020'!$A$3:$AA$434,MATCH($A453,'[1]PNC 2020'!$A$7:$A$434,0)+4,MATCH(I$60,'[1]PNC 2020'!$A$3:$AA$3,0))),"")</f>
        <v/>
      </c>
      <c r="J453" s="35">
        <f t="shared" si="147"/>
        <v>0</v>
      </c>
      <c r="K453" s="35" t="str">
        <f>IFERROR(IF(INDEX('[1]PNC 2020'!$A$3:$AA$434,MATCH($A453,'[1]PNC 2020'!$A$7:$A$434,0)+4,MATCH(K$60,'[1]PNC 2020'!$A$3:$AA$3,0))=0,"",INDEX('[1]PNC 2020'!$A$3:$AA$434,MATCH($A453,'[1]PNC 2020'!$A$7:$A$434,0)+4,MATCH(K$60,'[1]PNC 2020'!$A$3:$AA$3,0))),"")</f>
        <v/>
      </c>
      <c r="L453" s="35" t="str">
        <f>IFERROR(IF(INDEX('[1]PNC 2020'!$A$3:$AA$434,MATCH($A453,'[1]PNC 2020'!$A$7:$A$434,0)+4,MATCH(L$60,'[1]PNC 2020'!$A$3:$AA$3,0))=0,"",INDEX('[1]PNC 2020'!$A$3:$AA$434,MATCH($A453,'[1]PNC 2020'!$A$7:$A$434,0)+4,MATCH(L$60,'[1]PNC 2020'!$A$3:$AA$3,0))),"")</f>
        <v/>
      </c>
      <c r="M453" s="35">
        <f t="shared" si="148"/>
        <v>0</v>
      </c>
      <c r="N453" s="35" t="str">
        <f>IFERROR(IF(INDEX('[1]PNC 2020'!$A$3:$AA$434,MATCH($A453,'[1]PNC 2020'!$A$7:$A$434,0)+4,MATCH(N$60,'[1]PNC 2020'!$A$3:$AA$3,0))=0,"",INDEX('[1]PNC 2020'!$A$3:$AA$434,MATCH($A453,'[1]PNC 2020'!$A$7:$A$434,0)+4,MATCH(N$60,'[1]PNC 2020'!$A$3:$AA$3,0))),"")</f>
        <v/>
      </c>
      <c r="O453" s="35" t="str">
        <f>IFERROR(IF(INDEX('[1]PNC 2020'!$A$3:$AA$434,MATCH($A453,'[1]PNC 2020'!$A$7:$A$434,0)+4,MATCH(O$60,'[1]PNC 2020'!$A$3:$AA$3,0))=0,"",INDEX('[1]PNC 2020'!$A$3:$AA$434,MATCH($A453,'[1]PNC 2020'!$A$7:$A$434,0)+4,MATCH(O$60,'[1]PNC 2020'!$A$3:$AA$3,0))),"")</f>
        <v/>
      </c>
      <c r="P453" s="35">
        <f t="shared" si="149"/>
        <v>0</v>
      </c>
      <c r="Q453" s="35" t="str">
        <f>IFERROR(IF(INDEX('[1]PNC 2020'!$A$3:$AA$434,MATCH($A453,'[1]PNC 2020'!$A$7:$A$434,0)+4,MATCH(Q$60,'[1]PNC 2020'!$A$3:$AA$3,0))=0,"",INDEX('[1]PNC 2020'!$A$3:$AA$434,MATCH($A453,'[1]PNC 2020'!$A$7:$A$434,0)+4,MATCH(Q$60,'[1]PNC 2020'!$A$3:$AA$3,0))),"")</f>
        <v/>
      </c>
      <c r="R453" s="35" t="str">
        <f>IFERROR(IF(INDEX('[1]PNC 2020'!$A$3:$AA$434,MATCH($A453,'[1]PNC 2020'!$A$7:$A$434,0)+4,MATCH(R$60,'[1]PNC 2020'!$A$3:$AA$3,0))=0,"",INDEX('[1]PNC 2020'!$A$3:$AA$434,MATCH($A453,'[1]PNC 2020'!$A$7:$A$434,0)+4,MATCH(R$60,'[1]PNC 2020'!$A$3:$AA$3,0))),"")</f>
        <v/>
      </c>
      <c r="S453" s="35">
        <f t="shared" si="150"/>
        <v>0</v>
      </c>
      <c r="T453" s="35" t="str">
        <f>IFERROR(IF(INDEX('[1]PNC 2020'!$A$3:$AA$434,MATCH($A453,'[1]PNC 2020'!$A$7:$A$434,0)+4,MATCH(T$60,'[1]PNC 2020'!$A$3:$AA$3,0))=0,"",INDEX('[1]PNC 2020'!$A$3:$AA$434,MATCH($A453,'[1]PNC 2020'!$A$7:$A$434,0)+4,MATCH(T$60,'[1]PNC 2020'!$A$3:$AA$3,0))),"")</f>
        <v/>
      </c>
      <c r="U453" s="35" t="str">
        <f>IFERROR(IF(INDEX('[1]PNC 2020'!$A$3:$AA$434,MATCH($A453,'[1]PNC 2020'!$A$7:$A$434,0)+4,MATCH(U$60,'[1]PNC 2020'!$A$3:$AA$3,0))=0,"",INDEX('[1]PNC 2020'!$A$3:$AA$434,MATCH($A453,'[1]PNC 2020'!$A$7:$A$434,0)+4,MATCH(U$60,'[1]PNC 2020'!$A$3:$AA$3,0))),"")</f>
        <v/>
      </c>
      <c r="V453" s="35">
        <f t="shared" si="151"/>
        <v>0</v>
      </c>
      <c r="W453" s="35" t="str">
        <f>IFERROR(IF(INDEX('[1]PNC 2020'!$A$3:$AA$434,MATCH($A453,'[1]PNC 2020'!$A$7:$A$434,0)+4,MATCH(W$60,'[1]PNC 2020'!$A$3:$AA$3,0))=0,"",INDEX('[1]PNC 2020'!$A$3:$AA$434,MATCH($A453,'[1]PNC 2020'!$A$7:$A$434,0)+4,MATCH(W$60,'[1]PNC 2020'!$A$3:$AA$3,0))),"")</f>
        <v/>
      </c>
      <c r="X453" s="35" t="str">
        <f>IFERROR(IF(INDEX('[1]PNC 2020'!$A$3:$AA$434,MATCH($A453,'[1]PNC 2020'!$A$7:$A$434,0)+4,MATCH(X$60,'[1]PNC 2020'!$A$3:$AA$3,0))=0,"",INDEX('[1]PNC 2020'!$A$3:$AA$434,MATCH($A453,'[1]PNC 2020'!$A$7:$A$434,0)+4,MATCH(X$60,'[1]PNC 2020'!$A$3:$AA$3,0))),"")</f>
        <v/>
      </c>
      <c r="Y453" s="35">
        <f t="shared" si="152"/>
        <v>0</v>
      </c>
      <c r="Z453" s="35" t="str">
        <f>IFERROR(IF(INDEX('[1]PNC 2020'!$A$3:$AA$434,MATCH($A453,'[1]PNC 2020'!$A$7:$A$434,0)+4,MATCH(Z$60,'[1]PNC 2020'!$A$3:$AA$3,0))=0,"",INDEX('[1]PNC 2020'!$A$3:$AA$434,MATCH($A453,'[1]PNC 2020'!$A$7:$A$434,0)+4,MATCH(Z$60,'[1]PNC 2020'!$A$3:$AA$3,0))),"")</f>
        <v/>
      </c>
      <c r="AA453" s="35" t="str">
        <f>IFERROR(IF(INDEX('[1]PNC 2020'!$A$3:$AA$434,MATCH($A453,'[1]PNC 2020'!$A$7:$A$434,0)+4,MATCH(AA$60,'[1]PNC 2020'!$A$3:$AA$3,0))=0,"",INDEX('[1]PNC 2020'!$A$3:$AA$434,MATCH($A453,'[1]PNC 2020'!$A$7:$A$434,0)+4,MATCH(AA$60,'[1]PNC 2020'!$A$3:$AA$3,0))),"")</f>
        <v/>
      </c>
      <c r="AB453" s="35">
        <f t="shared" si="153"/>
        <v>0</v>
      </c>
      <c r="AC453" s="35" t="str">
        <f>IFERROR(IF(INDEX('[1]PNC 2020'!$A$3:$AA$434,MATCH($A453,'[1]PNC 2020'!$A$7:$A$434,0)+4,MATCH(AC$60,'[1]PNC 2020'!$A$3:$AA$3,0))=0,"",INDEX('[1]PNC 2020'!$A$3:$AA$434,MATCH($A453,'[1]PNC 2020'!$A$7:$A$434,0)+4,MATCH(AC$60,'[1]PNC 2020'!$A$3:$AA$3,0))),"")</f>
        <v/>
      </c>
      <c r="AD453" s="35" t="str">
        <f>IFERROR(IF(INDEX('[1]PNC 2020'!$A$3:$AA$434,MATCH($A453,'[1]PNC 2020'!$A$7:$A$434,0)+4,MATCH(AD$60,'[1]PNC 2020'!$A$3:$AA$3,0))=0,"",INDEX('[1]PNC 2020'!$A$3:$AA$434,MATCH($A453,'[1]PNC 2020'!$A$7:$A$434,0)+4,MATCH(AD$60,'[1]PNC 2020'!$A$3:$AA$3,0))),"")</f>
        <v/>
      </c>
      <c r="AE453" s="35">
        <f t="shared" si="154"/>
        <v>0</v>
      </c>
      <c r="AF453" s="35" t="str">
        <f>IFERROR(IF(INDEX('[1]PNC 2020'!$A$3:$AA$434,MATCH($A453,'[1]PNC 2020'!$A$7:$A$434,0)+4,MATCH(AF$60,'[1]PNC 2020'!$A$3:$AA$3,0))=0,"",INDEX('[1]PNC 2020'!$A$3:$AA$434,MATCH($A453,'[1]PNC 2020'!$A$7:$A$434,0)+4,MATCH(AF$60,'[1]PNC 2020'!$A$3:$AA$3,0))),"")</f>
        <v/>
      </c>
      <c r="AG453" s="35" t="str">
        <f>IFERROR(IF(INDEX('[1]PNC 2020'!$A$3:$AA$434,MATCH($A453,'[1]PNC 2020'!$A$7:$A$434,0)+4,MATCH(AG$60,'[1]PNC 2020'!$A$3:$AA$3,0))=0,"",INDEX('[1]PNC 2020'!$A$3:$AA$434,MATCH($A453,'[1]PNC 2020'!$A$7:$A$434,0)+4,MATCH(AG$60,'[1]PNC 2020'!$A$3:$AA$3,0))),"")</f>
        <v/>
      </c>
      <c r="AH453" s="35">
        <f t="shared" si="155"/>
        <v>0</v>
      </c>
      <c r="AI453" s="35" t="str">
        <f>IFERROR(IF(INDEX('[1]PNC 2020'!$A$3:$AA$434,MATCH($A453,'[1]PNC 2020'!$A$7:$A$434,0)+4,MATCH(AI$60,'[1]PNC 2020'!$A$3:$AA$3,0))=0,"",INDEX('[1]PNC 2020'!$A$3:$AA$434,MATCH($A453,'[1]PNC 2020'!$A$7:$A$434,0)+4,MATCH(AI$60,'[1]PNC 2020'!$A$3:$AA$3,0))),"")</f>
        <v/>
      </c>
      <c r="AJ453" s="35" t="str">
        <f>IFERROR(IF(INDEX('[1]PNC 2020'!$A$3:$AA$434,MATCH($A453,'[1]PNC 2020'!$A$7:$A$434,0)+4,MATCH(AJ$60,'[1]PNC 2020'!$A$3:$AA$3,0))=0,"",INDEX('[1]PNC 2020'!$A$3:$AA$434,MATCH($A453,'[1]PNC 2020'!$A$7:$A$434,0)+4,MATCH(AJ$60,'[1]PNC 2020'!$A$3:$AA$3,0))),"")</f>
        <v/>
      </c>
      <c r="AK453" s="35">
        <f t="shared" si="156"/>
        <v>0</v>
      </c>
      <c r="AM453" s="97" t="s">
        <v>7</v>
      </c>
    </row>
    <row r="454" spans="1:39" x14ac:dyDescent="0.25">
      <c r="A454" s="97" t="str">
        <f t="shared" si="142"/>
        <v>AgostoSeguros La Internacional, S. A.</v>
      </c>
      <c r="B454" s="37" t="s">
        <v>80</v>
      </c>
      <c r="C454" s="44">
        <f t="shared" si="144"/>
        <v>0</v>
      </c>
      <c r="D454" s="44">
        <f t="shared" si="145"/>
        <v>0</v>
      </c>
      <c r="E454" s="35" t="str">
        <f>IFERROR(IF(INDEX('[1]PNC 2020'!$A$3:$AA$434,MATCH($A454,'[1]PNC 2020'!$A$7:$A$434,0)+4,MATCH(E$60,'[1]PNC 2020'!$A$3:$AA$3,0))=0,"",INDEX('[1]PNC 2020'!$A$3:$AA$434,MATCH($A454,'[1]PNC 2020'!$A$7:$A$434,0)+4,MATCH(E$60,'[1]PNC 2020'!$A$3:$AA$3,0))),"")</f>
        <v/>
      </c>
      <c r="F454" s="35" t="str">
        <f>IFERROR(IF(INDEX('[1]PNC 2020'!$A$3:$AA$434,MATCH($A454,'[1]PNC 2020'!$A$7:$A$434,0)+4,MATCH(F$60,'[1]PNC 2020'!$A$3:$AA$3,0))=0,"",INDEX('[1]PNC 2020'!$A$3:$AA$434,MATCH($A454,'[1]PNC 2020'!$A$7:$A$434,0)+4,MATCH(F$60,'[1]PNC 2020'!$A$3:$AA$3,0))),"")</f>
        <v/>
      </c>
      <c r="G454" s="35">
        <f t="shared" si="146"/>
        <v>0</v>
      </c>
      <c r="H454" s="35" t="str">
        <f>IFERROR(IF(INDEX('[1]PNC 2020'!$A$3:$AA$434,MATCH($A454,'[1]PNC 2020'!$A$7:$A$434,0)+4,MATCH(H$60,'[1]PNC 2020'!$A$3:$AA$3,0))=0,"",INDEX('[1]PNC 2020'!$A$3:$AA$434,MATCH($A454,'[1]PNC 2020'!$A$7:$A$434,0)+4,MATCH(H$60,'[1]PNC 2020'!$A$3:$AA$3,0))),"")</f>
        <v/>
      </c>
      <c r="I454" s="35" t="str">
        <f>IFERROR(IF(INDEX('[1]PNC 2020'!$A$3:$AA$434,MATCH($A454,'[1]PNC 2020'!$A$7:$A$434,0)+4,MATCH(I$60,'[1]PNC 2020'!$A$3:$AA$3,0))=0,"",INDEX('[1]PNC 2020'!$A$3:$AA$434,MATCH($A454,'[1]PNC 2020'!$A$7:$A$434,0)+4,MATCH(I$60,'[1]PNC 2020'!$A$3:$AA$3,0))),"")</f>
        <v/>
      </c>
      <c r="J454" s="35">
        <f t="shared" si="147"/>
        <v>0</v>
      </c>
      <c r="K454" s="35" t="str">
        <f>IFERROR(IF(INDEX('[1]PNC 2020'!$A$3:$AA$434,MATCH($A454,'[1]PNC 2020'!$A$7:$A$434,0)+4,MATCH(K$60,'[1]PNC 2020'!$A$3:$AA$3,0))=0,"",INDEX('[1]PNC 2020'!$A$3:$AA$434,MATCH($A454,'[1]PNC 2020'!$A$7:$A$434,0)+4,MATCH(K$60,'[1]PNC 2020'!$A$3:$AA$3,0))),"")</f>
        <v/>
      </c>
      <c r="L454" s="35" t="str">
        <f>IFERROR(IF(INDEX('[1]PNC 2020'!$A$3:$AA$434,MATCH($A454,'[1]PNC 2020'!$A$7:$A$434,0)+4,MATCH(L$60,'[1]PNC 2020'!$A$3:$AA$3,0))=0,"",INDEX('[1]PNC 2020'!$A$3:$AA$434,MATCH($A454,'[1]PNC 2020'!$A$7:$A$434,0)+4,MATCH(L$60,'[1]PNC 2020'!$A$3:$AA$3,0))),"")</f>
        <v/>
      </c>
      <c r="M454" s="35">
        <f t="shared" si="148"/>
        <v>0</v>
      </c>
      <c r="N454" s="35" t="str">
        <f>IFERROR(IF(INDEX('[1]PNC 2020'!$A$3:$AA$434,MATCH($A454,'[1]PNC 2020'!$A$7:$A$434,0)+4,MATCH(N$60,'[1]PNC 2020'!$A$3:$AA$3,0))=0,"",INDEX('[1]PNC 2020'!$A$3:$AA$434,MATCH($A454,'[1]PNC 2020'!$A$7:$A$434,0)+4,MATCH(N$60,'[1]PNC 2020'!$A$3:$AA$3,0))),"")</f>
        <v/>
      </c>
      <c r="O454" s="35" t="str">
        <f>IFERROR(IF(INDEX('[1]PNC 2020'!$A$3:$AA$434,MATCH($A454,'[1]PNC 2020'!$A$7:$A$434,0)+4,MATCH(O$60,'[1]PNC 2020'!$A$3:$AA$3,0))=0,"",INDEX('[1]PNC 2020'!$A$3:$AA$434,MATCH($A454,'[1]PNC 2020'!$A$7:$A$434,0)+4,MATCH(O$60,'[1]PNC 2020'!$A$3:$AA$3,0))),"")</f>
        <v/>
      </c>
      <c r="P454" s="35">
        <f t="shared" si="149"/>
        <v>0</v>
      </c>
      <c r="Q454" s="35" t="str">
        <f>IFERROR(IF(INDEX('[1]PNC 2020'!$A$3:$AA$434,MATCH($A454,'[1]PNC 2020'!$A$7:$A$434,0)+4,MATCH(Q$60,'[1]PNC 2020'!$A$3:$AA$3,0))=0,"",INDEX('[1]PNC 2020'!$A$3:$AA$434,MATCH($A454,'[1]PNC 2020'!$A$7:$A$434,0)+4,MATCH(Q$60,'[1]PNC 2020'!$A$3:$AA$3,0))),"")</f>
        <v/>
      </c>
      <c r="R454" s="35" t="str">
        <f>IFERROR(IF(INDEX('[1]PNC 2020'!$A$3:$AA$434,MATCH($A454,'[1]PNC 2020'!$A$7:$A$434,0)+4,MATCH(R$60,'[1]PNC 2020'!$A$3:$AA$3,0))=0,"",INDEX('[1]PNC 2020'!$A$3:$AA$434,MATCH($A454,'[1]PNC 2020'!$A$7:$A$434,0)+4,MATCH(R$60,'[1]PNC 2020'!$A$3:$AA$3,0))),"")</f>
        <v/>
      </c>
      <c r="S454" s="35">
        <f t="shared" si="150"/>
        <v>0</v>
      </c>
      <c r="T454" s="35" t="str">
        <f>IFERROR(IF(INDEX('[1]PNC 2020'!$A$3:$AA$434,MATCH($A454,'[1]PNC 2020'!$A$7:$A$434,0)+4,MATCH(T$60,'[1]PNC 2020'!$A$3:$AA$3,0))=0,"",INDEX('[1]PNC 2020'!$A$3:$AA$434,MATCH($A454,'[1]PNC 2020'!$A$7:$A$434,0)+4,MATCH(T$60,'[1]PNC 2020'!$A$3:$AA$3,0))),"")</f>
        <v/>
      </c>
      <c r="U454" s="35" t="str">
        <f>IFERROR(IF(INDEX('[1]PNC 2020'!$A$3:$AA$434,MATCH($A454,'[1]PNC 2020'!$A$7:$A$434,0)+4,MATCH(U$60,'[1]PNC 2020'!$A$3:$AA$3,0))=0,"",INDEX('[1]PNC 2020'!$A$3:$AA$434,MATCH($A454,'[1]PNC 2020'!$A$7:$A$434,0)+4,MATCH(U$60,'[1]PNC 2020'!$A$3:$AA$3,0))),"")</f>
        <v/>
      </c>
      <c r="V454" s="35">
        <f t="shared" si="151"/>
        <v>0</v>
      </c>
      <c r="W454" s="35" t="str">
        <f>IFERROR(IF(INDEX('[1]PNC 2020'!$A$3:$AA$434,MATCH($A454,'[1]PNC 2020'!$A$7:$A$434,0)+4,MATCH(W$60,'[1]PNC 2020'!$A$3:$AA$3,0))=0,"",INDEX('[1]PNC 2020'!$A$3:$AA$434,MATCH($A454,'[1]PNC 2020'!$A$7:$A$434,0)+4,MATCH(W$60,'[1]PNC 2020'!$A$3:$AA$3,0))),"")</f>
        <v/>
      </c>
      <c r="X454" s="35" t="str">
        <f>IFERROR(IF(INDEX('[1]PNC 2020'!$A$3:$AA$434,MATCH($A454,'[1]PNC 2020'!$A$7:$A$434,0)+4,MATCH(X$60,'[1]PNC 2020'!$A$3:$AA$3,0))=0,"",INDEX('[1]PNC 2020'!$A$3:$AA$434,MATCH($A454,'[1]PNC 2020'!$A$7:$A$434,0)+4,MATCH(X$60,'[1]PNC 2020'!$A$3:$AA$3,0))),"")</f>
        <v/>
      </c>
      <c r="Y454" s="35">
        <f t="shared" si="152"/>
        <v>0</v>
      </c>
      <c r="Z454" s="35" t="str">
        <f>IFERROR(IF(INDEX('[1]PNC 2020'!$A$3:$AA$434,MATCH($A454,'[1]PNC 2020'!$A$7:$A$434,0)+4,MATCH(Z$60,'[1]PNC 2020'!$A$3:$AA$3,0))=0,"",INDEX('[1]PNC 2020'!$A$3:$AA$434,MATCH($A454,'[1]PNC 2020'!$A$7:$A$434,0)+4,MATCH(Z$60,'[1]PNC 2020'!$A$3:$AA$3,0))),"")</f>
        <v/>
      </c>
      <c r="AA454" s="35" t="str">
        <f>IFERROR(IF(INDEX('[1]PNC 2020'!$A$3:$AA$434,MATCH($A454,'[1]PNC 2020'!$A$7:$A$434,0)+4,MATCH(AA$60,'[1]PNC 2020'!$A$3:$AA$3,0))=0,"",INDEX('[1]PNC 2020'!$A$3:$AA$434,MATCH($A454,'[1]PNC 2020'!$A$7:$A$434,0)+4,MATCH(AA$60,'[1]PNC 2020'!$A$3:$AA$3,0))),"")</f>
        <v/>
      </c>
      <c r="AB454" s="35">
        <f t="shared" si="153"/>
        <v>0</v>
      </c>
      <c r="AC454" s="35" t="str">
        <f>IFERROR(IF(INDEX('[1]PNC 2020'!$A$3:$AA$434,MATCH($A454,'[1]PNC 2020'!$A$7:$A$434,0)+4,MATCH(AC$60,'[1]PNC 2020'!$A$3:$AA$3,0))=0,"",INDEX('[1]PNC 2020'!$A$3:$AA$434,MATCH($A454,'[1]PNC 2020'!$A$7:$A$434,0)+4,MATCH(AC$60,'[1]PNC 2020'!$A$3:$AA$3,0))),"")</f>
        <v/>
      </c>
      <c r="AD454" s="35" t="str">
        <f>IFERROR(IF(INDEX('[1]PNC 2020'!$A$3:$AA$434,MATCH($A454,'[1]PNC 2020'!$A$7:$A$434,0)+4,MATCH(AD$60,'[1]PNC 2020'!$A$3:$AA$3,0))=0,"",INDEX('[1]PNC 2020'!$A$3:$AA$434,MATCH($A454,'[1]PNC 2020'!$A$7:$A$434,0)+4,MATCH(AD$60,'[1]PNC 2020'!$A$3:$AA$3,0))),"")</f>
        <v/>
      </c>
      <c r="AE454" s="35">
        <f t="shared" si="154"/>
        <v>0</v>
      </c>
      <c r="AF454" s="35" t="str">
        <f>IFERROR(IF(INDEX('[1]PNC 2020'!$A$3:$AA$434,MATCH($A454,'[1]PNC 2020'!$A$7:$A$434,0)+4,MATCH(AF$60,'[1]PNC 2020'!$A$3:$AA$3,0))=0,"",INDEX('[1]PNC 2020'!$A$3:$AA$434,MATCH($A454,'[1]PNC 2020'!$A$7:$A$434,0)+4,MATCH(AF$60,'[1]PNC 2020'!$A$3:$AA$3,0))),"")</f>
        <v/>
      </c>
      <c r="AG454" s="35" t="str">
        <f>IFERROR(IF(INDEX('[1]PNC 2020'!$A$3:$AA$434,MATCH($A454,'[1]PNC 2020'!$A$7:$A$434,0)+4,MATCH(AG$60,'[1]PNC 2020'!$A$3:$AA$3,0))=0,"",INDEX('[1]PNC 2020'!$A$3:$AA$434,MATCH($A454,'[1]PNC 2020'!$A$7:$A$434,0)+4,MATCH(AG$60,'[1]PNC 2020'!$A$3:$AA$3,0))),"")</f>
        <v/>
      </c>
      <c r="AH454" s="35">
        <f t="shared" si="155"/>
        <v>0</v>
      </c>
      <c r="AI454" s="35" t="str">
        <f>IFERROR(IF(INDEX('[1]PNC 2020'!$A$3:$AA$434,MATCH($A454,'[1]PNC 2020'!$A$7:$A$434,0)+4,MATCH(AI$60,'[1]PNC 2020'!$A$3:$AA$3,0))=0,"",INDEX('[1]PNC 2020'!$A$3:$AA$434,MATCH($A454,'[1]PNC 2020'!$A$7:$A$434,0)+4,MATCH(AI$60,'[1]PNC 2020'!$A$3:$AA$3,0))),"")</f>
        <v/>
      </c>
      <c r="AJ454" s="35" t="str">
        <f>IFERROR(IF(INDEX('[1]PNC 2020'!$A$3:$AA$434,MATCH($A454,'[1]PNC 2020'!$A$7:$A$434,0)+4,MATCH(AJ$60,'[1]PNC 2020'!$A$3:$AA$3,0))=0,"",INDEX('[1]PNC 2020'!$A$3:$AA$434,MATCH($A454,'[1]PNC 2020'!$A$7:$A$434,0)+4,MATCH(AJ$60,'[1]PNC 2020'!$A$3:$AA$3,0))),"")</f>
        <v/>
      </c>
      <c r="AK454" s="35">
        <f t="shared" si="156"/>
        <v>0</v>
      </c>
      <c r="AM454" s="97" t="s">
        <v>7</v>
      </c>
    </row>
    <row r="455" spans="1:39" x14ac:dyDescent="0.25">
      <c r="A455" s="97" t="str">
        <f t="shared" si="142"/>
        <v xml:space="preserve">AgostoCooperativa Nacional De Seguros, Inc </v>
      </c>
      <c r="B455" s="37" t="s">
        <v>120</v>
      </c>
      <c r="C455" s="44">
        <f t="shared" si="144"/>
        <v>0</v>
      </c>
      <c r="D455" s="44">
        <f t="shared" si="145"/>
        <v>0</v>
      </c>
      <c r="E455" s="35" t="str">
        <f>IFERROR(IF(INDEX('[1]PNC 2020'!$A$3:$AA$434,MATCH($A455,'[1]PNC 2020'!$A$7:$A$434,0)+4,MATCH(E$60,'[1]PNC 2020'!$A$3:$AA$3,0))=0,"",INDEX('[1]PNC 2020'!$A$3:$AA$434,MATCH($A455,'[1]PNC 2020'!$A$7:$A$434,0)+4,MATCH(E$60,'[1]PNC 2020'!$A$3:$AA$3,0))),"")</f>
        <v/>
      </c>
      <c r="F455" s="35" t="str">
        <f>IFERROR(IF(INDEX('[1]PNC 2020'!$A$3:$AA$434,MATCH($A455,'[1]PNC 2020'!$A$7:$A$434,0)+4,MATCH(F$60,'[1]PNC 2020'!$A$3:$AA$3,0))=0,"",INDEX('[1]PNC 2020'!$A$3:$AA$434,MATCH($A455,'[1]PNC 2020'!$A$7:$A$434,0)+4,MATCH(F$60,'[1]PNC 2020'!$A$3:$AA$3,0))),"")</f>
        <v/>
      </c>
      <c r="G455" s="35">
        <f t="shared" si="146"/>
        <v>0</v>
      </c>
      <c r="H455" s="35" t="str">
        <f>IFERROR(IF(INDEX('[1]PNC 2020'!$A$3:$AA$434,MATCH($A455,'[1]PNC 2020'!$A$7:$A$434,0)+4,MATCH(H$60,'[1]PNC 2020'!$A$3:$AA$3,0))=0,"",INDEX('[1]PNC 2020'!$A$3:$AA$434,MATCH($A455,'[1]PNC 2020'!$A$7:$A$434,0)+4,MATCH(H$60,'[1]PNC 2020'!$A$3:$AA$3,0))),"")</f>
        <v/>
      </c>
      <c r="I455" s="35" t="str">
        <f>IFERROR(IF(INDEX('[1]PNC 2020'!$A$3:$AA$434,MATCH($A455,'[1]PNC 2020'!$A$7:$A$434,0)+4,MATCH(I$60,'[1]PNC 2020'!$A$3:$AA$3,0))=0,"",INDEX('[1]PNC 2020'!$A$3:$AA$434,MATCH($A455,'[1]PNC 2020'!$A$7:$A$434,0)+4,MATCH(I$60,'[1]PNC 2020'!$A$3:$AA$3,0))),"")</f>
        <v/>
      </c>
      <c r="J455" s="35">
        <f t="shared" si="147"/>
        <v>0</v>
      </c>
      <c r="K455" s="35" t="str">
        <f>IFERROR(IF(INDEX('[1]PNC 2020'!$A$3:$AA$434,MATCH($A455,'[1]PNC 2020'!$A$7:$A$434,0)+4,MATCH(K$60,'[1]PNC 2020'!$A$3:$AA$3,0))=0,"",INDEX('[1]PNC 2020'!$A$3:$AA$434,MATCH($A455,'[1]PNC 2020'!$A$7:$A$434,0)+4,MATCH(K$60,'[1]PNC 2020'!$A$3:$AA$3,0))),"")</f>
        <v/>
      </c>
      <c r="L455" s="35" t="str">
        <f>IFERROR(IF(INDEX('[1]PNC 2020'!$A$3:$AA$434,MATCH($A455,'[1]PNC 2020'!$A$7:$A$434,0)+4,MATCH(L$60,'[1]PNC 2020'!$A$3:$AA$3,0))=0,"",INDEX('[1]PNC 2020'!$A$3:$AA$434,MATCH($A455,'[1]PNC 2020'!$A$7:$A$434,0)+4,MATCH(L$60,'[1]PNC 2020'!$A$3:$AA$3,0))),"")</f>
        <v/>
      </c>
      <c r="M455" s="35">
        <f t="shared" si="148"/>
        <v>0</v>
      </c>
      <c r="N455" s="35" t="str">
        <f>IFERROR(IF(INDEX('[1]PNC 2020'!$A$3:$AA$434,MATCH($A455,'[1]PNC 2020'!$A$7:$A$434,0)+4,MATCH(N$60,'[1]PNC 2020'!$A$3:$AA$3,0))=0,"",INDEX('[1]PNC 2020'!$A$3:$AA$434,MATCH($A455,'[1]PNC 2020'!$A$7:$A$434,0)+4,MATCH(N$60,'[1]PNC 2020'!$A$3:$AA$3,0))),"")</f>
        <v/>
      </c>
      <c r="O455" s="35" t="str">
        <f>IFERROR(IF(INDEX('[1]PNC 2020'!$A$3:$AA$434,MATCH($A455,'[1]PNC 2020'!$A$7:$A$434,0)+4,MATCH(O$60,'[1]PNC 2020'!$A$3:$AA$3,0))=0,"",INDEX('[1]PNC 2020'!$A$3:$AA$434,MATCH($A455,'[1]PNC 2020'!$A$7:$A$434,0)+4,MATCH(O$60,'[1]PNC 2020'!$A$3:$AA$3,0))),"")</f>
        <v/>
      </c>
      <c r="P455" s="35">
        <f t="shared" si="149"/>
        <v>0</v>
      </c>
      <c r="Q455" s="35" t="str">
        <f>IFERROR(IF(INDEX('[1]PNC 2020'!$A$3:$AA$434,MATCH($A455,'[1]PNC 2020'!$A$7:$A$434,0)+4,MATCH(Q$60,'[1]PNC 2020'!$A$3:$AA$3,0))=0,"",INDEX('[1]PNC 2020'!$A$3:$AA$434,MATCH($A455,'[1]PNC 2020'!$A$7:$A$434,0)+4,MATCH(Q$60,'[1]PNC 2020'!$A$3:$AA$3,0))),"")</f>
        <v/>
      </c>
      <c r="R455" s="35" t="str">
        <f>IFERROR(IF(INDEX('[1]PNC 2020'!$A$3:$AA$434,MATCH($A455,'[1]PNC 2020'!$A$7:$A$434,0)+4,MATCH(R$60,'[1]PNC 2020'!$A$3:$AA$3,0))=0,"",INDEX('[1]PNC 2020'!$A$3:$AA$434,MATCH($A455,'[1]PNC 2020'!$A$7:$A$434,0)+4,MATCH(R$60,'[1]PNC 2020'!$A$3:$AA$3,0))),"")</f>
        <v/>
      </c>
      <c r="S455" s="35">
        <f t="shared" si="150"/>
        <v>0</v>
      </c>
      <c r="T455" s="35" t="str">
        <f>IFERROR(IF(INDEX('[1]PNC 2020'!$A$3:$AA$434,MATCH($A455,'[1]PNC 2020'!$A$7:$A$434,0)+4,MATCH(T$60,'[1]PNC 2020'!$A$3:$AA$3,0))=0,"",INDEX('[1]PNC 2020'!$A$3:$AA$434,MATCH($A455,'[1]PNC 2020'!$A$7:$A$434,0)+4,MATCH(T$60,'[1]PNC 2020'!$A$3:$AA$3,0))),"")</f>
        <v/>
      </c>
      <c r="U455" s="35" t="str">
        <f>IFERROR(IF(INDEX('[1]PNC 2020'!$A$3:$AA$434,MATCH($A455,'[1]PNC 2020'!$A$7:$A$434,0)+4,MATCH(U$60,'[1]PNC 2020'!$A$3:$AA$3,0))=0,"",INDEX('[1]PNC 2020'!$A$3:$AA$434,MATCH($A455,'[1]PNC 2020'!$A$7:$A$434,0)+4,MATCH(U$60,'[1]PNC 2020'!$A$3:$AA$3,0))),"")</f>
        <v/>
      </c>
      <c r="V455" s="35">
        <f t="shared" si="151"/>
        <v>0</v>
      </c>
      <c r="W455" s="35" t="str">
        <f>IFERROR(IF(INDEX('[1]PNC 2020'!$A$3:$AA$434,MATCH($A455,'[1]PNC 2020'!$A$7:$A$434,0)+4,MATCH(W$60,'[1]PNC 2020'!$A$3:$AA$3,0))=0,"",INDEX('[1]PNC 2020'!$A$3:$AA$434,MATCH($A455,'[1]PNC 2020'!$A$7:$A$434,0)+4,MATCH(W$60,'[1]PNC 2020'!$A$3:$AA$3,0))),"")</f>
        <v/>
      </c>
      <c r="X455" s="35" t="str">
        <f>IFERROR(IF(INDEX('[1]PNC 2020'!$A$3:$AA$434,MATCH($A455,'[1]PNC 2020'!$A$7:$A$434,0)+4,MATCH(X$60,'[1]PNC 2020'!$A$3:$AA$3,0))=0,"",INDEX('[1]PNC 2020'!$A$3:$AA$434,MATCH($A455,'[1]PNC 2020'!$A$7:$A$434,0)+4,MATCH(X$60,'[1]PNC 2020'!$A$3:$AA$3,0))),"")</f>
        <v/>
      </c>
      <c r="Y455" s="35">
        <f t="shared" si="152"/>
        <v>0</v>
      </c>
      <c r="Z455" s="35" t="str">
        <f>IFERROR(IF(INDEX('[1]PNC 2020'!$A$3:$AA$434,MATCH($A455,'[1]PNC 2020'!$A$7:$A$434,0)+4,MATCH(Z$60,'[1]PNC 2020'!$A$3:$AA$3,0))=0,"",INDEX('[1]PNC 2020'!$A$3:$AA$434,MATCH($A455,'[1]PNC 2020'!$A$7:$A$434,0)+4,MATCH(Z$60,'[1]PNC 2020'!$A$3:$AA$3,0))),"")</f>
        <v/>
      </c>
      <c r="AA455" s="35" t="str">
        <f>IFERROR(IF(INDEX('[1]PNC 2020'!$A$3:$AA$434,MATCH($A455,'[1]PNC 2020'!$A$7:$A$434,0)+4,MATCH(AA$60,'[1]PNC 2020'!$A$3:$AA$3,0))=0,"",INDEX('[1]PNC 2020'!$A$3:$AA$434,MATCH($A455,'[1]PNC 2020'!$A$7:$A$434,0)+4,MATCH(AA$60,'[1]PNC 2020'!$A$3:$AA$3,0))),"")</f>
        <v/>
      </c>
      <c r="AB455" s="35">
        <f t="shared" si="153"/>
        <v>0</v>
      </c>
      <c r="AC455" s="35" t="str">
        <f>IFERROR(IF(INDEX('[1]PNC 2020'!$A$3:$AA$434,MATCH($A455,'[1]PNC 2020'!$A$7:$A$434,0)+4,MATCH(AC$60,'[1]PNC 2020'!$A$3:$AA$3,0))=0,"",INDEX('[1]PNC 2020'!$A$3:$AA$434,MATCH($A455,'[1]PNC 2020'!$A$7:$A$434,0)+4,MATCH(AC$60,'[1]PNC 2020'!$A$3:$AA$3,0))),"")</f>
        <v/>
      </c>
      <c r="AD455" s="35" t="str">
        <f>IFERROR(IF(INDEX('[1]PNC 2020'!$A$3:$AA$434,MATCH($A455,'[1]PNC 2020'!$A$7:$A$434,0)+4,MATCH(AD$60,'[1]PNC 2020'!$A$3:$AA$3,0))=0,"",INDEX('[1]PNC 2020'!$A$3:$AA$434,MATCH($A455,'[1]PNC 2020'!$A$7:$A$434,0)+4,MATCH(AD$60,'[1]PNC 2020'!$A$3:$AA$3,0))),"")</f>
        <v/>
      </c>
      <c r="AE455" s="35">
        <f t="shared" si="154"/>
        <v>0</v>
      </c>
      <c r="AF455" s="35" t="str">
        <f>IFERROR(IF(INDEX('[1]PNC 2020'!$A$3:$AA$434,MATCH($A455,'[1]PNC 2020'!$A$7:$A$434,0)+4,MATCH(AF$60,'[1]PNC 2020'!$A$3:$AA$3,0))=0,"",INDEX('[1]PNC 2020'!$A$3:$AA$434,MATCH($A455,'[1]PNC 2020'!$A$7:$A$434,0)+4,MATCH(AF$60,'[1]PNC 2020'!$A$3:$AA$3,0))),"")</f>
        <v/>
      </c>
      <c r="AG455" s="35" t="str">
        <f>IFERROR(IF(INDEX('[1]PNC 2020'!$A$3:$AA$434,MATCH($A455,'[1]PNC 2020'!$A$7:$A$434,0)+4,MATCH(AG$60,'[1]PNC 2020'!$A$3:$AA$3,0))=0,"",INDEX('[1]PNC 2020'!$A$3:$AA$434,MATCH($A455,'[1]PNC 2020'!$A$7:$A$434,0)+4,MATCH(AG$60,'[1]PNC 2020'!$A$3:$AA$3,0))),"")</f>
        <v/>
      </c>
      <c r="AH455" s="35">
        <f t="shared" si="155"/>
        <v>0</v>
      </c>
      <c r="AI455" s="35" t="str">
        <f>IFERROR(IF(INDEX('[1]PNC 2020'!$A$3:$AA$434,MATCH($A455,'[1]PNC 2020'!$A$7:$A$434,0)+4,MATCH(AI$60,'[1]PNC 2020'!$A$3:$AA$3,0))=0,"",INDEX('[1]PNC 2020'!$A$3:$AA$434,MATCH($A455,'[1]PNC 2020'!$A$7:$A$434,0)+4,MATCH(AI$60,'[1]PNC 2020'!$A$3:$AA$3,0))),"")</f>
        <v/>
      </c>
      <c r="AJ455" s="35" t="str">
        <f>IFERROR(IF(INDEX('[1]PNC 2020'!$A$3:$AA$434,MATCH($A455,'[1]PNC 2020'!$A$7:$A$434,0)+4,MATCH(AJ$60,'[1]PNC 2020'!$A$3:$AA$3,0))=0,"",INDEX('[1]PNC 2020'!$A$3:$AA$434,MATCH($A455,'[1]PNC 2020'!$A$7:$A$434,0)+4,MATCH(AJ$60,'[1]PNC 2020'!$A$3:$AA$3,0))),"")</f>
        <v/>
      </c>
      <c r="AK455" s="35">
        <f t="shared" si="156"/>
        <v>0</v>
      </c>
      <c r="AM455" s="97" t="s">
        <v>7</v>
      </c>
    </row>
    <row r="456" spans="1:39" x14ac:dyDescent="0.25">
      <c r="A456" s="97" t="str">
        <f t="shared" si="142"/>
        <v>AgostoAngloamericana de Seguros, S. A.</v>
      </c>
      <c r="B456" s="37" t="s">
        <v>78</v>
      </c>
      <c r="C456" s="44">
        <f t="shared" si="144"/>
        <v>0</v>
      </c>
      <c r="D456" s="44">
        <f t="shared" si="145"/>
        <v>0</v>
      </c>
      <c r="E456" s="35" t="str">
        <f>IFERROR(IF(INDEX('[1]PNC 2020'!$A$3:$AA$434,MATCH($A456,'[1]PNC 2020'!$A$7:$A$434,0)+4,MATCH(E$60,'[1]PNC 2020'!$A$3:$AA$3,0))=0,"",INDEX('[1]PNC 2020'!$A$3:$AA$434,MATCH($A456,'[1]PNC 2020'!$A$7:$A$434,0)+4,MATCH(E$60,'[1]PNC 2020'!$A$3:$AA$3,0))),"")</f>
        <v/>
      </c>
      <c r="F456" s="35" t="str">
        <f>IFERROR(IF(INDEX('[1]PNC 2020'!$A$3:$AA$434,MATCH($A456,'[1]PNC 2020'!$A$7:$A$434,0)+4,MATCH(F$60,'[1]PNC 2020'!$A$3:$AA$3,0))=0,"",INDEX('[1]PNC 2020'!$A$3:$AA$434,MATCH($A456,'[1]PNC 2020'!$A$7:$A$434,0)+4,MATCH(F$60,'[1]PNC 2020'!$A$3:$AA$3,0))),"")</f>
        <v/>
      </c>
      <c r="G456" s="35">
        <f t="shared" si="146"/>
        <v>0</v>
      </c>
      <c r="H456" s="35" t="str">
        <f>IFERROR(IF(INDEX('[1]PNC 2020'!$A$3:$AA$434,MATCH($A456,'[1]PNC 2020'!$A$7:$A$434,0)+4,MATCH(H$60,'[1]PNC 2020'!$A$3:$AA$3,0))=0,"",INDEX('[1]PNC 2020'!$A$3:$AA$434,MATCH($A456,'[1]PNC 2020'!$A$7:$A$434,0)+4,MATCH(H$60,'[1]PNC 2020'!$A$3:$AA$3,0))),"")</f>
        <v/>
      </c>
      <c r="I456" s="35" t="str">
        <f>IFERROR(IF(INDEX('[1]PNC 2020'!$A$3:$AA$434,MATCH($A456,'[1]PNC 2020'!$A$7:$A$434,0)+4,MATCH(I$60,'[1]PNC 2020'!$A$3:$AA$3,0))=0,"",INDEX('[1]PNC 2020'!$A$3:$AA$434,MATCH($A456,'[1]PNC 2020'!$A$7:$A$434,0)+4,MATCH(I$60,'[1]PNC 2020'!$A$3:$AA$3,0))),"")</f>
        <v/>
      </c>
      <c r="J456" s="35">
        <f t="shared" si="147"/>
        <v>0</v>
      </c>
      <c r="K456" s="35" t="str">
        <f>IFERROR(IF(INDEX('[1]PNC 2020'!$A$3:$AA$434,MATCH($A456,'[1]PNC 2020'!$A$7:$A$434,0)+4,MATCH(K$60,'[1]PNC 2020'!$A$3:$AA$3,0))=0,"",INDEX('[1]PNC 2020'!$A$3:$AA$434,MATCH($A456,'[1]PNC 2020'!$A$7:$A$434,0)+4,MATCH(K$60,'[1]PNC 2020'!$A$3:$AA$3,0))),"")</f>
        <v/>
      </c>
      <c r="L456" s="35" t="str">
        <f>IFERROR(IF(INDEX('[1]PNC 2020'!$A$3:$AA$434,MATCH($A456,'[1]PNC 2020'!$A$7:$A$434,0)+4,MATCH(L$60,'[1]PNC 2020'!$A$3:$AA$3,0))=0,"",INDEX('[1]PNC 2020'!$A$3:$AA$434,MATCH($A456,'[1]PNC 2020'!$A$7:$A$434,0)+4,MATCH(L$60,'[1]PNC 2020'!$A$3:$AA$3,0))),"")</f>
        <v/>
      </c>
      <c r="M456" s="35">
        <f t="shared" si="148"/>
        <v>0</v>
      </c>
      <c r="N456" s="35" t="str">
        <f>IFERROR(IF(INDEX('[1]PNC 2020'!$A$3:$AA$434,MATCH($A456,'[1]PNC 2020'!$A$7:$A$434,0)+4,MATCH(N$60,'[1]PNC 2020'!$A$3:$AA$3,0))=0,"",INDEX('[1]PNC 2020'!$A$3:$AA$434,MATCH($A456,'[1]PNC 2020'!$A$7:$A$434,0)+4,MATCH(N$60,'[1]PNC 2020'!$A$3:$AA$3,0))),"")</f>
        <v/>
      </c>
      <c r="O456" s="35" t="str">
        <f>IFERROR(IF(INDEX('[1]PNC 2020'!$A$3:$AA$434,MATCH($A456,'[1]PNC 2020'!$A$7:$A$434,0)+4,MATCH(O$60,'[1]PNC 2020'!$A$3:$AA$3,0))=0,"",INDEX('[1]PNC 2020'!$A$3:$AA$434,MATCH($A456,'[1]PNC 2020'!$A$7:$A$434,0)+4,MATCH(O$60,'[1]PNC 2020'!$A$3:$AA$3,0))),"")</f>
        <v/>
      </c>
      <c r="P456" s="35">
        <f t="shared" si="149"/>
        <v>0</v>
      </c>
      <c r="Q456" s="35" t="str">
        <f>IFERROR(IF(INDEX('[1]PNC 2020'!$A$3:$AA$434,MATCH($A456,'[1]PNC 2020'!$A$7:$A$434,0)+4,MATCH(Q$60,'[1]PNC 2020'!$A$3:$AA$3,0))=0,"",INDEX('[1]PNC 2020'!$A$3:$AA$434,MATCH($A456,'[1]PNC 2020'!$A$7:$A$434,0)+4,MATCH(Q$60,'[1]PNC 2020'!$A$3:$AA$3,0))),"")</f>
        <v/>
      </c>
      <c r="R456" s="35" t="str">
        <f>IFERROR(IF(INDEX('[1]PNC 2020'!$A$3:$AA$434,MATCH($A456,'[1]PNC 2020'!$A$7:$A$434,0)+4,MATCH(R$60,'[1]PNC 2020'!$A$3:$AA$3,0))=0,"",INDEX('[1]PNC 2020'!$A$3:$AA$434,MATCH($A456,'[1]PNC 2020'!$A$7:$A$434,0)+4,MATCH(R$60,'[1]PNC 2020'!$A$3:$AA$3,0))),"")</f>
        <v/>
      </c>
      <c r="S456" s="35">
        <f t="shared" si="150"/>
        <v>0</v>
      </c>
      <c r="T456" s="35" t="str">
        <f>IFERROR(IF(INDEX('[1]PNC 2020'!$A$3:$AA$434,MATCH($A456,'[1]PNC 2020'!$A$7:$A$434,0)+4,MATCH(T$60,'[1]PNC 2020'!$A$3:$AA$3,0))=0,"",INDEX('[1]PNC 2020'!$A$3:$AA$434,MATCH($A456,'[1]PNC 2020'!$A$7:$A$434,0)+4,MATCH(T$60,'[1]PNC 2020'!$A$3:$AA$3,0))),"")</f>
        <v/>
      </c>
      <c r="U456" s="35" t="str">
        <f>IFERROR(IF(INDEX('[1]PNC 2020'!$A$3:$AA$434,MATCH($A456,'[1]PNC 2020'!$A$7:$A$434,0)+4,MATCH(U$60,'[1]PNC 2020'!$A$3:$AA$3,0))=0,"",INDEX('[1]PNC 2020'!$A$3:$AA$434,MATCH($A456,'[1]PNC 2020'!$A$7:$A$434,0)+4,MATCH(U$60,'[1]PNC 2020'!$A$3:$AA$3,0))),"")</f>
        <v/>
      </c>
      <c r="V456" s="35">
        <f t="shared" si="151"/>
        <v>0</v>
      </c>
      <c r="W456" s="35" t="str">
        <f>IFERROR(IF(INDEX('[1]PNC 2020'!$A$3:$AA$434,MATCH($A456,'[1]PNC 2020'!$A$7:$A$434,0)+4,MATCH(W$60,'[1]PNC 2020'!$A$3:$AA$3,0))=0,"",INDEX('[1]PNC 2020'!$A$3:$AA$434,MATCH($A456,'[1]PNC 2020'!$A$7:$A$434,0)+4,MATCH(W$60,'[1]PNC 2020'!$A$3:$AA$3,0))),"")</f>
        <v/>
      </c>
      <c r="X456" s="35" t="str">
        <f>IFERROR(IF(INDEX('[1]PNC 2020'!$A$3:$AA$434,MATCH($A456,'[1]PNC 2020'!$A$7:$A$434,0)+4,MATCH(X$60,'[1]PNC 2020'!$A$3:$AA$3,0))=0,"",INDEX('[1]PNC 2020'!$A$3:$AA$434,MATCH($A456,'[1]PNC 2020'!$A$7:$A$434,0)+4,MATCH(X$60,'[1]PNC 2020'!$A$3:$AA$3,0))),"")</f>
        <v/>
      </c>
      <c r="Y456" s="35">
        <f t="shared" si="152"/>
        <v>0</v>
      </c>
      <c r="Z456" s="35" t="str">
        <f>IFERROR(IF(INDEX('[1]PNC 2020'!$A$3:$AA$434,MATCH($A456,'[1]PNC 2020'!$A$7:$A$434,0)+4,MATCH(Z$60,'[1]PNC 2020'!$A$3:$AA$3,0))=0,"",INDEX('[1]PNC 2020'!$A$3:$AA$434,MATCH($A456,'[1]PNC 2020'!$A$7:$A$434,0)+4,MATCH(Z$60,'[1]PNC 2020'!$A$3:$AA$3,0))),"")</f>
        <v/>
      </c>
      <c r="AA456" s="35" t="str">
        <f>IFERROR(IF(INDEX('[1]PNC 2020'!$A$3:$AA$434,MATCH($A456,'[1]PNC 2020'!$A$7:$A$434,0)+4,MATCH(AA$60,'[1]PNC 2020'!$A$3:$AA$3,0))=0,"",INDEX('[1]PNC 2020'!$A$3:$AA$434,MATCH($A456,'[1]PNC 2020'!$A$7:$A$434,0)+4,MATCH(AA$60,'[1]PNC 2020'!$A$3:$AA$3,0))),"")</f>
        <v/>
      </c>
      <c r="AB456" s="35">
        <f t="shared" si="153"/>
        <v>0</v>
      </c>
      <c r="AC456" s="35" t="str">
        <f>IFERROR(IF(INDEX('[1]PNC 2020'!$A$3:$AA$434,MATCH($A456,'[1]PNC 2020'!$A$7:$A$434,0)+4,MATCH(AC$60,'[1]PNC 2020'!$A$3:$AA$3,0))=0,"",INDEX('[1]PNC 2020'!$A$3:$AA$434,MATCH($A456,'[1]PNC 2020'!$A$7:$A$434,0)+4,MATCH(AC$60,'[1]PNC 2020'!$A$3:$AA$3,0))),"")</f>
        <v/>
      </c>
      <c r="AD456" s="35" t="str">
        <f>IFERROR(IF(INDEX('[1]PNC 2020'!$A$3:$AA$434,MATCH($A456,'[1]PNC 2020'!$A$7:$A$434,0)+4,MATCH(AD$60,'[1]PNC 2020'!$A$3:$AA$3,0))=0,"",INDEX('[1]PNC 2020'!$A$3:$AA$434,MATCH($A456,'[1]PNC 2020'!$A$7:$A$434,0)+4,MATCH(AD$60,'[1]PNC 2020'!$A$3:$AA$3,0))),"")</f>
        <v/>
      </c>
      <c r="AE456" s="35">
        <f t="shared" si="154"/>
        <v>0</v>
      </c>
      <c r="AF456" s="35" t="str">
        <f>IFERROR(IF(INDEX('[1]PNC 2020'!$A$3:$AA$434,MATCH($A456,'[1]PNC 2020'!$A$7:$A$434,0)+4,MATCH(AF$60,'[1]PNC 2020'!$A$3:$AA$3,0))=0,"",INDEX('[1]PNC 2020'!$A$3:$AA$434,MATCH($A456,'[1]PNC 2020'!$A$7:$A$434,0)+4,MATCH(AF$60,'[1]PNC 2020'!$A$3:$AA$3,0))),"")</f>
        <v/>
      </c>
      <c r="AG456" s="35" t="str">
        <f>IFERROR(IF(INDEX('[1]PNC 2020'!$A$3:$AA$434,MATCH($A456,'[1]PNC 2020'!$A$7:$A$434,0)+4,MATCH(AG$60,'[1]PNC 2020'!$A$3:$AA$3,0))=0,"",INDEX('[1]PNC 2020'!$A$3:$AA$434,MATCH($A456,'[1]PNC 2020'!$A$7:$A$434,0)+4,MATCH(AG$60,'[1]PNC 2020'!$A$3:$AA$3,0))),"")</f>
        <v/>
      </c>
      <c r="AH456" s="35">
        <f t="shared" si="155"/>
        <v>0</v>
      </c>
      <c r="AI456" s="35" t="str">
        <f>IFERROR(IF(INDEX('[1]PNC 2020'!$A$3:$AA$434,MATCH($A456,'[1]PNC 2020'!$A$7:$A$434,0)+4,MATCH(AI$60,'[1]PNC 2020'!$A$3:$AA$3,0))=0,"",INDEX('[1]PNC 2020'!$A$3:$AA$434,MATCH($A456,'[1]PNC 2020'!$A$7:$A$434,0)+4,MATCH(AI$60,'[1]PNC 2020'!$A$3:$AA$3,0))),"")</f>
        <v/>
      </c>
      <c r="AJ456" s="35" t="str">
        <f>IFERROR(IF(INDEX('[1]PNC 2020'!$A$3:$AA$434,MATCH($A456,'[1]PNC 2020'!$A$7:$A$434,0)+4,MATCH(AJ$60,'[1]PNC 2020'!$A$3:$AA$3,0))=0,"",INDEX('[1]PNC 2020'!$A$3:$AA$434,MATCH($A456,'[1]PNC 2020'!$A$7:$A$434,0)+4,MATCH(AJ$60,'[1]PNC 2020'!$A$3:$AA$3,0))),"")</f>
        <v/>
      </c>
      <c r="AK456" s="35">
        <f t="shared" si="156"/>
        <v>0</v>
      </c>
      <c r="AM456" s="97" t="s">
        <v>7</v>
      </c>
    </row>
    <row r="457" spans="1:39" x14ac:dyDescent="0.25">
      <c r="A457" s="97" t="str">
        <f t="shared" si="142"/>
        <v>AgostoAtrio Seguros S. A.</v>
      </c>
      <c r="B457" s="37" t="s">
        <v>121</v>
      </c>
      <c r="C457" s="44">
        <f t="shared" si="144"/>
        <v>0</v>
      </c>
      <c r="D457" s="44">
        <f t="shared" si="145"/>
        <v>0</v>
      </c>
      <c r="E457" s="35" t="str">
        <f>IFERROR(IF(INDEX('[1]PNC 2020'!$A$3:$AA$434,MATCH($A457,'[1]PNC 2020'!$A$7:$A$434,0)+4,MATCH(E$60,'[1]PNC 2020'!$A$3:$AA$3,0))=0,"",INDEX('[1]PNC 2020'!$A$3:$AA$434,MATCH($A457,'[1]PNC 2020'!$A$7:$A$434,0)+4,MATCH(E$60,'[1]PNC 2020'!$A$3:$AA$3,0))),"")</f>
        <v/>
      </c>
      <c r="F457" s="35" t="str">
        <f>IFERROR(IF(INDEX('[1]PNC 2020'!$A$3:$AA$434,MATCH($A457,'[1]PNC 2020'!$A$7:$A$434,0)+4,MATCH(F$60,'[1]PNC 2020'!$A$3:$AA$3,0))=0,"",INDEX('[1]PNC 2020'!$A$3:$AA$434,MATCH($A457,'[1]PNC 2020'!$A$7:$A$434,0)+4,MATCH(F$60,'[1]PNC 2020'!$A$3:$AA$3,0))),"")</f>
        <v/>
      </c>
      <c r="G457" s="35">
        <f t="shared" si="146"/>
        <v>0</v>
      </c>
      <c r="H457" s="35" t="str">
        <f>IFERROR(IF(INDEX('[1]PNC 2020'!$A$3:$AA$434,MATCH($A457,'[1]PNC 2020'!$A$7:$A$434,0)+4,MATCH(H$60,'[1]PNC 2020'!$A$3:$AA$3,0))=0,"",INDEX('[1]PNC 2020'!$A$3:$AA$434,MATCH($A457,'[1]PNC 2020'!$A$7:$A$434,0)+4,MATCH(H$60,'[1]PNC 2020'!$A$3:$AA$3,0))),"")</f>
        <v/>
      </c>
      <c r="I457" s="35" t="str">
        <f>IFERROR(IF(INDEX('[1]PNC 2020'!$A$3:$AA$434,MATCH($A457,'[1]PNC 2020'!$A$7:$A$434,0)+4,MATCH(I$60,'[1]PNC 2020'!$A$3:$AA$3,0))=0,"",INDEX('[1]PNC 2020'!$A$3:$AA$434,MATCH($A457,'[1]PNC 2020'!$A$7:$A$434,0)+4,MATCH(I$60,'[1]PNC 2020'!$A$3:$AA$3,0))),"")</f>
        <v/>
      </c>
      <c r="J457" s="35">
        <f t="shared" si="147"/>
        <v>0</v>
      </c>
      <c r="K457" s="35" t="str">
        <f>IFERROR(IF(INDEX('[1]PNC 2020'!$A$3:$AA$434,MATCH($A457,'[1]PNC 2020'!$A$7:$A$434,0)+4,MATCH(K$60,'[1]PNC 2020'!$A$3:$AA$3,0))=0,"",INDEX('[1]PNC 2020'!$A$3:$AA$434,MATCH($A457,'[1]PNC 2020'!$A$7:$A$434,0)+4,MATCH(K$60,'[1]PNC 2020'!$A$3:$AA$3,0))),"")</f>
        <v/>
      </c>
      <c r="L457" s="35" t="str">
        <f>IFERROR(IF(INDEX('[1]PNC 2020'!$A$3:$AA$434,MATCH($A457,'[1]PNC 2020'!$A$7:$A$434,0)+4,MATCH(L$60,'[1]PNC 2020'!$A$3:$AA$3,0))=0,"",INDEX('[1]PNC 2020'!$A$3:$AA$434,MATCH($A457,'[1]PNC 2020'!$A$7:$A$434,0)+4,MATCH(L$60,'[1]PNC 2020'!$A$3:$AA$3,0))),"")</f>
        <v/>
      </c>
      <c r="M457" s="35">
        <f t="shared" si="148"/>
        <v>0</v>
      </c>
      <c r="N457" s="35" t="str">
        <f>IFERROR(IF(INDEX('[1]PNC 2020'!$A$3:$AA$434,MATCH($A457,'[1]PNC 2020'!$A$7:$A$434,0)+4,MATCH(N$60,'[1]PNC 2020'!$A$3:$AA$3,0))=0,"",INDEX('[1]PNC 2020'!$A$3:$AA$434,MATCH($A457,'[1]PNC 2020'!$A$7:$A$434,0)+4,MATCH(N$60,'[1]PNC 2020'!$A$3:$AA$3,0))),"")</f>
        <v/>
      </c>
      <c r="O457" s="35" t="str">
        <f>IFERROR(IF(INDEX('[1]PNC 2020'!$A$3:$AA$434,MATCH($A457,'[1]PNC 2020'!$A$7:$A$434,0)+4,MATCH(O$60,'[1]PNC 2020'!$A$3:$AA$3,0))=0,"",INDEX('[1]PNC 2020'!$A$3:$AA$434,MATCH($A457,'[1]PNC 2020'!$A$7:$A$434,0)+4,MATCH(O$60,'[1]PNC 2020'!$A$3:$AA$3,0))),"")</f>
        <v/>
      </c>
      <c r="P457" s="35">
        <f t="shared" si="149"/>
        <v>0</v>
      </c>
      <c r="Q457" s="35" t="str">
        <f>IFERROR(IF(INDEX('[1]PNC 2020'!$A$3:$AA$434,MATCH($A457,'[1]PNC 2020'!$A$7:$A$434,0)+4,MATCH(Q$60,'[1]PNC 2020'!$A$3:$AA$3,0))=0,"",INDEX('[1]PNC 2020'!$A$3:$AA$434,MATCH($A457,'[1]PNC 2020'!$A$7:$A$434,0)+4,MATCH(Q$60,'[1]PNC 2020'!$A$3:$AA$3,0))),"")</f>
        <v/>
      </c>
      <c r="R457" s="35" t="str">
        <f>IFERROR(IF(INDEX('[1]PNC 2020'!$A$3:$AA$434,MATCH($A457,'[1]PNC 2020'!$A$7:$A$434,0)+4,MATCH(R$60,'[1]PNC 2020'!$A$3:$AA$3,0))=0,"",INDEX('[1]PNC 2020'!$A$3:$AA$434,MATCH($A457,'[1]PNC 2020'!$A$7:$A$434,0)+4,MATCH(R$60,'[1]PNC 2020'!$A$3:$AA$3,0))),"")</f>
        <v/>
      </c>
      <c r="S457" s="35">
        <f t="shared" si="150"/>
        <v>0</v>
      </c>
      <c r="T457" s="35" t="str">
        <f>IFERROR(IF(INDEX('[1]PNC 2020'!$A$3:$AA$434,MATCH($A457,'[1]PNC 2020'!$A$7:$A$434,0)+4,MATCH(T$60,'[1]PNC 2020'!$A$3:$AA$3,0))=0,"",INDEX('[1]PNC 2020'!$A$3:$AA$434,MATCH($A457,'[1]PNC 2020'!$A$7:$A$434,0)+4,MATCH(T$60,'[1]PNC 2020'!$A$3:$AA$3,0))),"")</f>
        <v/>
      </c>
      <c r="U457" s="35" t="str">
        <f>IFERROR(IF(INDEX('[1]PNC 2020'!$A$3:$AA$434,MATCH($A457,'[1]PNC 2020'!$A$7:$A$434,0)+4,MATCH(U$60,'[1]PNC 2020'!$A$3:$AA$3,0))=0,"",INDEX('[1]PNC 2020'!$A$3:$AA$434,MATCH($A457,'[1]PNC 2020'!$A$7:$A$434,0)+4,MATCH(U$60,'[1]PNC 2020'!$A$3:$AA$3,0))),"")</f>
        <v/>
      </c>
      <c r="V457" s="35">
        <f t="shared" si="151"/>
        <v>0</v>
      </c>
      <c r="W457" s="35" t="str">
        <f>IFERROR(IF(INDEX('[1]PNC 2020'!$A$3:$AA$434,MATCH($A457,'[1]PNC 2020'!$A$7:$A$434,0)+4,MATCH(W$60,'[1]PNC 2020'!$A$3:$AA$3,0))=0,"",INDEX('[1]PNC 2020'!$A$3:$AA$434,MATCH($A457,'[1]PNC 2020'!$A$7:$A$434,0)+4,MATCH(W$60,'[1]PNC 2020'!$A$3:$AA$3,0))),"")</f>
        <v/>
      </c>
      <c r="X457" s="35" t="str">
        <f>IFERROR(IF(INDEX('[1]PNC 2020'!$A$3:$AA$434,MATCH($A457,'[1]PNC 2020'!$A$7:$A$434,0)+4,MATCH(X$60,'[1]PNC 2020'!$A$3:$AA$3,0))=0,"",INDEX('[1]PNC 2020'!$A$3:$AA$434,MATCH($A457,'[1]PNC 2020'!$A$7:$A$434,0)+4,MATCH(X$60,'[1]PNC 2020'!$A$3:$AA$3,0))),"")</f>
        <v/>
      </c>
      <c r="Y457" s="35">
        <f t="shared" si="152"/>
        <v>0</v>
      </c>
      <c r="Z457" s="35" t="str">
        <f>IFERROR(IF(INDEX('[1]PNC 2020'!$A$3:$AA$434,MATCH($A457,'[1]PNC 2020'!$A$7:$A$434,0)+4,MATCH(Z$60,'[1]PNC 2020'!$A$3:$AA$3,0))=0,"",INDEX('[1]PNC 2020'!$A$3:$AA$434,MATCH($A457,'[1]PNC 2020'!$A$7:$A$434,0)+4,MATCH(Z$60,'[1]PNC 2020'!$A$3:$AA$3,0))),"")</f>
        <v/>
      </c>
      <c r="AA457" s="35" t="str">
        <f>IFERROR(IF(INDEX('[1]PNC 2020'!$A$3:$AA$434,MATCH($A457,'[1]PNC 2020'!$A$7:$A$434,0)+4,MATCH(AA$60,'[1]PNC 2020'!$A$3:$AA$3,0))=0,"",INDEX('[1]PNC 2020'!$A$3:$AA$434,MATCH($A457,'[1]PNC 2020'!$A$7:$A$434,0)+4,MATCH(AA$60,'[1]PNC 2020'!$A$3:$AA$3,0))),"")</f>
        <v/>
      </c>
      <c r="AB457" s="35">
        <f t="shared" si="153"/>
        <v>0</v>
      </c>
      <c r="AC457" s="35" t="str">
        <f>IFERROR(IF(INDEX('[1]PNC 2020'!$A$3:$AA$434,MATCH($A457,'[1]PNC 2020'!$A$7:$A$434,0)+4,MATCH(AC$60,'[1]PNC 2020'!$A$3:$AA$3,0))=0,"",INDEX('[1]PNC 2020'!$A$3:$AA$434,MATCH($A457,'[1]PNC 2020'!$A$7:$A$434,0)+4,MATCH(AC$60,'[1]PNC 2020'!$A$3:$AA$3,0))),"")</f>
        <v/>
      </c>
      <c r="AD457" s="35" t="str">
        <f>IFERROR(IF(INDEX('[1]PNC 2020'!$A$3:$AA$434,MATCH($A457,'[1]PNC 2020'!$A$7:$A$434,0)+4,MATCH(AD$60,'[1]PNC 2020'!$A$3:$AA$3,0))=0,"",INDEX('[1]PNC 2020'!$A$3:$AA$434,MATCH($A457,'[1]PNC 2020'!$A$7:$A$434,0)+4,MATCH(AD$60,'[1]PNC 2020'!$A$3:$AA$3,0))),"")</f>
        <v/>
      </c>
      <c r="AE457" s="35">
        <f t="shared" si="154"/>
        <v>0</v>
      </c>
      <c r="AF457" s="35" t="str">
        <f>IFERROR(IF(INDEX('[1]PNC 2020'!$A$3:$AA$434,MATCH($A457,'[1]PNC 2020'!$A$7:$A$434,0)+4,MATCH(AF$60,'[1]PNC 2020'!$A$3:$AA$3,0))=0,"",INDEX('[1]PNC 2020'!$A$3:$AA$434,MATCH($A457,'[1]PNC 2020'!$A$7:$A$434,0)+4,MATCH(AF$60,'[1]PNC 2020'!$A$3:$AA$3,0))),"")</f>
        <v/>
      </c>
      <c r="AG457" s="35" t="str">
        <f>IFERROR(IF(INDEX('[1]PNC 2020'!$A$3:$AA$434,MATCH($A457,'[1]PNC 2020'!$A$7:$A$434,0)+4,MATCH(AG$60,'[1]PNC 2020'!$A$3:$AA$3,0))=0,"",INDEX('[1]PNC 2020'!$A$3:$AA$434,MATCH($A457,'[1]PNC 2020'!$A$7:$A$434,0)+4,MATCH(AG$60,'[1]PNC 2020'!$A$3:$AA$3,0))),"")</f>
        <v/>
      </c>
      <c r="AH457" s="35">
        <f t="shared" si="155"/>
        <v>0</v>
      </c>
      <c r="AI457" s="35" t="str">
        <f>IFERROR(IF(INDEX('[1]PNC 2020'!$A$3:$AA$434,MATCH($A457,'[1]PNC 2020'!$A$7:$A$434,0)+4,MATCH(AI$60,'[1]PNC 2020'!$A$3:$AA$3,0))=0,"",INDEX('[1]PNC 2020'!$A$3:$AA$434,MATCH($A457,'[1]PNC 2020'!$A$7:$A$434,0)+4,MATCH(AI$60,'[1]PNC 2020'!$A$3:$AA$3,0))),"")</f>
        <v/>
      </c>
      <c r="AJ457" s="35" t="str">
        <f>IFERROR(IF(INDEX('[1]PNC 2020'!$A$3:$AA$434,MATCH($A457,'[1]PNC 2020'!$A$7:$A$434,0)+4,MATCH(AJ$60,'[1]PNC 2020'!$A$3:$AA$3,0))=0,"",INDEX('[1]PNC 2020'!$A$3:$AA$434,MATCH($A457,'[1]PNC 2020'!$A$7:$A$434,0)+4,MATCH(AJ$60,'[1]PNC 2020'!$A$3:$AA$3,0))),"")</f>
        <v/>
      </c>
      <c r="AK457" s="35">
        <f t="shared" si="156"/>
        <v>0</v>
      </c>
      <c r="AM457" s="97" t="s">
        <v>7</v>
      </c>
    </row>
    <row r="458" spans="1:39" x14ac:dyDescent="0.25">
      <c r="A458" s="97" t="str">
        <f t="shared" si="142"/>
        <v>AgostoCuna Mutual Insurance Society Dominicana</v>
      </c>
      <c r="B458" s="37" t="s">
        <v>122</v>
      </c>
      <c r="C458" s="44">
        <f t="shared" si="144"/>
        <v>0</v>
      </c>
      <c r="D458" s="44">
        <f t="shared" si="145"/>
        <v>0</v>
      </c>
      <c r="E458" s="35" t="str">
        <f>IFERROR(IF(INDEX('[1]PNC 2020'!$A$3:$AA$434,MATCH($A458,'[1]PNC 2020'!$A$7:$A$434,0)+4,MATCH(E$60,'[1]PNC 2020'!$A$3:$AA$3,0))=0,"",INDEX('[1]PNC 2020'!$A$3:$AA$434,MATCH($A458,'[1]PNC 2020'!$A$7:$A$434,0)+4,MATCH(E$60,'[1]PNC 2020'!$A$3:$AA$3,0))),"")</f>
        <v/>
      </c>
      <c r="F458" s="35" t="str">
        <f>IFERROR(IF(INDEX('[1]PNC 2020'!$A$3:$AA$434,MATCH($A458,'[1]PNC 2020'!$A$7:$A$434,0)+4,MATCH(F$60,'[1]PNC 2020'!$A$3:$AA$3,0))=0,"",INDEX('[1]PNC 2020'!$A$3:$AA$434,MATCH($A458,'[1]PNC 2020'!$A$7:$A$434,0)+4,MATCH(F$60,'[1]PNC 2020'!$A$3:$AA$3,0))),"")</f>
        <v/>
      </c>
      <c r="G458" s="35">
        <f t="shared" si="146"/>
        <v>0</v>
      </c>
      <c r="H458" s="35" t="str">
        <f>IFERROR(IF(INDEX('[1]PNC 2020'!$A$3:$AA$434,MATCH($A458,'[1]PNC 2020'!$A$7:$A$434,0)+4,MATCH(H$60,'[1]PNC 2020'!$A$3:$AA$3,0))=0,"",INDEX('[1]PNC 2020'!$A$3:$AA$434,MATCH($A458,'[1]PNC 2020'!$A$7:$A$434,0)+4,MATCH(H$60,'[1]PNC 2020'!$A$3:$AA$3,0))),"")</f>
        <v/>
      </c>
      <c r="I458" s="35" t="str">
        <f>IFERROR(IF(INDEX('[1]PNC 2020'!$A$3:$AA$434,MATCH($A458,'[1]PNC 2020'!$A$7:$A$434,0)+4,MATCH(I$60,'[1]PNC 2020'!$A$3:$AA$3,0))=0,"",INDEX('[1]PNC 2020'!$A$3:$AA$434,MATCH($A458,'[1]PNC 2020'!$A$7:$A$434,0)+4,MATCH(I$60,'[1]PNC 2020'!$A$3:$AA$3,0))),"")</f>
        <v/>
      </c>
      <c r="J458" s="35">
        <f t="shared" si="147"/>
        <v>0</v>
      </c>
      <c r="K458" s="35" t="str">
        <f>IFERROR(IF(INDEX('[1]PNC 2020'!$A$3:$AA$434,MATCH($A458,'[1]PNC 2020'!$A$7:$A$434,0)+4,MATCH(K$60,'[1]PNC 2020'!$A$3:$AA$3,0))=0,"",INDEX('[1]PNC 2020'!$A$3:$AA$434,MATCH($A458,'[1]PNC 2020'!$A$7:$A$434,0)+4,MATCH(K$60,'[1]PNC 2020'!$A$3:$AA$3,0))),"")</f>
        <v/>
      </c>
      <c r="L458" s="35" t="str">
        <f>IFERROR(IF(INDEX('[1]PNC 2020'!$A$3:$AA$434,MATCH($A458,'[1]PNC 2020'!$A$7:$A$434,0)+4,MATCH(L$60,'[1]PNC 2020'!$A$3:$AA$3,0))=0,"",INDEX('[1]PNC 2020'!$A$3:$AA$434,MATCH($A458,'[1]PNC 2020'!$A$7:$A$434,0)+4,MATCH(L$60,'[1]PNC 2020'!$A$3:$AA$3,0))),"")</f>
        <v/>
      </c>
      <c r="M458" s="35">
        <f t="shared" si="148"/>
        <v>0</v>
      </c>
      <c r="N458" s="35" t="str">
        <f>IFERROR(IF(INDEX('[1]PNC 2020'!$A$3:$AA$434,MATCH($A458,'[1]PNC 2020'!$A$7:$A$434,0)+4,MATCH(N$60,'[1]PNC 2020'!$A$3:$AA$3,0))=0,"",INDEX('[1]PNC 2020'!$A$3:$AA$434,MATCH($A458,'[1]PNC 2020'!$A$7:$A$434,0)+4,MATCH(N$60,'[1]PNC 2020'!$A$3:$AA$3,0))),"")</f>
        <v/>
      </c>
      <c r="O458" s="35" t="str">
        <f>IFERROR(IF(INDEX('[1]PNC 2020'!$A$3:$AA$434,MATCH($A458,'[1]PNC 2020'!$A$7:$A$434,0)+4,MATCH(O$60,'[1]PNC 2020'!$A$3:$AA$3,0))=0,"",INDEX('[1]PNC 2020'!$A$3:$AA$434,MATCH($A458,'[1]PNC 2020'!$A$7:$A$434,0)+4,MATCH(O$60,'[1]PNC 2020'!$A$3:$AA$3,0))),"")</f>
        <v/>
      </c>
      <c r="P458" s="35">
        <f t="shared" si="149"/>
        <v>0</v>
      </c>
      <c r="Q458" s="35" t="str">
        <f>IFERROR(IF(INDEX('[1]PNC 2020'!$A$3:$AA$434,MATCH($A458,'[1]PNC 2020'!$A$7:$A$434,0)+4,MATCH(Q$60,'[1]PNC 2020'!$A$3:$AA$3,0))=0,"",INDEX('[1]PNC 2020'!$A$3:$AA$434,MATCH($A458,'[1]PNC 2020'!$A$7:$A$434,0)+4,MATCH(Q$60,'[1]PNC 2020'!$A$3:$AA$3,0))),"")</f>
        <v/>
      </c>
      <c r="R458" s="35" t="str">
        <f>IFERROR(IF(INDEX('[1]PNC 2020'!$A$3:$AA$434,MATCH($A458,'[1]PNC 2020'!$A$7:$A$434,0)+4,MATCH(R$60,'[1]PNC 2020'!$A$3:$AA$3,0))=0,"",INDEX('[1]PNC 2020'!$A$3:$AA$434,MATCH($A458,'[1]PNC 2020'!$A$7:$A$434,0)+4,MATCH(R$60,'[1]PNC 2020'!$A$3:$AA$3,0))),"")</f>
        <v/>
      </c>
      <c r="S458" s="35">
        <f t="shared" si="150"/>
        <v>0</v>
      </c>
      <c r="T458" s="35" t="str">
        <f>IFERROR(IF(INDEX('[1]PNC 2020'!$A$3:$AA$434,MATCH($A458,'[1]PNC 2020'!$A$7:$A$434,0)+4,MATCH(T$60,'[1]PNC 2020'!$A$3:$AA$3,0))=0,"",INDEX('[1]PNC 2020'!$A$3:$AA$434,MATCH($A458,'[1]PNC 2020'!$A$7:$A$434,0)+4,MATCH(T$60,'[1]PNC 2020'!$A$3:$AA$3,0))),"")</f>
        <v/>
      </c>
      <c r="U458" s="35" t="str">
        <f>IFERROR(IF(INDEX('[1]PNC 2020'!$A$3:$AA$434,MATCH($A458,'[1]PNC 2020'!$A$7:$A$434,0)+4,MATCH(U$60,'[1]PNC 2020'!$A$3:$AA$3,0))=0,"",INDEX('[1]PNC 2020'!$A$3:$AA$434,MATCH($A458,'[1]PNC 2020'!$A$7:$A$434,0)+4,MATCH(U$60,'[1]PNC 2020'!$A$3:$AA$3,0))),"")</f>
        <v/>
      </c>
      <c r="V458" s="35">
        <f t="shared" si="151"/>
        <v>0</v>
      </c>
      <c r="W458" s="35" t="str">
        <f>IFERROR(IF(INDEX('[1]PNC 2020'!$A$3:$AA$434,MATCH($A458,'[1]PNC 2020'!$A$7:$A$434,0)+4,MATCH(W$60,'[1]PNC 2020'!$A$3:$AA$3,0))=0,"",INDEX('[1]PNC 2020'!$A$3:$AA$434,MATCH($A458,'[1]PNC 2020'!$A$7:$A$434,0)+4,MATCH(W$60,'[1]PNC 2020'!$A$3:$AA$3,0))),"")</f>
        <v/>
      </c>
      <c r="X458" s="35" t="str">
        <f>IFERROR(IF(INDEX('[1]PNC 2020'!$A$3:$AA$434,MATCH($A458,'[1]PNC 2020'!$A$7:$A$434,0)+4,MATCH(X$60,'[1]PNC 2020'!$A$3:$AA$3,0))=0,"",INDEX('[1]PNC 2020'!$A$3:$AA$434,MATCH($A458,'[1]PNC 2020'!$A$7:$A$434,0)+4,MATCH(X$60,'[1]PNC 2020'!$A$3:$AA$3,0))),"")</f>
        <v/>
      </c>
      <c r="Y458" s="35">
        <f t="shared" si="152"/>
        <v>0</v>
      </c>
      <c r="Z458" s="35" t="str">
        <f>IFERROR(IF(INDEX('[1]PNC 2020'!$A$3:$AA$434,MATCH($A458,'[1]PNC 2020'!$A$7:$A$434,0)+4,MATCH(Z$60,'[1]PNC 2020'!$A$3:$AA$3,0))=0,"",INDEX('[1]PNC 2020'!$A$3:$AA$434,MATCH($A458,'[1]PNC 2020'!$A$7:$A$434,0)+4,MATCH(Z$60,'[1]PNC 2020'!$A$3:$AA$3,0))),"")</f>
        <v/>
      </c>
      <c r="AA458" s="35" t="str">
        <f>IFERROR(IF(INDEX('[1]PNC 2020'!$A$3:$AA$434,MATCH($A458,'[1]PNC 2020'!$A$7:$A$434,0)+4,MATCH(AA$60,'[1]PNC 2020'!$A$3:$AA$3,0))=0,"",INDEX('[1]PNC 2020'!$A$3:$AA$434,MATCH($A458,'[1]PNC 2020'!$A$7:$A$434,0)+4,MATCH(AA$60,'[1]PNC 2020'!$A$3:$AA$3,0))),"")</f>
        <v/>
      </c>
      <c r="AB458" s="35">
        <f t="shared" si="153"/>
        <v>0</v>
      </c>
      <c r="AC458" s="35" t="str">
        <f>IFERROR(IF(INDEX('[1]PNC 2020'!$A$3:$AA$434,MATCH($A458,'[1]PNC 2020'!$A$7:$A$434,0)+4,MATCH(AC$60,'[1]PNC 2020'!$A$3:$AA$3,0))=0,"",INDEX('[1]PNC 2020'!$A$3:$AA$434,MATCH($A458,'[1]PNC 2020'!$A$7:$A$434,0)+4,MATCH(AC$60,'[1]PNC 2020'!$A$3:$AA$3,0))),"")</f>
        <v/>
      </c>
      <c r="AD458" s="35" t="str">
        <f>IFERROR(IF(INDEX('[1]PNC 2020'!$A$3:$AA$434,MATCH($A458,'[1]PNC 2020'!$A$7:$A$434,0)+4,MATCH(AD$60,'[1]PNC 2020'!$A$3:$AA$3,0))=0,"",INDEX('[1]PNC 2020'!$A$3:$AA$434,MATCH($A458,'[1]PNC 2020'!$A$7:$A$434,0)+4,MATCH(AD$60,'[1]PNC 2020'!$A$3:$AA$3,0))),"")</f>
        <v/>
      </c>
      <c r="AE458" s="35">
        <f t="shared" si="154"/>
        <v>0</v>
      </c>
      <c r="AF458" s="35" t="str">
        <f>IFERROR(IF(INDEX('[1]PNC 2020'!$A$3:$AA$434,MATCH($A458,'[1]PNC 2020'!$A$7:$A$434,0)+4,MATCH(AF$60,'[1]PNC 2020'!$A$3:$AA$3,0))=0,"",INDEX('[1]PNC 2020'!$A$3:$AA$434,MATCH($A458,'[1]PNC 2020'!$A$7:$A$434,0)+4,MATCH(AF$60,'[1]PNC 2020'!$A$3:$AA$3,0))),"")</f>
        <v/>
      </c>
      <c r="AG458" s="35" t="str">
        <f>IFERROR(IF(INDEX('[1]PNC 2020'!$A$3:$AA$434,MATCH($A458,'[1]PNC 2020'!$A$7:$A$434,0)+4,MATCH(AG$60,'[1]PNC 2020'!$A$3:$AA$3,0))=0,"",INDEX('[1]PNC 2020'!$A$3:$AA$434,MATCH($A458,'[1]PNC 2020'!$A$7:$A$434,0)+4,MATCH(AG$60,'[1]PNC 2020'!$A$3:$AA$3,0))),"")</f>
        <v/>
      </c>
      <c r="AH458" s="35">
        <f t="shared" si="155"/>
        <v>0</v>
      </c>
      <c r="AI458" s="35" t="str">
        <f>IFERROR(IF(INDEX('[1]PNC 2020'!$A$3:$AA$434,MATCH($A458,'[1]PNC 2020'!$A$7:$A$434,0)+4,MATCH(AI$60,'[1]PNC 2020'!$A$3:$AA$3,0))=0,"",INDEX('[1]PNC 2020'!$A$3:$AA$434,MATCH($A458,'[1]PNC 2020'!$A$7:$A$434,0)+4,MATCH(AI$60,'[1]PNC 2020'!$A$3:$AA$3,0))),"")</f>
        <v/>
      </c>
      <c r="AJ458" s="35" t="str">
        <f>IFERROR(IF(INDEX('[1]PNC 2020'!$A$3:$AA$434,MATCH($A458,'[1]PNC 2020'!$A$7:$A$434,0)+4,MATCH(AJ$60,'[1]PNC 2020'!$A$3:$AA$3,0))=0,"",INDEX('[1]PNC 2020'!$A$3:$AA$434,MATCH($A458,'[1]PNC 2020'!$A$7:$A$434,0)+4,MATCH(AJ$60,'[1]PNC 2020'!$A$3:$AA$3,0))),"")</f>
        <v/>
      </c>
      <c r="AK458" s="35">
        <f t="shared" si="156"/>
        <v>0</v>
      </c>
      <c r="AM458" s="97" t="s">
        <v>7</v>
      </c>
    </row>
    <row r="459" spans="1:39" x14ac:dyDescent="0.25">
      <c r="A459" s="97" t="str">
        <f t="shared" si="142"/>
        <v>AgostoBMI Compañía de Seguros, S. A.</v>
      </c>
      <c r="B459" s="37" t="s">
        <v>87</v>
      </c>
      <c r="C459" s="44">
        <f t="shared" si="144"/>
        <v>0</v>
      </c>
      <c r="D459" s="44">
        <f t="shared" si="145"/>
        <v>0</v>
      </c>
      <c r="E459" s="35" t="str">
        <f>IFERROR(IF(INDEX('[1]PNC 2020'!$A$3:$AA$434,MATCH($A459,'[1]PNC 2020'!$A$7:$A$434,0)+4,MATCH(E$60,'[1]PNC 2020'!$A$3:$AA$3,0))=0,"",INDEX('[1]PNC 2020'!$A$3:$AA$434,MATCH($A459,'[1]PNC 2020'!$A$7:$A$434,0)+4,MATCH(E$60,'[1]PNC 2020'!$A$3:$AA$3,0))),"")</f>
        <v/>
      </c>
      <c r="F459" s="35" t="str">
        <f>IFERROR(IF(INDEX('[1]PNC 2020'!$A$3:$AA$434,MATCH($A459,'[1]PNC 2020'!$A$7:$A$434,0)+4,MATCH(F$60,'[1]PNC 2020'!$A$3:$AA$3,0))=0,"",INDEX('[1]PNC 2020'!$A$3:$AA$434,MATCH($A459,'[1]PNC 2020'!$A$7:$A$434,0)+4,MATCH(F$60,'[1]PNC 2020'!$A$3:$AA$3,0))),"")</f>
        <v/>
      </c>
      <c r="G459" s="35">
        <f t="shared" si="146"/>
        <v>0</v>
      </c>
      <c r="H459" s="35" t="str">
        <f>IFERROR(IF(INDEX('[1]PNC 2020'!$A$3:$AA$434,MATCH($A459,'[1]PNC 2020'!$A$7:$A$434,0)+4,MATCH(H$60,'[1]PNC 2020'!$A$3:$AA$3,0))=0,"",INDEX('[1]PNC 2020'!$A$3:$AA$434,MATCH($A459,'[1]PNC 2020'!$A$7:$A$434,0)+4,MATCH(H$60,'[1]PNC 2020'!$A$3:$AA$3,0))),"")</f>
        <v/>
      </c>
      <c r="I459" s="35" t="str">
        <f>IFERROR(IF(INDEX('[1]PNC 2020'!$A$3:$AA$434,MATCH($A459,'[1]PNC 2020'!$A$7:$A$434,0)+4,MATCH(I$60,'[1]PNC 2020'!$A$3:$AA$3,0))=0,"",INDEX('[1]PNC 2020'!$A$3:$AA$434,MATCH($A459,'[1]PNC 2020'!$A$7:$A$434,0)+4,MATCH(I$60,'[1]PNC 2020'!$A$3:$AA$3,0))),"")</f>
        <v/>
      </c>
      <c r="J459" s="35">
        <f t="shared" si="147"/>
        <v>0</v>
      </c>
      <c r="K459" s="35" t="str">
        <f>IFERROR(IF(INDEX('[1]PNC 2020'!$A$3:$AA$434,MATCH($A459,'[1]PNC 2020'!$A$7:$A$434,0)+4,MATCH(K$60,'[1]PNC 2020'!$A$3:$AA$3,0))=0,"",INDEX('[1]PNC 2020'!$A$3:$AA$434,MATCH($A459,'[1]PNC 2020'!$A$7:$A$434,0)+4,MATCH(K$60,'[1]PNC 2020'!$A$3:$AA$3,0))),"")</f>
        <v/>
      </c>
      <c r="L459" s="35" t="str">
        <f>IFERROR(IF(INDEX('[1]PNC 2020'!$A$3:$AA$434,MATCH($A459,'[1]PNC 2020'!$A$7:$A$434,0)+4,MATCH(L$60,'[1]PNC 2020'!$A$3:$AA$3,0))=0,"",INDEX('[1]PNC 2020'!$A$3:$AA$434,MATCH($A459,'[1]PNC 2020'!$A$7:$A$434,0)+4,MATCH(L$60,'[1]PNC 2020'!$A$3:$AA$3,0))),"")</f>
        <v/>
      </c>
      <c r="M459" s="35">
        <f t="shared" si="148"/>
        <v>0</v>
      </c>
      <c r="N459" s="35" t="str">
        <f>IFERROR(IF(INDEX('[1]PNC 2020'!$A$3:$AA$434,MATCH($A459,'[1]PNC 2020'!$A$7:$A$434,0)+4,MATCH(N$60,'[1]PNC 2020'!$A$3:$AA$3,0))=0,"",INDEX('[1]PNC 2020'!$A$3:$AA$434,MATCH($A459,'[1]PNC 2020'!$A$7:$A$434,0)+4,MATCH(N$60,'[1]PNC 2020'!$A$3:$AA$3,0))),"")</f>
        <v/>
      </c>
      <c r="O459" s="35" t="str">
        <f>IFERROR(IF(INDEX('[1]PNC 2020'!$A$3:$AA$434,MATCH($A459,'[1]PNC 2020'!$A$7:$A$434,0)+4,MATCH(O$60,'[1]PNC 2020'!$A$3:$AA$3,0))=0,"",INDEX('[1]PNC 2020'!$A$3:$AA$434,MATCH($A459,'[1]PNC 2020'!$A$7:$A$434,0)+4,MATCH(O$60,'[1]PNC 2020'!$A$3:$AA$3,0))),"")</f>
        <v/>
      </c>
      <c r="P459" s="35">
        <f t="shared" si="149"/>
        <v>0</v>
      </c>
      <c r="Q459" s="35" t="str">
        <f>IFERROR(IF(INDEX('[1]PNC 2020'!$A$3:$AA$434,MATCH($A459,'[1]PNC 2020'!$A$7:$A$434,0)+4,MATCH(Q$60,'[1]PNC 2020'!$A$3:$AA$3,0))=0,"",INDEX('[1]PNC 2020'!$A$3:$AA$434,MATCH($A459,'[1]PNC 2020'!$A$7:$A$434,0)+4,MATCH(Q$60,'[1]PNC 2020'!$A$3:$AA$3,0))),"")</f>
        <v/>
      </c>
      <c r="R459" s="35" t="str">
        <f>IFERROR(IF(INDEX('[1]PNC 2020'!$A$3:$AA$434,MATCH($A459,'[1]PNC 2020'!$A$7:$A$434,0)+4,MATCH(R$60,'[1]PNC 2020'!$A$3:$AA$3,0))=0,"",INDEX('[1]PNC 2020'!$A$3:$AA$434,MATCH($A459,'[1]PNC 2020'!$A$7:$A$434,0)+4,MATCH(R$60,'[1]PNC 2020'!$A$3:$AA$3,0))),"")</f>
        <v/>
      </c>
      <c r="S459" s="35">
        <f t="shared" si="150"/>
        <v>0</v>
      </c>
      <c r="T459" s="35" t="str">
        <f>IFERROR(IF(INDEX('[1]PNC 2020'!$A$3:$AA$434,MATCH($A459,'[1]PNC 2020'!$A$7:$A$434,0)+4,MATCH(T$60,'[1]PNC 2020'!$A$3:$AA$3,0))=0,"",INDEX('[1]PNC 2020'!$A$3:$AA$434,MATCH($A459,'[1]PNC 2020'!$A$7:$A$434,0)+4,MATCH(T$60,'[1]PNC 2020'!$A$3:$AA$3,0))),"")</f>
        <v/>
      </c>
      <c r="U459" s="35" t="str">
        <f>IFERROR(IF(INDEX('[1]PNC 2020'!$A$3:$AA$434,MATCH($A459,'[1]PNC 2020'!$A$7:$A$434,0)+4,MATCH(U$60,'[1]PNC 2020'!$A$3:$AA$3,0))=0,"",INDEX('[1]PNC 2020'!$A$3:$AA$434,MATCH($A459,'[1]PNC 2020'!$A$7:$A$434,0)+4,MATCH(U$60,'[1]PNC 2020'!$A$3:$AA$3,0))),"")</f>
        <v/>
      </c>
      <c r="V459" s="35">
        <f t="shared" si="151"/>
        <v>0</v>
      </c>
      <c r="W459" s="35" t="str">
        <f>IFERROR(IF(INDEX('[1]PNC 2020'!$A$3:$AA$434,MATCH($A459,'[1]PNC 2020'!$A$7:$A$434,0)+4,MATCH(W$60,'[1]PNC 2020'!$A$3:$AA$3,0))=0,"",INDEX('[1]PNC 2020'!$A$3:$AA$434,MATCH($A459,'[1]PNC 2020'!$A$7:$A$434,0)+4,MATCH(W$60,'[1]PNC 2020'!$A$3:$AA$3,0))),"")</f>
        <v/>
      </c>
      <c r="X459" s="35" t="str">
        <f>IFERROR(IF(INDEX('[1]PNC 2020'!$A$3:$AA$434,MATCH($A459,'[1]PNC 2020'!$A$7:$A$434,0)+4,MATCH(X$60,'[1]PNC 2020'!$A$3:$AA$3,0))=0,"",INDEX('[1]PNC 2020'!$A$3:$AA$434,MATCH($A459,'[1]PNC 2020'!$A$7:$A$434,0)+4,MATCH(X$60,'[1]PNC 2020'!$A$3:$AA$3,0))),"")</f>
        <v/>
      </c>
      <c r="Y459" s="35">
        <f t="shared" si="152"/>
        <v>0</v>
      </c>
      <c r="Z459" s="35" t="str">
        <f>IFERROR(IF(INDEX('[1]PNC 2020'!$A$3:$AA$434,MATCH($A459,'[1]PNC 2020'!$A$7:$A$434,0)+4,MATCH(Z$60,'[1]PNC 2020'!$A$3:$AA$3,0))=0,"",INDEX('[1]PNC 2020'!$A$3:$AA$434,MATCH($A459,'[1]PNC 2020'!$A$7:$A$434,0)+4,MATCH(Z$60,'[1]PNC 2020'!$A$3:$AA$3,0))),"")</f>
        <v/>
      </c>
      <c r="AA459" s="35" t="str">
        <f>IFERROR(IF(INDEX('[1]PNC 2020'!$A$3:$AA$434,MATCH($A459,'[1]PNC 2020'!$A$7:$A$434,0)+4,MATCH(AA$60,'[1]PNC 2020'!$A$3:$AA$3,0))=0,"",INDEX('[1]PNC 2020'!$A$3:$AA$434,MATCH($A459,'[1]PNC 2020'!$A$7:$A$434,0)+4,MATCH(AA$60,'[1]PNC 2020'!$A$3:$AA$3,0))),"")</f>
        <v/>
      </c>
      <c r="AB459" s="35">
        <f t="shared" si="153"/>
        <v>0</v>
      </c>
      <c r="AC459" s="35" t="str">
        <f>IFERROR(IF(INDEX('[1]PNC 2020'!$A$3:$AA$434,MATCH($A459,'[1]PNC 2020'!$A$7:$A$434,0)+4,MATCH(AC$60,'[1]PNC 2020'!$A$3:$AA$3,0))=0,"",INDEX('[1]PNC 2020'!$A$3:$AA$434,MATCH($A459,'[1]PNC 2020'!$A$7:$A$434,0)+4,MATCH(AC$60,'[1]PNC 2020'!$A$3:$AA$3,0))),"")</f>
        <v/>
      </c>
      <c r="AD459" s="35" t="str">
        <f>IFERROR(IF(INDEX('[1]PNC 2020'!$A$3:$AA$434,MATCH($A459,'[1]PNC 2020'!$A$7:$A$434,0)+4,MATCH(AD$60,'[1]PNC 2020'!$A$3:$AA$3,0))=0,"",INDEX('[1]PNC 2020'!$A$3:$AA$434,MATCH($A459,'[1]PNC 2020'!$A$7:$A$434,0)+4,MATCH(AD$60,'[1]PNC 2020'!$A$3:$AA$3,0))),"")</f>
        <v/>
      </c>
      <c r="AE459" s="35">
        <f t="shared" si="154"/>
        <v>0</v>
      </c>
      <c r="AF459" s="35" t="str">
        <f>IFERROR(IF(INDEX('[1]PNC 2020'!$A$3:$AA$434,MATCH($A459,'[1]PNC 2020'!$A$7:$A$434,0)+4,MATCH(AF$60,'[1]PNC 2020'!$A$3:$AA$3,0))=0,"",INDEX('[1]PNC 2020'!$A$3:$AA$434,MATCH($A459,'[1]PNC 2020'!$A$7:$A$434,0)+4,MATCH(AF$60,'[1]PNC 2020'!$A$3:$AA$3,0))),"")</f>
        <v/>
      </c>
      <c r="AG459" s="35" t="str">
        <f>IFERROR(IF(INDEX('[1]PNC 2020'!$A$3:$AA$434,MATCH($A459,'[1]PNC 2020'!$A$7:$A$434,0)+4,MATCH(AG$60,'[1]PNC 2020'!$A$3:$AA$3,0))=0,"",INDEX('[1]PNC 2020'!$A$3:$AA$434,MATCH($A459,'[1]PNC 2020'!$A$7:$A$434,0)+4,MATCH(AG$60,'[1]PNC 2020'!$A$3:$AA$3,0))),"")</f>
        <v/>
      </c>
      <c r="AH459" s="35">
        <f t="shared" si="155"/>
        <v>0</v>
      </c>
      <c r="AI459" s="35" t="str">
        <f>IFERROR(IF(INDEX('[1]PNC 2020'!$A$3:$AA$434,MATCH($A459,'[1]PNC 2020'!$A$7:$A$434,0)+4,MATCH(AI$60,'[1]PNC 2020'!$A$3:$AA$3,0))=0,"",INDEX('[1]PNC 2020'!$A$3:$AA$434,MATCH($A459,'[1]PNC 2020'!$A$7:$A$434,0)+4,MATCH(AI$60,'[1]PNC 2020'!$A$3:$AA$3,0))),"")</f>
        <v/>
      </c>
      <c r="AJ459" s="35" t="str">
        <f>IFERROR(IF(INDEX('[1]PNC 2020'!$A$3:$AA$434,MATCH($A459,'[1]PNC 2020'!$A$7:$A$434,0)+4,MATCH(AJ$60,'[1]PNC 2020'!$A$3:$AA$3,0))=0,"",INDEX('[1]PNC 2020'!$A$3:$AA$434,MATCH($A459,'[1]PNC 2020'!$A$7:$A$434,0)+4,MATCH(AJ$60,'[1]PNC 2020'!$A$3:$AA$3,0))),"")</f>
        <v/>
      </c>
      <c r="AK459" s="35">
        <f t="shared" si="156"/>
        <v>0</v>
      </c>
      <c r="AM459" s="97" t="s">
        <v>7</v>
      </c>
    </row>
    <row r="460" spans="1:39" x14ac:dyDescent="0.25">
      <c r="A460" s="97" t="str">
        <f t="shared" si="142"/>
        <v>AgostoBupa Dominicana, S. A.</v>
      </c>
      <c r="B460" s="37" t="s">
        <v>123</v>
      </c>
      <c r="C460" s="44">
        <f t="shared" si="144"/>
        <v>0</v>
      </c>
      <c r="D460" s="44">
        <f t="shared" si="145"/>
        <v>0</v>
      </c>
      <c r="E460" s="35" t="str">
        <f>IFERROR(IF(INDEX('[1]PNC 2020'!$A$3:$AA$434,MATCH($A460,'[1]PNC 2020'!$A$7:$A$434,0)+4,MATCH(E$60,'[1]PNC 2020'!$A$3:$AA$3,0))=0,"",INDEX('[1]PNC 2020'!$A$3:$AA$434,MATCH($A460,'[1]PNC 2020'!$A$7:$A$434,0)+4,MATCH(E$60,'[1]PNC 2020'!$A$3:$AA$3,0))),"")</f>
        <v/>
      </c>
      <c r="F460" s="35" t="str">
        <f>IFERROR(IF(INDEX('[1]PNC 2020'!$A$3:$AA$434,MATCH($A460,'[1]PNC 2020'!$A$7:$A$434,0)+4,MATCH(F$60,'[1]PNC 2020'!$A$3:$AA$3,0))=0,"",INDEX('[1]PNC 2020'!$A$3:$AA$434,MATCH($A460,'[1]PNC 2020'!$A$7:$A$434,0)+4,MATCH(F$60,'[1]PNC 2020'!$A$3:$AA$3,0))),"")</f>
        <v/>
      </c>
      <c r="G460" s="35">
        <f t="shared" si="146"/>
        <v>0</v>
      </c>
      <c r="H460" s="35" t="str">
        <f>IFERROR(IF(INDEX('[1]PNC 2020'!$A$3:$AA$434,MATCH($A460,'[1]PNC 2020'!$A$7:$A$434,0)+4,MATCH(H$60,'[1]PNC 2020'!$A$3:$AA$3,0))=0,"",INDEX('[1]PNC 2020'!$A$3:$AA$434,MATCH($A460,'[1]PNC 2020'!$A$7:$A$434,0)+4,MATCH(H$60,'[1]PNC 2020'!$A$3:$AA$3,0))),"")</f>
        <v/>
      </c>
      <c r="I460" s="35" t="str">
        <f>IFERROR(IF(INDEX('[1]PNC 2020'!$A$3:$AA$434,MATCH($A460,'[1]PNC 2020'!$A$7:$A$434,0)+4,MATCH(I$60,'[1]PNC 2020'!$A$3:$AA$3,0))=0,"",INDEX('[1]PNC 2020'!$A$3:$AA$434,MATCH($A460,'[1]PNC 2020'!$A$7:$A$434,0)+4,MATCH(I$60,'[1]PNC 2020'!$A$3:$AA$3,0))),"")</f>
        <v/>
      </c>
      <c r="J460" s="35">
        <f t="shared" si="147"/>
        <v>0</v>
      </c>
      <c r="K460" s="35" t="str">
        <f>IFERROR(IF(INDEX('[1]PNC 2020'!$A$3:$AA$434,MATCH($A460,'[1]PNC 2020'!$A$7:$A$434,0)+4,MATCH(K$60,'[1]PNC 2020'!$A$3:$AA$3,0))=0,"",INDEX('[1]PNC 2020'!$A$3:$AA$434,MATCH($A460,'[1]PNC 2020'!$A$7:$A$434,0)+4,MATCH(K$60,'[1]PNC 2020'!$A$3:$AA$3,0))),"")</f>
        <v/>
      </c>
      <c r="L460" s="35" t="str">
        <f>IFERROR(IF(INDEX('[1]PNC 2020'!$A$3:$AA$434,MATCH($A460,'[1]PNC 2020'!$A$7:$A$434,0)+4,MATCH(L$60,'[1]PNC 2020'!$A$3:$AA$3,0))=0,"",INDEX('[1]PNC 2020'!$A$3:$AA$434,MATCH($A460,'[1]PNC 2020'!$A$7:$A$434,0)+4,MATCH(L$60,'[1]PNC 2020'!$A$3:$AA$3,0))),"")</f>
        <v/>
      </c>
      <c r="M460" s="35">
        <f t="shared" si="148"/>
        <v>0</v>
      </c>
      <c r="N460" s="35" t="str">
        <f>IFERROR(IF(INDEX('[1]PNC 2020'!$A$3:$AA$434,MATCH($A460,'[1]PNC 2020'!$A$7:$A$434,0)+4,MATCH(N$60,'[1]PNC 2020'!$A$3:$AA$3,0))=0,"",INDEX('[1]PNC 2020'!$A$3:$AA$434,MATCH($A460,'[1]PNC 2020'!$A$7:$A$434,0)+4,MATCH(N$60,'[1]PNC 2020'!$A$3:$AA$3,0))),"")</f>
        <v/>
      </c>
      <c r="O460" s="35" t="str">
        <f>IFERROR(IF(INDEX('[1]PNC 2020'!$A$3:$AA$434,MATCH($A460,'[1]PNC 2020'!$A$7:$A$434,0)+4,MATCH(O$60,'[1]PNC 2020'!$A$3:$AA$3,0))=0,"",INDEX('[1]PNC 2020'!$A$3:$AA$434,MATCH($A460,'[1]PNC 2020'!$A$7:$A$434,0)+4,MATCH(O$60,'[1]PNC 2020'!$A$3:$AA$3,0))),"")</f>
        <v/>
      </c>
      <c r="P460" s="35">
        <f t="shared" si="149"/>
        <v>0</v>
      </c>
      <c r="Q460" s="35" t="str">
        <f>IFERROR(IF(INDEX('[1]PNC 2020'!$A$3:$AA$434,MATCH($A460,'[1]PNC 2020'!$A$7:$A$434,0)+4,MATCH(Q$60,'[1]PNC 2020'!$A$3:$AA$3,0))=0,"",INDEX('[1]PNC 2020'!$A$3:$AA$434,MATCH($A460,'[1]PNC 2020'!$A$7:$A$434,0)+4,MATCH(Q$60,'[1]PNC 2020'!$A$3:$AA$3,0))),"")</f>
        <v/>
      </c>
      <c r="R460" s="35" t="str">
        <f>IFERROR(IF(INDEX('[1]PNC 2020'!$A$3:$AA$434,MATCH($A460,'[1]PNC 2020'!$A$7:$A$434,0)+4,MATCH(R$60,'[1]PNC 2020'!$A$3:$AA$3,0))=0,"",INDEX('[1]PNC 2020'!$A$3:$AA$434,MATCH($A460,'[1]PNC 2020'!$A$7:$A$434,0)+4,MATCH(R$60,'[1]PNC 2020'!$A$3:$AA$3,0))),"")</f>
        <v/>
      </c>
      <c r="S460" s="35">
        <f t="shared" si="150"/>
        <v>0</v>
      </c>
      <c r="T460" s="35" t="str">
        <f>IFERROR(IF(INDEX('[1]PNC 2020'!$A$3:$AA$434,MATCH($A460,'[1]PNC 2020'!$A$7:$A$434,0)+4,MATCH(T$60,'[1]PNC 2020'!$A$3:$AA$3,0))=0,"",INDEX('[1]PNC 2020'!$A$3:$AA$434,MATCH($A460,'[1]PNC 2020'!$A$7:$A$434,0)+4,MATCH(T$60,'[1]PNC 2020'!$A$3:$AA$3,0))),"")</f>
        <v/>
      </c>
      <c r="U460" s="35" t="str">
        <f>IFERROR(IF(INDEX('[1]PNC 2020'!$A$3:$AA$434,MATCH($A460,'[1]PNC 2020'!$A$7:$A$434,0)+4,MATCH(U$60,'[1]PNC 2020'!$A$3:$AA$3,0))=0,"",INDEX('[1]PNC 2020'!$A$3:$AA$434,MATCH($A460,'[1]PNC 2020'!$A$7:$A$434,0)+4,MATCH(U$60,'[1]PNC 2020'!$A$3:$AA$3,0))),"")</f>
        <v/>
      </c>
      <c r="V460" s="35">
        <f t="shared" si="151"/>
        <v>0</v>
      </c>
      <c r="W460" s="35" t="str">
        <f>IFERROR(IF(INDEX('[1]PNC 2020'!$A$3:$AA$434,MATCH($A460,'[1]PNC 2020'!$A$7:$A$434,0)+4,MATCH(W$60,'[1]PNC 2020'!$A$3:$AA$3,0))=0,"",INDEX('[1]PNC 2020'!$A$3:$AA$434,MATCH($A460,'[1]PNC 2020'!$A$7:$A$434,0)+4,MATCH(W$60,'[1]PNC 2020'!$A$3:$AA$3,0))),"")</f>
        <v/>
      </c>
      <c r="X460" s="35" t="str">
        <f>IFERROR(IF(INDEX('[1]PNC 2020'!$A$3:$AA$434,MATCH($A460,'[1]PNC 2020'!$A$7:$A$434,0)+4,MATCH(X$60,'[1]PNC 2020'!$A$3:$AA$3,0))=0,"",INDEX('[1]PNC 2020'!$A$3:$AA$434,MATCH($A460,'[1]PNC 2020'!$A$7:$A$434,0)+4,MATCH(X$60,'[1]PNC 2020'!$A$3:$AA$3,0))),"")</f>
        <v/>
      </c>
      <c r="Y460" s="35">
        <f t="shared" si="152"/>
        <v>0</v>
      </c>
      <c r="Z460" s="35" t="str">
        <f>IFERROR(IF(INDEX('[1]PNC 2020'!$A$3:$AA$434,MATCH($A460,'[1]PNC 2020'!$A$7:$A$434,0)+4,MATCH(Z$60,'[1]PNC 2020'!$A$3:$AA$3,0))=0,"",INDEX('[1]PNC 2020'!$A$3:$AA$434,MATCH($A460,'[1]PNC 2020'!$A$7:$A$434,0)+4,MATCH(Z$60,'[1]PNC 2020'!$A$3:$AA$3,0))),"")</f>
        <v/>
      </c>
      <c r="AA460" s="35" t="str">
        <f>IFERROR(IF(INDEX('[1]PNC 2020'!$A$3:$AA$434,MATCH($A460,'[1]PNC 2020'!$A$7:$A$434,0)+4,MATCH(AA$60,'[1]PNC 2020'!$A$3:$AA$3,0))=0,"",INDEX('[1]PNC 2020'!$A$3:$AA$434,MATCH($A460,'[1]PNC 2020'!$A$7:$A$434,0)+4,MATCH(AA$60,'[1]PNC 2020'!$A$3:$AA$3,0))),"")</f>
        <v/>
      </c>
      <c r="AB460" s="35">
        <f t="shared" si="153"/>
        <v>0</v>
      </c>
      <c r="AC460" s="35" t="str">
        <f>IFERROR(IF(INDEX('[1]PNC 2020'!$A$3:$AA$434,MATCH($A460,'[1]PNC 2020'!$A$7:$A$434,0)+4,MATCH(AC$60,'[1]PNC 2020'!$A$3:$AA$3,0))=0,"",INDEX('[1]PNC 2020'!$A$3:$AA$434,MATCH($A460,'[1]PNC 2020'!$A$7:$A$434,0)+4,MATCH(AC$60,'[1]PNC 2020'!$A$3:$AA$3,0))),"")</f>
        <v/>
      </c>
      <c r="AD460" s="35" t="str">
        <f>IFERROR(IF(INDEX('[1]PNC 2020'!$A$3:$AA$434,MATCH($A460,'[1]PNC 2020'!$A$7:$A$434,0)+4,MATCH(AD$60,'[1]PNC 2020'!$A$3:$AA$3,0))=0,"",INDEX('[1]PNC 2020'!$A$3:$AA$434,MATCH($A460,'[1]PNC 2020'!$A$7:$A$434,0)+4,MATCH(AD$60,'[1]PNC 2020'!$A$3:$AA$3,0))),"")</f>
        <v/>
      </c>
      <c r="AE460" s="35">
        <f t="shared" si="154"/>
        <v>0</v>
      </c>
      <c r="AF460" s="35" t="str">
        <f>IFERROR(IF(INDEX('[1]PNC 2020'!$A$3:$AA$434,MATCH($A460,'[1]PNC 2020'!$A$7:$A$434,0)+4,MATCH(AF$60,'[1]PNC 2020'!$A$3:$AA$3,0))=0,"",INDEX('[1]PNC 2020'!$A$3:$AA$434,MATCH($A460,'[1]PNC 2020'!$A$7:$A$434,0)+4,MATCH(AF$60,'[1]PNC 2020'!$A$3:$AA$3,0))),"")</f>
        <v/>
      </c>
      <c r="AG460" s="35" t="str">
        <f>IFERROR(IF(INDEX('[1]PNC 2020'!$A$3:$AA$434,MATCH($A460,'[1]PNC 2020'!$A$7:$A$434,0)+4,MATCH(AG$60,'[1]PNC 2020'!$A$3:$AA$3,0))=0,"",INDEX('[1]PNC 2020'!$A$3:$AA$434,MATCH($A460,'[1]PNC 2020'!$A$7:$A$434,0)+4,MATCH(AG$60,'[1]PNC 2020'!$A$3:$AA$3,0))),"")</f>
        <v/>
      </c>
      <c r="AH460" s="35">
        <f t="shared" si="155"/>
        <v>0</v>
      </c>
      <c r="AI460" s="35" t="str">
        <f>IFERROR(IF(INDEX('[1]PNC 2020'!$A$3:$AA$434,MATCH($A460,'[1]PNC 2020'!$A$7:$A$434,0)+4,MATCH(AI$60,'[1]PNC 2020'!$A$3:$AA$3,0))=0,"",INDEX('[1]PNC 2020'!$A$3:$AA$434,MATCH($A460,'[1]PNC 2020'!$A$7:$A$434,0)+4,MATCH(AI$60,'[1]PNC 2020'!$A$3:$AA$3,0))),"")</f>
        <v/>
      </c>
      <c r="AJ460" s="35" t="str">
        <f>IFERROR(IF(INDEX('[1]PNC 2020'!$A$3:$AA$434,MATCH($A460,'[1]PNC 2020'!$A$7:$A$434,0)+4,MATCH(AJ$60,'[1]PNC 2020'!$A$3:$AA$3,0))=0,"",INDEX('[1]PNC 2020'!$A$3:$AA$434,MATCH($A460,'[1]PNC 2020'!$A$7:$A$434,0)+4,MATCH(AJ$60,'[1]PNC 2020'!$A$3:$AA$3,0))),"")</f>
        <v/>
      </c>
      <c r="AK460" s="35">
        <f t="shared" si="156"/>
        <v>0</v>
      </c>
      <c r="AM460" s="97" t="s">
        <v>7</v>
      </c>
    </row>
    <row r="461" spans="1:39" x14ac:dyDescent="0.25">
      <c r="A461" s="97" t="str">
        <f t="shared" si="142"/>
        <v>AgostoSeguros APS, S.R.L.</v>
      </c>
      <c r="B461" s="37" t="s">
        <v>124</v>
      </c>
      <c r="C461" s="44">
        <f t="shared" si="144"/>
        <v>0</v>
      </c>
      <c r="D461" s="44">
        <f t="shared" si="145"/>
        <v>0</v>
      </c>
      <c r="E461" s="35" t="str">
        <f>IFERROR(IF(INDEX('[1]PNC 2020'!$A$3:$AA$434,MATCH($A461,'[1]PNC 2020'!$A$7:$A$434,0)+4,MATCH(E$60,'[1]PNC 2020'!$A$3:$AA$3,0))=0,"",INDEX('[1]PNC 2020'!$A$3:$AA$434,MATCH($A461,'[1]PNC 2020'!$A$7:$A$434,0)+4,MATCH(E$60,'[1]PNC 2020'!$A$3:$AA$3,0))),"")</f>
        <v/>
      </c>
      <c r="F461" s="35" t="str">
        <f>IFERROR(IF(INDEX('[1]PNC 2020'!$A$3:$AA$434,MATCH($A461,'[1]PNC 2020'!$A$7:$A$434,0)+4,MATCH(F$60,'[1]PNC 2020'!$A$3:$AA$3,0))=0,"",INDEX('[1]PNC 2020'!$A$3:$AA$434,MATCH($A461,'[1]PNC 2020'!$A$7:$A$434,0)+4,MATCH(F$60,'[1]PNC 2020'!$A$3:$AA$3,0))),"")</f>
        <v/>
      </c>
      <c r="G461" s="35">
        <f t="shared" si="146"/>
        <v>0</v>
      </c>
      <c r="H461" s="35" t="str">
        <f>IFERROR(IF(INDEX('[1]PNC 2020'!$A$3:$AA$434,MATCH($A461,'[1]PNC 2020'!$A$7:$A$434,0)+4,MATCH(H$60,'[1]PNC 2020'!$A$3:$AA$3,0))=0,"",INDEX('[1]PNC 2020'!$A$3:$AA$434,MATCH($A461,'[1]PNC 2020'!$A$7:$A$434,0)+4,MATCH(H$60,'[1]PNC 2020'!$A$3:$AA$3,0))),"")</f>
        <v/>
      </c>
      <c r="I461" s="35" t="str">
        <f>IFERROR(IF(INDEX('[1]PNC 2020'!$A$3:$AA$434,MATCH($A461,'[1]PNC 2020'!$A$7:$A$434,0)+4,MATCH(I$60,'[1]PNC 2020'!$A$3:$AA$3,0))=0,"",INDEX('[1]PNC 2020'!$A$3:$AA$434,MATCH($A461,'[1]PNC 2020'!$A$7:$A$434,0)+4,MATCH(I$60,'[1]PNC 2020'!$A$3:$AA$3,0))),"")</f>
        <v/>
      </c>
      <c r="J461" s="35">
        <f t="shared" si="147"/>
        <v>0</v>
      </c>
      <c r="K461" s="35" t="str">
        <f>IFERROR(IF(INDEX('[1]PNC 2020'!$A$3:$AA$434,MATCH($A461,'[1]PNC 2020'!$A$7:$A$434,0)+4,MATCH(K$60,'[1]PNC 2020'!$A$3:$AA$3,0))=0,"",INDEX('[1]PNC 2020'!$A$3:$AA$434,MATCH($A461,'[1]PNC 2020'!$A$7:$A$434,0)+4,MATCH(K$60,'[1]PNC 2020'!$A$3:$AA$3,0))),"")</f>
        <v/>
      </c>
      <c r="L461" s="35" t="str">
        <f>IFERROR(IF(INDEX('[1]PNC 2020'!$A$3:$AA$434,MATCH($A461,'[1]PNC 2020'!$A$7:$A$434,0)+4,MATCH(L$60,'[1]PNC 2020'!$A$3:$AA$3,0))=0,"",INDEX('[1]PNC 2020'!$A$3:$AA$434,MATCH($A461,'[1]PNC 2020'!$A$7:$A$434,0)+4,MATCH(L$60,'[1]PNC 2020'!$A$3:$AA$3,0))),"")</f>
        <v/>
      </c>
      <c r="M461" s="35">
        <f t="shared" si="148"/>
        <v>0</v>
      </c>
      <c r="N461" s="35" t="str">
        <f>IFERROR(IF(INDEX('[1]PNC 2020'!$A$3:$AA$434,MATCH($A461,'[1]PNC 2020'!$A$7:$A$434,0)+4,MATCH(N$60,'[1]PNC 2020'!$A$3:$AA$3,0))=0,"",INDEX('[1]PNC 2020'!$A$3:$AA$434,MATCH($A461,'[1]PNC 2020'!$A$7:$A$434,0)+4,MATCH(N$60,'[1]PNC 2020'!$A$3:$AA$3,0))),"")</f>
        <v/>
      </c>
      <c r="O461" s="35" t="str">
        <f>IFERROR(IF(INDEX('[1]PNC 2020'!$A$3:$AA$434,MATCH($A461,'[1]PNC 2020'!$A$7:$A$434,0)+4,MATCH(O$60,'[1]PNC 2020'!$A$3:$AA$3,0))=0,"",INDEX('[1]PNC 2020'!$A$3:$AA$434,MATCH($A461,'[1]PNC 2020'!$A$7:$A$434,0)+4,MATCH(O$60,'[1]PNC 2020'!$A$3:$AA$3,0))),"")</f>
        <v/>
      </c>
      <c r="P461" s="35">
        <f t="shared" si="149"/>
        <v>0</v>
      </c>
      <c r="Q461" s="35" t="str">
        <f>IFERROR(IF(INDEX('[1]PNC 2020'!$A$3:$AA$434,MATCH($A461,'[1]PNC 2020'!$A$7:$A$434,0)+4,MATCH(Q$60,'[1]PNC 2020'!$A$3:$AA$3,0))=0,"",INDEX('[1]PNC 2020'!$A$3:$AA$434,MATCH($A461,'[1]PNC 2020'!$A$7:$A$434,0)+4,MATCH(Q$60,'[1]PNC 2020'!$A$3:$AA$3,0))),"")</f>
        <v/>
      </c>
      <c r="R461" s="35" t="str">
        <f>IFERROR(IF(INDEX('[1]PNC 2020'!$A$3:$AA$434,MATCH($A461,'[1]PNC 2020'!$A$7:$A$434,0)+4,MATCH(R$60,'[1]PNC 2020'!$A$3:$AA$3,0))=0,"",INDEX('[1]PNC 2020'!$A$3:$AA$434,MATCH($A461,'[1]PNC 2020'!$A$7:$A$434,0)+4,MATCH(R$60,'[1]PNC 2020'!$A$3:$AA$3,0))),"")</f>
        <v/>
      </c>
      <c r="S461" s="35">
        <f t="shared" si="150"/>
        <v>0</v>
      </c>
      <c r="T461" s="35" t="str">
        <f>IFERROR(IF(INDEX('[1]PNC 2020'!$A$3:$AA$434,MATCH($A461,'[1]PNC 2020'!$A$7:$A$434,0)+4,MATCH(T$60,'[1]PNC 2020'!$A$3:$AA$3,0))=0,"",INDEX('[1]PNC 2020'!$A$3:$AA$434,MATCH($A461,'[1]PNC 2020'!$A$7:$A$434,0)+4,MATCH(T$60,'[1]PNC 2020'!$A$3:$AA$3,0))),"")</f>
        <v/>
      </c>
      <c r="U461" s="35" t="str">
        <f>IFERROR(IF(INDEX('[1]PNC 2020'!$A$3:$AA$434,MATCH($A461,'[1]PNC 2020'!$A$7:$A$434,0)+4,MATCH(U$60,'[1]PNC 2020'!$A$3:$AA$3,0))=0,"",INDEX('[1]PNC 2020'!$A$3:$AA$434,MATCH($A461,'[1]PNC 2020'!$A$7:$A$434,0)+4,MATCH(U$60,'[1]PNC 2020'!$A$3:$AA$3,0))),"")</f>
        <v/>
      </c>
      <c r="V461" s="35">
        <f t="shared" si="151"/>
        <v>0</v>
      </c>
      <c r="W461" s="35" t="str">
        <f>IFERROR(IF(INDEX('[1]PNC 2020'!$A$3:$AA$434,MATCH($A461,'[1]PNC 2020'!$A$7:$A$434,0)+4,MATCH(W$60,'[1]PNC 2020'!$A$3:$AA$3,0))=0,"",INDEX('[1]PNC 2020'!$A$3:$AA$434,MATCH($A461,'[1]PNC 2020'!$A$7:$A$434,0)+4,MATCH(W$60,'[1]PNC 2020'!$A$3:$AA$3,0))),"")</f>
        <v/>
      </c>
      <c r="X461" s="35" t="str">
        <f>IFERROR(IF(INDEX('[1]PNC 2020'!$A$3:$AA$434,MATCH($A461,'[1]PNC 2020'!$A$7:$A$434,0)+4,MATCH(X$60,'[1]PNC 2020'!$A$3:$AA$3,0))=0,"",INDEX('[1]PNC 2020'!$A$3:$AA$434,MATCH($A461,'[1]PNC 2020'!$A$7:$A$434,0)+4,MATCH(X$60,'[1]PNC 2020'!$A$3:$AA$3,0))),"")</f>
        <v/>
      </c>
      <c r="Y461" s="35">
        <f t="shared" si="152"/>
        <v>0</v>
      </c>
      <c r="Z461" s="35" t="str">
        <f>IFERROR(IF(INDEX('[1]PNC 2020'!$A$3:$AA$434,MATCH($A461,'[1]PNC 2020'!$A$7:$A$434,0)+4,MATCH(Z$60,'[1]PNC 2020'!$A$3:$AA$3,0))=0,"",INDEX('[1]PNC 2020'!$A$3:$AA$434,MATCH($A461,'[1]PNC 2020'!$A$7:$A$434,0)+4,MATCH(Z$60,'[1]PNC 2020'!$A$3:$AA$3,0))),"")</f>
        <v/>
      </c>
      <c r="AA461" s="35" t="str">
        <f>IFERROR(IF(INDEX('[1]PNC 2020'!$A$3:$AA$434,MATCH($A461,'[1]PNC 2020'!$A$7:$A$434,0)+4,MATCH(AA$60,'[1]PNC 2020'!$A$3:$AA$3,0))=0,"",INDEX('[1]PNC 2020'!$A$3:$AA$434,MATCH($A461,'[1]PNC 2020'!$A$7:$A$434,0)+4,MATCH(AA$60,'[1]PNC 2020'!$A$3:$AA$3,0))),"")</f>
        <v/>
      </c>
      <c r="AB461" s="35">
        <f t="shared" si="153"/>
        <v>0</v>
      </c>
      <c r="AC461" s="35" t="str">
        <f>IFERROR(IF(INDEX('[1]PNC 2020'!$A$3:$AA$434,MATCH($A461,'[1]PNC 2020'!$A$7:$A$434,0)+4,MATCH(AC$60,'[1]PNC 2020'!$A$3:$AA$3,0))=0,"",INDEX('[1]PNC 2020'!$A$3:$AA$434,MATCH($A461,'[1]PNC 2020'!$A$7:$A$434,0)+4,MATCH(AC$60,'[1]PNC 2020'!$A$3:$AA$3,0))),"")</f>
        <v/>
      </c>
      <c r="AD461" s="35" t="str">
        <f>IFERROR(IF(INDEX('[1]PNC 2020'!$A$3:$AA$434,MATCH($A461,'[1]PNC 2020'!$A$7:$A$434,0)+4,MATCH(AD$60,'[1]PNC 2020'!$A$3:$AA$3,0))=0,"",INDEX('[1]PNC 2020'!$A$3:$AA$434,MATCH($A461,'[1]PNC 2020'!$A$7:$A$434,0)+4,MATCH(AD$60,'[1]PNC 2020'!$A$3:$AA$3,0))),"")</f>
        <v/>
      </c>
      <c r="AE461" s="35">
        <f t="shared" si="154"/>
        <v>0</v>
      </c>
      <c r="AF461" s="35" t="str">
        <f>IFERROR(IF(INDEX('[1]PNC 2020'!$A$3:$AA$434,MATCH($A461,'[1]PNC 2020'!$A$7:$A$434,0)+4,MATCH(AF$60,'[1]PNC 2020'!$A$3:$AA$3,0))=0,"",INDEX('[1]PNC 2020'!$A$3:$AA$434,MATCH($A461,'[1]PNC 2020'!$A$7:$A$434,0)+4,MATCH(AF$60,'[1]PNC 2020'!$A$3:$AA$3,0))),"")</f>
        <v/>
      </c>
      <c r="AG461" s="35" t="str">
        <f>IFERROR(IF(INDEX('[1]PNC 2020'!$A$3:$AA$434,MATCH($A461,'[1]PNC 2020'!$A$7:$A$434,0)+4,MATCH(AG$60,'[1]PNC 2020'!$A$3:$AA$3,0))=0,"",INDEX('[1]PNC 2020'!$A$3:$AA$434,MATCH($A461,'[1]PNC 2020'!$A$7:$A$434,0)+4,MATCH(AG$60,'[1]PNC 2020'!$A$3:$AA$3,0))),"")</f>
        <v/>
      </c>
      <c r="AH461" s="35">
        <f t="shared" si="155"/>
        <v>0</v>
      </c>
      <c r="AI461" s="35" t="str">
        <f>IFERROR(IF(INDEX('[1]PNC 2020'!$A$3:$AA$434,MATCH($A461,'[1]PNC 2020'!$A$7:$A$434,0)+4,MATCH(AI$60,'[1]PNC 2020'!$A$3:$AA$3,0))=0,"",INDEX('[1]PNC 2020'!$A$3:$AA$434,MATCH($A461,'[1]PNC 2020'!$A$7:$A$434,0)+4,MATCH(AI$60,'[1]PNC 2020'!$A$3:$AA$3,0))),"")</f>
        <v/>
      </c>
      <c r="AJ461" s="35" t="str">
        <f>IFERROR(IF(INDEX('[1]PNC 2020'!$A$3:$AA$434,MATCH($A461,'[1]PNC 2020'!$A$7:$A$434,0)+4,MATCH(AJ$60,'[1]PNC 2020'!$A$3:$AA$3,0))=0,"",INDEX('[1]PNC 2020'!$A$3:$AA$434,MATCH($A461,'[1]PNC 2020'!$A$7:$A$434,0)+4,MATCH(AJ$60,'[1]PNC 2020'!$A$3:$AA$3,0))),"")</f>
        <v/>
      </c>
      <c r="AK461" s="35">
        <f t="shared" si="156"/>
        <v>0</v>
      </c>
      <c r="AM461" s="97" t="s">
        <v>7</v>
      </c>
    </row>
    <row r="462" spans="1:39" x14ac:dyDescent="0.25">
      <c r="A462" s="97" t="str">
        <f t="shared" si="142"/>
        <v>AgostoMultiseguros Su, S.A.</v>
      </c>
      <c r="B462" s="37" t="s">
        <v>125</v>
      </c>
      <c r="C462" s="44">
        <f t="shared" si="144"/>
        <v>0</v>
      </c>
      <c r="D462" s="44">
        <f t="shared" si="145"/>
        <v>0</v>
      </c>
      <c r="E462" s="35" t="str">
        <f>IFERROR(IF(INDEX('[1]PNC 2020'!$A$3:$AA$434,MATCH($A462,'[1]PNC 2020'!$A$7:$A$434,0)+4,MATCH(E$60,'[1]PNC 2020'!$A$3:$AA$3,0))=0,"",INDEX('[1]PNC 2020'!$A$3:$AA$434,MATCH($A462,'[1]PNC 2020'!$A$7:$A$434,0)+4,MATCH(E$60,'[1]PNC 2020'!$A$3:$AA$3,0))),"")</f>
        <v/>
      </c>
      <c r="F462" s="35" t="str">
        <f>IFERROR(IF(INDEX('[1]PNC 2020'!$A$3:$AA$434,MATCH($A462,'[1]PNC 2020'!$A$7:$A$434,0)+4,MATCH(F$60,'[1]PNC 2020'!$A$3:$AA$3,0))=0,"",INDEX('[1]PNC 2020'!$A$3:$AA$434,MATCH($A462,'[1]PNC 2020'!$A$7:$A$434,0)+4,MATCH(F$60,'[1]PNC 2020'!$A$3:$AA$3,0))),"")</f>
        <v/>
      </c>
      <c r="G462" s="35">
        <f t="shared" si="146"/>
        <v>0</v>
      </c>
      <c r="H462" s="35" t="str">
        <f>IFERROR(IF(INDEX('[1]PNC 2020'!$A$3:$AA$434,MATCH($A462,'[1]PNC 2020'!$A$7:$A$434,0)+4,MATCH(H$60,'[1]PNC 2020'!$A$3:$AA$3,0))=0,"",INDEX('[1]PNC 2020'!$A$3:$AA$434,MATCH($A462,'[1]PNC 2020'!$A$7:$A$434,0)+4,MATCH(H$60,'[1]PNC 2020'!$A$3:$AA$3,0))),"")</f>
        <v/>
      </c>
      <c r="I462" s="35" t="str">
        <f>IFERROR(IF(INDEX('[1]PNC 2020'!$A$3:$AA$434,MATCH($A462,'[1]PNC 2020'!$A$7:$A$434,0)+4,MATCH(I$60,'[1]PNC 2020'!$A$3:$AA$3,0))=0,"",INDEX('[1]PNC 2020'!$A$3:$AA$434,MATCH($A462,'[1]PNC 2020'!$A$7:$A$434,0)+4,MATCH(I$60,'[1]PNC 2020'!$A$3:$AA$3,0))),"")</f>
        <v/>
      </c>
      <c r="J462" s="35">
        <f t="shared" si="147"/>
        <v>0</v>
      </c>
      <c r="K462" s="35" t="str">
        <f>IFERROR(IF(INDEX('[1]PNC 2020'!$A$3:$AA$434,MATCH($A462,'[1]PNC 2020'!$A$7:$A$434,0)+4,MATCH(K$60,'[1]PNC 2020'!$A$3:$AA$3,0))=0,"",INDEX('[1]PNC 2020'!$A$3:$AA$434,MATCH($A462,'[1]PNC 2020'!$A$7:$A$434,0)+4,MATCH(K$60,'[1]PNC 2020'!$A$3:$AA$3,0))),"")</f>
        <v/>
      </c>
      <c r="L462" s="35" t="str">
        <f>IFERROR(IF(INDEX('[1]PNC 2020'!$A$3:$AA$434,MATCH($A462,'[1]PNC 2020'!$A$7:$A$434,0)+4,MATCH(L$60,'[1]PNC 2020'!$A$3:$AA$3,0))=0,"",INDEX('[1]PNC 2020'!$A$3:$AA$434,MATCH($A462,'[1]PNC 2020'!$A$7:$A$434,0)+4,MATCH(L$60,'[1]PNC 2020'!$A$3:$AA$3,0))),"")</f>
        <v/>
      </c>
      <c r="M462" s="35">
        <f t="shared" si="148"/>
        <v>0</v>
      </c>
      <c r="N462" s="35" t="str">
        <f>IFERROR(IF(INDEX('[1]PNC 2020'!$A$3:$AA$434,MATCH($A462,'[1]PNC 2020'!$A$7:$A$434,0)+4,MATCH(N$60,'[1]PNC 2020'!$A$3:$AA$3,0))=0,"",INDEX('[1]PNC 2020'!$A$3:$AA$434,MATCH($A462,'[1]PNC 2020'!$A$7:$A$434,0)+4,MATCH(N$60,'[1]PNC 2020'!$A$3:$AA$3,0))),"")</f>
        <v/>
      </c>
      <c r="O462" s="35" t="str">
        <f>IFERROR(IF(INDEX('[1]PNC 2020'!$A$3:$AA$434,MATCH($A462,'[1]PNC 2020'!$A$7:$A$434,0)+4,MATCH(O$60,'[1]PNC 2020'!$A$3:$AA$3,0))=0,"",INDEX('[1]PNC 2020'!$A$3:$AA$434,MATCH($A462,'[1]PNC 2020'!$A$7:$A$434,0)+4,MATCH(O$60,'[1]PNC 2020'!$A$3:$AA$3,0))),"")</f>
        <v/>
      </c>
      <c r="P462" s="35">
        <f t="shared" si="149"/>
        <v>0</v>
      </c>
      <c r="Q462" s="35" t="str">
        <f>IFERROR(IF(INDEX('[1]PNC 2020'!$A$3:$AA$434,MATCH($A462,'[1]PNC 2020'!$A$7:$A$434,0)+4,MATCH(Q$60,'[1]PNC 2020'!$A$3:$AA$3,0))=0,"",INDEX('[1]PNC 2020'!$A$3:$AA$434,MATCH($A462,'[1]PNC 2020'!$A$7:$A$434,0)+4,MATCH(Q$60,'[1]PNC 2020'!$A$3:$AA$3,0))),"")</f>
        <v/>
      </c>
      <c r="R462" s="35" t="str">
        <f>IFERROR(IF(INDEX('[1]PNC 2020'!$A$3:$AA$434,MATCH($A462,'[1]PNC 2020'!$A$7:$A$434,0)+4,MATCH(R$60,'[1]PNC 2020'!$A$3:$AA$3,0))=0,"",INDEX('[1]PNC 2020'!$A$3:$AA$434,MATCH($A462,'[1]PNC 2020'!$A$7:$A$434,0)+4,MATCH(R$60,'[1]PNC 2020'!$A$3:$AA$3,0))),"")</f>
        <v/>
      </c>
      <c r="S462" s="35">
        <f t="shared" si="150"/>
        <v>0</v>
      </c>
      <c r="T462" s="35" t="str">
        <f>IFERROR(IF(INDEX('[1]PNC 2020'!$A$3:$AA$434,MATCH($A462,'[1]PNC 2020'!$A$7:$A$434,0)+4,MATCH(T$60,'[1]PNC 2020'!$A$3:$AA$3,0))=0,"",INDEX('[1]PNC 2020'!$A$3:$AA$434,MATCH($A462,'[1]PNC 2020'!$A$7:$A$434,0)+4,MATCH(T$60,'[1]PNC 2020'!$A$3:$AA$3,0))),"")</f>
        <v/>
      </c>
      <c r="U462" s="35" t="str">
        <f>IFERROR(IF(INDEX('[1]PNC 2020'!$A$3:$AA$434,MATCH($A462,'[1]PNC 2020'!$A$7:$A$434,0)+4,MATCH(U$60,'[1]PNC 2020'!$A$3:$AA$3,0))=0,"",INDEX('[1]PNC 2020'!$A$3:$AA$434,MATCH($A462,'[1]PNC 2020'!$A$7:$A$434,0)+4,MATCH(U$60,'[1]PNC 2020'!$A$3:$AA$3,0))),"")</f>
        <v/>
      </c>
      <c r="V462" s="35">
        <f t="shared" si="151"/>
        <v>0</v>
      </c>
      <c r="W462" s="35" t="str">
        <f>IFERROR(IF(INDEX('[1]PNC 2020'!$A$3:$AA$434,MATCH($A462,'[1]PNC 2020'!$A$7:$A$434,0)+4,MATCH(W$60,'[1]PNC 2020'!$A$3:$AA$3,0))=0,"",INDEX('[1]PNC 2020'!$A$3:$AA$434,MATCH($A462,'[1]PNC 2020'!$A$7:$A$434,0)+4,MATCH(W$60,'[1]PNC 2020'!$A$3:$AA$3,0))),"")</f>
        <v/>
      </c>
      <c r="X462" s="35" t="str">
        <f>IFERROR(IF(INDEX('[1]PNC 2020'!$A$3:$AA$434,MATCH($A462,'[1]PNC 2020'!$A$7:$A$434,0)+4,MATCH(X$60,'[1]PNC 2020'!$A$3:$AA$3,0))=0,"",INDEX('[1]PNC 2020'!$A$3:$AA$434,MATCH($A462,'[1]PNC 2020'!$A$7:$A$434,0)+4,MATCH(X$60,'[1]PNC 2020'!$A$3:$AA$3,0))),"")</f>
        <v/>
      </c>
      <c r="Y462" s="35">
        <f t="shared" si="152"/>
        <v>0</v>
      </c>
      <c r="Z462" s="35" t="str">
        <f>IFERROR(IF(INDEX('[1]PNC 2020'!$A$3:$AA$434,MATCH($A462,'[1]PNC 2020'!$A$7:$A$434,0)+4,MATCH(Z$60,'[1]PNC 2020'!$A$3:$AA$3,0))=0,"",INDEX('[1]PNC 2020'!$A$3:$AA$434,MATCH($A462,'[1]PNC 2020'!$A$7:$A$434,0)+4,MATCH(Z$60,'[1]PNC 2020'!$A$3:$AA$3,0))),"")</f>
        <v/>
      </c>
      <c r="AA462" s="35" t="str">
        <f>IFERROR(IF(INDEX('[1]PNC 2020'!$A$3:$AA$434,MATCH($A462,'[1]PNC 2020'!$A$7:$A$434,0)+4,MATCH(AA$60,'[1]PNC 2020'!$A$3:$AA$3,0))=0,"",INDEX('[1]PNC 2020'!$A$3:$AA$434,MATCH($A462,'[1]PNC 2020'!$A$7:$A$434,0)+4,MATCH(AA$60,'[1]PNC 2020'!$A$3:$AA$3,0))),"")</f>
        <v/>
      </c>
      <c r="AB462" s="35">
        <f t="shared" si="153"/>
        <v>0</v>
      </c>
      <c r="AC462" s="35" t="str">
        <f>IFERROR(IF(INDEX('[1]PNC 2020'!$A$3:$AA$434,MATCH($A462,'[1]PNC 2020'!$A$7:$A$434,0)+4,MATCH(AC$60,'[1]PNC 2020'!$A$3:$AA$3,0))=0,"",INDEX('[1]PNC 2020'!$A$3:$AA$434,MATCH($A462,'[1]PNC 2020'!$A$7:$A$434,0)+4,MATCH(AC$60,'[1]PNC 2020'!$A$3:$AA$3,0))),"")</f>
        <v/>
      </c>
      <c r="AD462" s="35" t="str">
        <f>IFERROR(IF(INDEX('[1]PNC 2020'!$A$3:$AA$434,MATCH($A462,'[1]PNC 2020'!$A$7:$A$434,0)+4,MATCH(AD$60,'[1]PNC 2020'!$A$3:$AA$3,0))=0,"",INDEX('[1]PNC 2020'!$A$3:$AA$434,MATCH($A462,'[1]PNC 2020'!$A$7:$A$434,0)+4,MATCH(AD$60,'[1]PNC 2020'!$A$3:$AA$3,0))),"")</f>
        <v/>
      </c>
      <c r="AE462" s="35">
        <f t="shared" si="154"/>
        <v>0</v>
      </c>
      <c r="AF462" s="35" t="str">
        <f>IFERROR(IF(INDEX('[1]PNC 2020'!$A$3:$AA$434,MATCH($A462,'[1]PNC 2020'!$A$7:$A$434,0)+4,MATCH(AF$60,'[1]PNC 2020'!$A$3:$AA$3,0))=0,"",INDEX('[1]PNC 2020'!$A$3:$AA$434,MATCH($A462,'[1]PNC 2020'!$A$7:$A$434,0)+4,MATCH(AF$60,'[1]PNC 2020'!$A$3:$AA$3,0))),"")</f>
        <v/>
      </c>
      <c r="AG462" s="35" t="str">
        <f>IFERROR(IF(INDEX('[1]PNC 2020'!$A$3:$AA$434,MATCH($A462,'[1]PNC 2020'!$A$7:$A$434,0)+4,MATCH(AG$60,'[1]PNC 2020'!$A$3:$AA$3,0))=0,"",INDEX('[1]PNC 2020'!$A$3:$AA$434,MATCH($A462,'[1]PNC 2020'!$A$7:$A$434,0)+4,MATCH(AG$60,'[1]PNC 2020'!$A$3:$AA$3,0))),"")</f>
        <v/>
      </c>
      <c r="AH462" s="35">
        <f t="shared" si="155"/>
        <v>0</v>
      </c>
      <c r="AI462" s="35" t="str">
        <f>IFERROR(IF(INDEX('[1]PNC 2020'!$A$3:$AA$434,MATCH($A462,'[1]PNC 2020'!$A$7:$A$434,0)+4,MATCH(AI$60,'[1]PNC 2020'!$A$3:$AA$3,0))=0,"",INDEX('[1]PNC 2020'!$A$3:$AA$434,MATCH($A462,'[1]PNC 2020'!$A$7:$A$434,0)+4,MATCH(AI$60,'[1]PNC 2020'!$A$3:$AA$3,0))),"")</f>
        <v/>
      </c>
      <c r="AJ462" s="35" t="str">
        <f>IFERROR(IF(INDEX('[1]PNC 2020'!$A$3:$AA$434,MATCH($A462,'[1]PNC 2020'!$A$7:$A$434,0)+4,MATCH(AJ$60,'[1]PNC 2020'!$A$3:$AA$3,0))=0,"",INDEX('[1]PNC 2020'!$A$3:$AA$434,MATCH($A462,'[1]PNC 2020'!$A$7:$A$434,0)+4,MATCH(AJ$60,'[1]PNC 2020'!$A$3:$AA$3,0))),"")</f>
        <v/>
      </c>
      <c r="AK462" s="35">
        <f t="shared" si="156"/>
        <v>0</v>
      </c>
      <c r="AM462" s="97" t="s">
        <v>7</v>
      </c>
    </row>
    <row r="463" spans="1:39" x14ac:dyDescent="0.25">
      <c r="A463" s="97" t="str">
        <f t="shared" si="142"/>
        <v>AgostoSeguros Ademi, S.A.</v>
      </c>
      <c r="B463" s="37" t="s">
        <v>126</v>
      </c>
      <c r="C463" s="44">
        <f t="shared" si="144"/>
        <v>0</v>
      </c>
      <c r="D463" s="44">
        <f t="shared" si="145"/>
        <v>0</v>
      </c>
      <c r="E463" s="35" t="str">
        <f>IFERROR(IF(INDEX('[1]PNC 2020'!$A$3:$AA$434,MATCH($A463,'[1]PNC 2020'!$A$7:$A$434,0)+4,MATCH(E$60,'[1]PNC 2020'!$A$3:$AA$3,0))=0,"",INDEX('[1]PNC 2020'!$A$3:$AA$434,MATCH($A463,'[1]PNC 2020'!$A$7:$A$434,0)+4,MATCH(E$60,'[1]PNC 2020'!$A$3:$AA$3,0))),"")</f>
        <v/>
      </c>
      <c r="F463" s="35" t="str">
        <f>IFERROR(IF(INDEX('[1]PNC 2020'!$A$3:$AA$434,MATCH($A463,'[1]PNC 2020'!$A$7:$A$434,0)+4,MATCH(F$60,'[1]PNC 2020'!$A$3:$AA$3,0))=0,"",INDEX('[1]PNC 2020'!$A$3:$AA$434,MATCH($A463,'[1]PNC 2020'!$A$7:$A$434,0)+4,MATCH(F$60,'[1]PNC 2020'!$A$3:$AA$3,0))),"")</f>
        <v/>
      </c>
      <c r="G463" s="35">
        <f t="shared" si="146"/>
        <v>0</v>
      </c>
      <c r="H463" s="35" t="str">
        <f>IFERROR(IF(INDEX('[1]PNC 2020'!$A$3:$AA$434,MATCH($A463,'[1]PNC 2020'!$A$7:$A$434,0)+4,MATCH(H$60,'[1]PNC 2020'!$A$3:$AA$3,0))=0,"",INDEX('[1]PNC 2020'!$A$3:$AA$434,MATCH($A463,'[1]PNC 2020'!$A$7:$A$434,0)+4,MATCH(H$60,'[1]PNC 2020'!$A$3:$AA$3,0))),"")</f>
        <v/>
      </c>
      <c r="I463" s="35" t="str">
        <f>IFERROR(IF(INDEX('[1]PNC 2020'!$A$3:$AA$434,MATCH($A463,'[1]PNC 2020'!$A$7:$A$434,0)+4,MATCH(I$60,'[1]PNC 2020'!$A$3:$AA$3,0))=0,"",INDEX('[1]PNC 2020'!$A$3:$AA$434,MATCH($A463,'[1]PNC 2020'!$A$7:$A$434,0)+4,MATCH(I$60,'[1]PNC 2020'!$A$3:$AA$3,0))),"")</f>
        <v/>
      </c>
      <c r="J463" s="35">
        <f t="shared" si="147"/>
        <v>0</v>
      </c>
      <c r="K463" s="35" t="str">
        <f>IFERROR(IF(INDEX('[1]PNC 2020'!$A$3:$AA$434,MATCH($A463,'[1]PNC 2020'!$A$7:$A$434,0)+4,MATCH(K$60,'[1]PNC 2020'!$A$3:$AA$3,0))=0,"",INDEX('[1]PNC 2020'!$A$3:$AA$434,MATCH($A463,'[1]PNC 2020'!$A$7:$A$434,0)+4,MATCH(K$60,'[1]PNC 2020'!$A$3:$AA$3,0))),"")</f>
        <v/>
      </c>
      <c r="L463" s="35" t="str">
        <f>IFERROR(IF(INDEX('[1]PNC 2020'!$A$3:$AA$434,MATCH($A463,'[1]PNC 2020'!$A$7:$A$434,0)+4,MATCH(L$60,'[1]PNC 2020'!$A$3:$AA$3,0))=0,"",INDEX('[1]PNC 2020'!$A$3:$AA$434,MATCH($A463,'[1]PNC 2020'!$A$7:$A$434,0)+4,MATCH(L$60,'[1]PNC 2020'!$A$3:$AA$3,0))),"")</f>
        <v/>
      </c>
      <c r="M463" s="35">
        <f t="shared" si="148"/>
        <v>0</v>
      </c>
      <c r="N463" s="35" t="str">
        <f>IFERROR(IF(INDEX('[1]PNC 2020'!$A$3:$AA$434,MATCH($A463,'[1]PNC 2020'!$A$7:$A$434,0)+4,MATCH(N$60,'[1]PNC 2020'!$A$3:$AA$3,0))=0,"",INDEX('[1]PNC 2020'!$A$3:$AA$434,MATCH($A463,'[1]PNC 2020'!$A$7:$A$434,0)+4,MATCH(N$60,'[1]PNC 2020'!$A$3:$AA$3,0))),"")</f>
        <v/>
      </c>
      <c r="O463" s="35" t="str">
        <f>IFERROR(IF(INDEX('[1]PNC 2020'!$A$3:$AA$434,MATCH($A463,'[1]PNC 2020'!$A$7:$A$434,0)+4,MATCH(O$60,'[1]PNC 2020'!$A$3:$AA$3,0))=0,"",INDEX('[1]PNC 2020'!$A$3:$AA$434,MATCH($A463,'[1]PNC 2020'!$A$7:$A$434,0)+4,MATCH(O$60,'[1]PNC 2020'!$A$3:$AA$3,0))),"")</f>
        <v/>
      </c>
      <c r="P463" s="35">
        <f t="shared" si="149"/>
        <v>0</v>
      </c>
      <c r="Q463" s="35" t="str">
        <f>IFERROR(IF(INDEX('[1]PNC 2020'!$A$3:$AA$434,MATCH($A463,'[1]PNC 2020'!$A$7:$A$434,0)+4,MATCH(Q$60,'[1]PNC 2020'!$A$3:$AA$3,0))=0,"",INDEX('[1]PNC 2020'!$A$3:$AA$434,MATCH($A463,'[1]PNC 2020'!$A$7:$A$434,0)+4,MATCH(Q$60,'[1]PNC 2020'!$A$3:$AA$3,0))),"")</f>
        <v/>
      </c>
      <c r="R463" s="35" t="str">
        <f>IFERROR(IF(INDEX('[1]PNC 2020'!$A$3:$AA$434,MATCH($A463,'[1]PNC 2020'!$A$7:$A$434,0)+4,MATCH(R$60,'[1]PNC 2020'!$A$3:$AA$3,0))=0,"",INDEX('[1]PNC 2020'!$A$3:$AA$434,MATCH($A463,'[1]PNC 2020'!$A$7:$A$434,0)+4,MATCH(R$60,'[1]PNC 2020'!$A$3:$AA$3,0))),"")</f>
        <v/>
      </c>
      <c r="S463" s="35">
        <f t="shared" si="150"/>
        <v>0</v>
      </c>
      <c r="T463" s="35" t="str">
        <f>IFERROR(IF(INDEX('[1]PNC 2020'!$A$3:$AA$434,MATCH($A463,'[1]PNC 2020'!$A$7:$A$434,0)+4,MATCH(T$60,'[1]PNC 2020'!$A$3:$AA$3,0))=0,"",INDEX('[1]PNC 2020'!$A$3:$AA$434,MATCH($A463,'[1]PNC 2020'!$A$7:$A$434,0)+4,MATCH(T$60,'[1]PNC 2020'!$A$3:$AA$3,0))),"")</f>
        <v/>
      </c>
      <c r="U463" s="35" t="str">
        <f>IFERROR(IF(INDEX('[1]PNC 2020'!$A$3:$AA$434,MATCH($A463,'[1]PNC 2020'!$A$7:$A$434,0)+4,MATCH(U$60,'[1]PNC 2020'!$A$3:$AA$3,0))=0,"",INDEX('[1]PNC 2020'!$A$3:$AA$434,MATCH($A463,'[1]PNC 2020'!$A$7:$A$434,0)+4,MATCH(U$60,'[1]PNC 2020'!$A$3:$AA$3,0))),"")</f>
        <v/>
      </c>
      <c r="V463" s="35">
        <f t="shared" si="151"/>
        <v>0</v>
      </c>
      <c r="W463" s="35" t="str">
        <f>IFERROR(IF(INDEX('[1]PNC 2020'!$A$3:$AA$434,MATCH($A463,'[1]PNC 2020'!$A$7:$A$434,0)+4,MATCH(W$60,'[1]PNC 2020'!$A$3:$AA$3,0))=0,"",INDEX('[1]PNC 2020'!$A$3:$AA$434,MATCH($A463,'[1]PNC 2020'!$A$7:$A$434,0)+4,MATCH(W$60,'[1]PNC 2020'!$A$3:$AA$3,0))),"")</f>
        <v/>
      </c>
      <c r="X463" s="35" t="str">
        <f>IFERROR(IF(INDEX('[1]PNC 2020'!$A$3:$AA$434,MATCH($A463,'[1]PNC 2020'!$A$7:$A$434,0)+4,MATCH(X$60,'[1]PNC 2020'!$A$3:$AA$3,0))=0,"",INDEX('[1]PNC 2020'!$A$3:$AA$434,MATCH($A463,'[1]PNC 2020'!$A$7:$A$434,0)+4,MATCH(X$60,'[1]PNC 2020'!$A$3:$AA$3,0))),"")</f>
        <v/>
      </c>
      <c r="Y463" s="35">
        <f t="shared" si="152"/>
        <v>0</v>
      </c>
      <c r="Z463" s="35" t="str">
        <f>IFERROR(IF(INDEX('[1]PNC 2020'!$A$3:$AA$434,MATCH($A463,'[1]PNC 2020'!$A$7:$A$434,0)+4,MATCH(Z$60,'[1]PNC 2020'!$A$3:$AA$3,0))=0,"",INDEX('[1]PNC 2020'!$A$3:$AA$434,MATCH($A463,'[1]PNC 2020'!$A$7:$A$434,0)+4,MATCH(Z$60,'[1]PNC 2020'!$A$3:$AA$3,0))),"")</f>
        <v/>
      </c>
      <c r="AA463" s="35" t="str">
        <f>IFERROR(IF(INDEX('[1]PNC 2020'!$A$3:$AA$434,MATCH($A463,'[1]PNC 2020'!$A$7:$A$434,0)+4,MATCH(AA$60,'[1]PNC 2020'!$A$3:$AA$3,0))=0,"",INDEX('[1]PNC 2020'!$A$3:$AA$434,MATCH($A463,'[1]PNC 2020'!$A$7:$A$434,0)+4,MATCH(AA$60,'[1]PNC 2020'!$A$3:$AA$3,0))),"")</f>
        <v/>
      </c>
      <c r="AB463" s="35">
        <f t="shared" si="153"/>
        <v>0</v>
      </c>
      <c r="AC463" s="35" t="str">
        <f>IFERROR(IF(INDEX('[1]PNC 2020'!$A$3:$AA$434,MATCH($A463,'[1]PNC 2020'!$A$7:$A$434,0)+4,MATCH(AC$60,'[1]PNC 2020'!$A$3:$AA$3,0))=0,"",INDEX('[1]PNC 2020'!$A$3:$AA$434,MATCH($A463,'[1]PNC 2020'!$A$7:$A$434,0)+4,MATCH(AC$60,'[1]PNC 2020'!$A$3:$AA$3,0))),"")</f>
        <v/>
      </c>
      <c r="AD463" s="35" t="str">
        <f>IFERROR(IF(INDEX('[1]PNC 2020'!$A$3:$AA$434,MATCH($A463,'[1]PNC 2020'!$A$7:$A$434,0)+4,MATCH(AD$60,'[1]PNC 2020'!$A$3:$AA$3,0))=0,"",INDEX('[1]PNC 2020'!$A$3:$AA$434,MATCH($A463,'[1]PNC 2020'!$A$7:$A$434,0)+4,MATCH(AD$60,'[1]PNC 2020'!$A$3:$AA$3,0))),"")</f>
        <v/>
      </c>
      <c r="AE463" s="35">
        <f t="shared" si="154"/>
        <v>0</v>
      </c>
      <c r="AF463" s="35" t="str">
        <f>IFERROR(IF(INDEX('[1]PNC 2020'!$A$3:$AA$434,MATCH($A463,'[1]PNC 2020'!$A$7:$A$434,0)+4,MATCH(AF$60,'[1]PNC 2020'!$A$3:$AA$3,0))=0,"",INDEX('[1]PNC 2020'!$A$3:$AA$434,MATCH($A463,'[1]PNC 2020'!$A$7:$A$434,0)+4,MATCH(AF$60,'[1]PNC 2020'!$A$3:$AA$3,0))),"")</f>
        <v/>
      </c>
      <c r="AG463" s="35" t="str">
        <f>IFERROR(IF(INDEX('[1]PNC 2020'!$A$3:$AA$434,MATCH($A463,'[1]PNC 2020'!$A$7:$A$434,0)+4,MATCH(AG$60,'[1]PNC 2020'!$A$3:$AA$3,0))=0,"",INDEX('[1]PNC 2020'!$A$3:$AA$434,MATCH($A463,'[1]PNC 2020'!$A$7:$A$434,0)+4,MATCH(AG$60,'[1]PNC 2020'!$A$3:$AA$3,0))),"")</f>
        <v/>
      </c>
      <c r="AH463" s="35">
        <f t="shared" si="155"/>
        <v>0</v>
      </c>
      <c r="AI463" s="35" t="str">
        <f>IFERROR(IF(INDEX('[1]PNC 2020'!$A$3:$AA$434,MATCH($A463,'[1]PNC 2020'!$A$7:$A$434,0)+4,MATCH(AI$60,'[1]PNC 2020'!$A$3:$AA$3,0))=0,"",INDEX('[1]PNC 2020'!$A$3:$AA$434,MATCH($A463,'[1]PNC 2020'!$A$7:$A$434,0)+4,MATCH(AI$60,'[1]PNC 2020'!$A$3:$AA$3,0))),"")</f>
        <v/>
      </c>
      <c r="AJ463" s="35" t="str">
        <f>IFERROR(IF(INDEX('[1]PNC 2020'!$A$3:$AA$434,MATCH($A463,'[1]PNC 2020'!$A$7:$A$434,0)+4,MATCH(AJ$60,'[1]PNC 2020'!$A$3:$AA$3,0))=0,"",INDEX('[1]PNC 2020'!$A$3:$AA$434,MATCH($A463,'[1]PNC 2020'!$A$7:$A$434,0)+4,MATCH(AJ$60,'[1]PNC 2020'!$A$3:$AA$3,0))),"")</f>
        <v/>
      </c>
      <c r="AK463" s="35">
        <f t="shared" si="156"/>
        <v>0</v>
      </c>
      <c r="AM463" s="97" t="s">
        <v>7</v>
      </c>
    </row>
    <row r="464" spans="1:39" x14ac:dyDescent="0.25">
      <c r="A464" s="97" t="str">
        <f t="shared" si="142"/>
        <v>AgostoFuturo Seguros</v>
      </c>
      <c r="B464" s="37" t="s">
        <v>109</v>
      </c>
      <c r="C464" s="44">
        <f t="shared" si="144"/>
        <v>0</v>
      </c>
      <c r="D464" s="44">
        <f t="shared" si="145"/>
        <v>0</v>
      </c>
      <c r="E464" s="35" t="str">
        <f>IFERROR(IF(INDEX('[1]PNC 2020'!$A$3:$AA$434,MATCH($A464,'[1]PNC 2020'!$A$7:$A$434,0)+4,MATCH(E$60,'[1]PNC 2020'!$A$3:$AA$3,0))=0,"",INDEX('[1]PNC 2020'!$A$3:$AA$434,MATCH($A464,'[1]PNC 2020'!$A$7:$A$434,0)+4,MATCH(E$60,'[1]PNC 2020'!$A$3:$AA$3,0))),"")</f>
        <v/>
      </c>
      <c r="F464" s="35" t="str">
        <f>IFERROR(IF(INDEX('[1]PNC 2020'!$A$3:$AA$434,MATCH($A464,'[1]PNC 2020'!$A$7:$A$434,0)+4,MATCH(F$60,'[1]PNC 2020'!$A$3:$AA$3,0))=0,"",INDEX('[1]PNC 2020'!$A$3:$AA$434,MATCH($A464,'[1]PNC 2020'!$A$7:$A$434,0)+4,MATCH(F$60,'[1]PNC 2020'!$A$3:$AA$3,0))),"")</f>
        <v/>
      </c>
      <c r="G464" s="35">
        <f t="shared" si="146"/>
        <v>0</v>
      </c>
      <c r="H464" s="35" t="str">
        <f>IFERROR(IF(INDEX('[1]PNC 2020'!$A$3:$AA$434,MATCH($A464,'[1]PNC 2020'!$A$7:$A$434,0)+4,MATCH(H$60,'[1]PNC 2020'!$A$3:$AA$3,0))=0,"",INDEX('[1]PNC 2020'!$A$3:$AA$434,MATCH($A464,'[1]PNC 2020'!$A$7:$A$434,0)+4,MATCH(H$60,'[1]PNC 2020'!$A$3:$AA$3,0))),"")</f>
        <v/>
      </c>
      <c r="I464" s="35" t="str">
        <f>IFERROR(IF(INDEX('[1]PNC 2020'!$A$3:$AA$434,MATCH($A464,'[1]PNC 2020'!$A$7:$A$434,0)+4,MATCH(I$60,'[1]PNC 2020'!$A$3:$AA$3,0))=0,"",INDEX('[1]PNC 2020'!$A$3:$AA$434,MATCH($A464,'[1]PNC 2020'!$A$7:$A$434,0)+4,MATCH(I$60,'[1]PNC 2020'!$A$3:$AA$3,0))),"")</f>
        <v/>
      </c>
      <c r="J464" s="35">
        <f t="shared" si="147"/>
        <v>0</v>
      </c>
      <c r="K464" s="35" t="str">
        <f>IFERROR(IF(INDEX('[1]PNC 2020'!$A$3:$AA$434,MATCH($A464,'[1]PNC 2020'!$A$7:$A$434,0)+4,MATCH(K$60,'[1]PNC 2020'!$A$3:$AA$3,0))=0,"",INDEX('[1]PNC 2020'!$A$3:$AA$434,MATCH($A464,'[1]PNC 2020'!$A$7:$A$434,0)+4,MATCH(K$60,'[1]PNC 2020'!$A$3:$AA$3,0))),"")</f>
        <v/>
      </c>
      <c r="L464" s="35" t="str">
        <f>IFERROR(IF(INDEX('[1]PNC 2020'!$A$3:$AA$434,MATCH($A464,'[1]PNC 2020'!$A$7:$A$434,0)+4,MATCH(L$60,'[1]PNC 2020'!$A$3:$AA$3,0))=0,"",INDEX('[1]PNC 2020'!$A$3:$AA$434,MATCH($A464,'[1]PNC 2020'!$A$7:$A$434,0)+4,MATCH(L$60,'[1]PNC 2020'!$A$3:$AA$3,0))),"")</f>
        <v/>
      </c>
      <c r="M464" s="35">
        <f t="shared" si="148"/>
        <v>0</v>
      </c>
      <c r="N464" s="35" t="str">
        <f>IFERROR(IF(INDEX('[1]PNC 2020'!$A$3:$AA$434,MATCH($A464,'[1]PNC 2020'!$A$7:$A$434,0)+4,MATCH(N$60,'[1]PNC 2020'!$A$3:$AA$3,0))=0,"",INDEX('[1]PNC 2020'!$A$3:$AA$434,MATCH($A464,'[1]PNC 2020'!$A$7:$A$434,0)+4,MATCH(N$60,'[1]PNC 2020'!$A$3:$AA$3,0))),"")</f>
        <v/>
      </c>
      <c r="O464" s="35" t="str">
        <f>IFERROR(IF(INDEX('[1]PNC 2020'!$A$3:$AA$434,MATCH($A464,'[1]PNC 2020'!$A$7:$A$434,0)+4,MATCH(O$60,'[1]PNC 2020'!$A$3:$AA$3,0))=0,"",INDEX('[1]PNC 2020'!$A$3:$AA$434,MATCH($A464,'[1]PNC 2020'!$A$7:$A$434,0)+4,MATCH(O$60,'[1]PNC 2020'!$A$3:$AA$3,0))),"")</f>
        <v/>
      </c>
      <c r="P464" s="35">
        <f t="shared" si="149"/>
        <v>0</v>
      </c>
      <c r="Q464" s="35" t="str">
        <f>IFERROR(IF(INDEX('[1]PNC 2020'!$A$3:$AA$434,MATCH($A464,'[1]PNC 2020'!$A$7:$A$434,0)+4,MATCH(Q$60,'[1]PNC 2020'!$A$3:$AA$3,0))=0,"",INDEX('[1]PNC 2020'!$A$3:$AA$434,MATCH($A464,'[1]PNC 2020'!$A$7:$A$434,0)+4,MATCH(Q$60,'[1]PNC 2020'!$A$3:$AA$3,0))),"")</f>
        <v/>
      </c>
      <c r="R464" s="35" t="str">
        <f>IFERROR(IF(INDEX('[1]PNC 2020'!$A$3:$AA$434,MATCH($A464,'[1]PNC 2020'!$A$7:$A$434,0)+4,MATCH(R$60,'[1]PNC 2020'!$A$3:$AA$3,0))=0,"",INDEX('[1]PNC 2020'!$A$3:$AA$434,MATCH($A464,'[1]PNC 2020'!$A$7:$A$434,0)+4,MATCH(R$60,'[1]PNC 2020'!$A$3:$AA$3,0))),"")</f>
        <v/>
      </c>
      <c r="S464" s="35">
        <f t="shared" si="150"/>
        <v>0</v>
      </c>
      <c r="T464" s="35" t="str">
        <f>IFERROR(IF(INDEX('[1]PNC 2020'!$A$3:$AA$434,MATCH($A464,'[1]PNC 2020'!$A$7:$A$434,0)+4,MATCH(T$60,'[1]PNC 2020'!$A$3:$AA$3,0))=0,"",INDEX('[1]PNC 2020'!$A$3:$AA$434,MATCH($A464,'[1]PNC 2020'!$A$7:$A$434,0)+4,MATCH(T$60,'[1]PNC 2020'!$A$3:$AA$3,0))),"")</f>
        <v/>
      </c>
      <c r="U464" s="35" t="str">
        <f>IFERROR(IF(INDEX('[1]PNC 2020'!$A$3:$AA$434,MATCH($A464,'[1]PNC 2020'!$A$7:$A$434,0)+4,MATCH(U$60,'[1]PNC 2020'!$A$3:$AA$3,0))=0,"",INDEX('[1]PNC 2020'!$A$3:$AA$434,MATCH($A464,'[1]PNC 2020'!$A$7:$A$434,0)+4,MATCH(U$60,'[1]PNC 2020'!$A$3:$AA$3,0))),"")</f>
        <v/>
      </c>
      <c r="V464" s="35">
        <f t="shared" si="151"/>
        <v>0</v>
      </c>
      <c r="W464" s="35" t="str">
        <f>IFERROR(IF(INDEX('[1]PNC 2020'!$A$3:$AA$434,MATCH($A464,'[1]PNC 2020'!$A$7:$A$434,0)+4,MATCH(W$60,'[1]PNC 2020'!$A$3:$AA$3,0))=0,"",INDEX('[1]PNC 2020'!$A$3:$AA$434,MATCH($A464,'[1]PNC 2020'!$A$7:$A$434,0)+4,MATCH(W$60,'[1]PNC 2020'!$A$3:$AA$3,0))),"")</f>
        <v/>
      </c>
      <c r="X464" s="35" t="str">
        <f>IFERROR(IF(INDEX('[1]PNC 2020'!$A$3:$AA$434,MATCH($A464,'[1]PNC 2020'!$A$7:$A$434,0)+4,MATCH(X$60,'[1]PNC 2020'!$A$3:$AA$3,0))=0,"",INDEX('[1]PNC 2020'!$A$3:$AA$434,MATCH($A464,'[1]PNC 2020'!$A$7:$A$434,0)+4,MATCH(X$60,'[1]PNC 2020'!$A$3:$AA$3,0))),"")</f>
        <v/>
      </c>
      <c r="Y464" s="35">
        <f t="shared" si="152"/>
        <v>0</v>
      </c>
      <c r="Z464" s="35" t="str">
        <f>IFERROR(IF(INDEX('[1]PNC 2020'!$A$3:$AA$434,MATCH($A464,'[1]PNC 2020'!$A$7:$A$434,0)+4,MATCH(Z$60,'[1]PNC 2020'!$A$3:$AA$3,0))=0,"",INDEX('[1]PNC 2020'!$A$3:$AA$434,MATCH($A464,'[1]PNC 2020'!$A$7:$A$434,0)+4,MATCH(Z$60,'[1]PNC 2020'!$A$3:$AA$3,0))),"")</f>
        <v/>
      </c>
      <c r="AA464" s="35" t="str">
        <f>IFERROR(IF(INDEX('[1]PNC 2020'!$A$3:$AA$434,MATCH($A464,'[1]PNC 2020'!$A$7:$A$434,0)+4,MATCH(AA$60,'[1]PNC 2020'!$A$3:$AA$3,0))=0,"",INDEX('[1]PNC 2020'!$A$3:$AA$434,MATCH($A464,'[1]PNC 2020'!$A$7:$A$434,0)+4,MATCH(AA$60,'[1]PNC 2020'!$A$3:$AA$3,0))),"")</f>
        <v/>
      </c>
      <c r="AB464" s="35">
        <f t="shared" si="153"/>
        <v>0</v>
      </c>
      <c r="AC464" s="35" t="str">
        <f>IFERROR(IF(INDEX('[1]PNC 2020'!$A$3:$AA$434,MATCH($A464,'[1]PNC 2020'!$A$7:$A$434,0)+4,MATCH(AC$60,'[1]PNC 2020'!$A$3:$AA$3,0))=0,"",INDEX('[1]PNC 2020'!$A$3:$AA$434,MATCH($A464,'[1]PNC 2020'!$A$7:$A$434,0)+4,MATCH(AC$60,'[1]PNC 2020'!$A$3:$AA$3,0))),"")</f>
        <v/>
      </c>
      <c r="AD464" s="35" t="str">
        <f>IFERROR(IF(INDEX('[1]PNC 2020'!$A$3:$AA$434,MATCH($A464,'[1]PNC 2020'!$A$7:$A$434,0)+4,MATCH(AD$60,'[1]PNC 2020'!$A$3:$AA$3,0))=0,"",INDEX('[1]PNC 2020'!$A$3:$AA$434,MATCH($A464,'[1]PNC 2020'!$A$7:$A$434,0)+4,MATCH(AD$60,'[1]PNC 2020'!$A$3:$AA$3,0))),"")</f>
        <v/>
      </c>
      <c r="AE464" s="35">
        <f t="shared" si="154"/>
        <v>0</v>
      </c>
      <c r="AF464" s="35" t="str">
        <f>IFERROR(IF(INDEX('[1]PNC 2020'!$A$3:$AA$434,MATCH($A464,'[1]PNC 2020'!$A$7:$A$434,0)+4,MATCH(AF$60,'[1]PNC 2020'!$A$3:$AA$3,0))=0,"",INDEX('[1]PNC 2020'!$A$3:$AA$434,MATCH($A464,'[1]PNC 2020'!$A$7:$A$434,0)+4,MATCH(AF$60,'[1]PNC 2020'!$A$3:$AA$3,0))),"")</f>
        <v/>
      </c>
      <c r="AG464" s="35" t="str">
        <f>IFERROR(IF(INDEX('[1]PNC 2020'!$A$3:$AA$434,MATCH($A464,'[1]PNC 2020'!$A$7:$A$434,0)+4,MATCH(AG$60,'[1]PNC 2020'!$A$3:$AA$3,0))=0,"",INDEX('[1]PNC 2020'!$A$3:$AA$434,MATCH($A464,'[1]PNC 2020'!$A$7:$A$434,0)+4,MATCH(AG$60,'[1]PNC 2020'!$A$3:$AA$3,0))),"")</f>
        <v/>
      </c>
      <c r="AH464" s="35">
        <f t="shared" si="155"/>
        <v>0</v>
      </c>
      <c r="AI464" s="35" t="str">
        <f>IFERROR(IF(INDEX('[1]PNC 2020'!$A$3:$AA$434,MATCH($A464,'[1]PNC 2020'!$A$7:$A$434,0)+4,MATCH(AI$60,'[1]PNC 2020'!$A$3:$AA$3,0))=0,"",INDEX('[1]PNC 2020'!$A$3:$AA$434,MATCH($A464,'[1]PNC 2020'!$A$7:$A$434,0)+4,MATCH(AI$60,'[1]PNC 2020'!$A$3:$AA$3,0))),"")</f>
        <v/>
      </c>
      <c r="AJ464" s="35" t="str">
        <f>IFERROR(IF(INDEX('[1]PNC 2020'!$A$3:$AA$434,MATCH($A464,'[1]PNC 2020'!$A$7:$A$434,0)+4,MATCH(AJ$60,'[1]PNC 2020'!$A$3:$AA$3,0))=0,"",INDEX('[1]PNC 2020'!$A$3:$AA$434,MATCH($A464,'[1]PNC 2020'!$A$7:$A$434,0)+4,MATCH(AJ$60,'[1]PNC 2020'!$A$3:$AA$3,0))),"")</f>
        <v/>
      </c>
      <c r="AK464" s="35">
        <f t="shared" si="156"/>
        <v>0</v>
      </c>
      <c r="AM464" s="97" t="s">
        <v>7</v>
      </c>
    </row>
    <row r="465" spans="1:39" x14ac:dyDescent="0.25">
      <c r="A465" s="97" t="str">
        <f t="shared" si="142"/>
        <v>AgostoConfederación del Canadá Dominicana, S. A.</v>
      </c>
      <c r="B465" s="37" t="s">
        <v>127</v>
      </c>
      <c r="C465" s="44">
        <f t="shared" si="144"/>
        <v>0</v>
      </c>
      <c r="D465" s="44">
        <f t="shared" si="145"/>
        <v>0</v>
      </c>
      <c r="E465" s="35" t="str">
        <f>IFERROR(IF(INDEX('[1]PNC 2020'!$A$3:$AA$434,MATCH($A465,'[1]PNC 2020'!$A$7:$A$434,0)+4,MATCH(E$60,'[1]PNC 2020'!$A$3:$AA$3,0))=0,"",INDEX('[1]PNC 2020'!$A$3:$AA$434,MATCH($A465,'[1]PNC 2020'!$A$7:$A$434,0)+4,MATCH(E$60,'[1]PNC 2020'!$A$3:$AA$3,0))),"")</f>
        <v/>
      </c>
      <c r="F465" s="35" t="str">
        <f>IFERROR(IF(INDEX('[1]PNC 2020'!$A$3:$AA$434,MATCH($A465,'[1]PNC 2020'!$A$7:$A$434,0)+4,MATCH(F$60,'[1]PNC 2020'!$A$3:$AA$3,0))=0,"",INDEX('[1]PNC 2020'!$A$3:$AA$434,MATCH($A465,'[1]PNC 2020'!$A$7:$A$434,0)+4,MATCH(F$60,'[1]PNC 2020'!$A$3:$AA$3,0))),"")</f>
        <v/>
      </c>
      <c r="G465" s="35">
        <f t="shared" si="146"/>
        <v>0</v>
      </c>
      <c r="H465" s="35" t="str">
        <f>IFERROR(IF(INDEX('[1]PNC 2020'!$A$3:$AA$434,MATCH($A465,'[1]PNC 2020'!$A$7:$A$434,0)+4,MATCH(H$60,'[1]PNC 2020'!$A$3:$AA$3,0))=0,"",INDEX('[1]PNC 2020'!$A$3:$AA$434,MATCH($A465,'[1]PNC 2020'!$A$7:$A$434,0)+4,MATCH(H$60,'[1]PNC 2020'!$A$3:$AA$3,0))),"")</f>
        <v/>
      </c>
      <c r="I465" s="35" t="str">
        <f>IFERROR(IF(INDEX('[1]PNC 2020'!$A$3:$AA$434,MATCH($A465,'[1]PNC 2020'!$A$7:$A$434,0)+4,MATCH(I$60,'[1]PNC 2020'!$A$3:$AA$3,0))=0,"",INDEX('[1]PNC 2020'!$A$3:$AA$434,MATCH($A465,'[1]PNC 2020'!$A$7:$A$434,0)+4,MATCH(I$60,'[1]PNC 2020'!$A$3:$AA$3,0))),"")</f>
        <v/>
      </c>
      <c r="J465" s="35">
        <f t="shared" si="147"/>
        <v>0</v>
      </c>
      <c r="K465" s="35" t="str">
        <f>IFERROR(IF(INDEX('[1]PNC 2020'!$A$3:$AA$434,MATCH($A465,'[1]PNC 2020'!$A$7:$A$434,0)+4,MATCH(K$60,'[1]PNC 2020'!$A$3:$AA$3,0))=0,"",INDEX('[1]PNC 2020'!$A$3:$AA$434,MATCH($A465,'[1]PNC 2020'!$A$7:$A$434,0)+4,MATCH(K$60,'[1]PNC 2020'!$A$3:$AA$3,0))),"")</f>
        <v/>
      </c>
      <c r="L465" s="35" t="str">
        <f>IFERROR(IF(INDEX('[1]PNC 2020'!$A$3:$AA$434,MATCH($A465,'[1]PNC 2020'!$A$7:$A$434,0)+4,MATCH(L$60,'[1]PNC 2020'!$A$3:$AA$3,0))=0,"",INDEX('[1]PNC 2020'!$A$3:$AA$434,MATCH($A465,'[1]PNC 2020'!$A$7:$A$434,0)+4,MATCH(L$60,'[1]PNC 2020'!$A$3:$AA$3,0))),"")</f>
        <v/>
      </c>
      <c r="M465" s="35">
        <f t="shared" si="148"/>
        <v>0</v>
      </c>
      <c r="N465" s="35" t="str">
        <f>IFERROR(IF(INDEX('[1]PNC 2020'!$A$3:$AA$434,MATCH($A465,'[1]PNC 2020'!$A$7:$A$434,0)+4,MATCH(N$60,'[1]PNC 2020'!$A$3:$AA$3,0))=0,"",INDEX('[1]PNC 2020'!$A$3:$AA$434,MATCH($A465,'[1]PNC 2020'!$A$7:$A$434,0)+4,MATCH(N$60,'[1]PNC 2020'!$A$3:$AA$3,0))),"")</f>
        <v/>
      </c>
      <c r="O465" s="35" t="str">
        <f>IFERROR(IF(INDEX('[1]PNC 2020'!$A$3:$AA$434,MATCH($A465,'[1]PNC 2020'!$A$7:$A$434,0)+4,MATCH(O$60,'[1]PNC 2020'!$A$3:$AA$3,0))=0,"",INDEX('[1]PNC 2020'!$A$3:$AA$434,MATCH($A465,'[1]PNC 2020'!$A$7:$A$434,0)+4,MATCH(O$60,'[1]PNC 2020'!$A$3:$AA$3,0))),"")</f>
        <v/>
      </c>
      <c r="P465" s="35">
        <f t="shared" si="149"/>
        <v>0</v>
      </c>
      <c r="Q465" s="35" t="str">
        <f>IFERROR(IF(INDEX('[1]PNC 2020'!$A$3:$AA$434,MATCH($A465,'[1]PNC 2020'!$A$7:$A$434,0)+4,MATCH(Q$60,'[1]PNC 2020'!$A$3:$AA$3,0))=0,"",INDEX('[1]PNC 2020'!$A$3:$AA$434,MATCH($A465,'[1]PNC 2020'!$A$7:$A$434,0)+4,MATCH(Q$60,'[1]PNC 2020'!$A$3:$AA$3,0))),"")</f>
        <v/>
      </c>
      <c r="R465" s="35" t="str">
        <f>IFERROR(IF(INDEX('[1]PNC 2020'!$A$3:$AA$434,MATCH($A465,'[1]PNC 2020'!$A$7:$A$434,0)+4,MATCH(R$60,'[1]PNC 2020'!$A$3:$AA$3,0))=0,"",INDEX('[1]PNC 2020'!$A$3:$AA$434,MATCH($A465,'[1]PNC 2020'!$A$7:$A$434,0)+4,MATCH(R$60,'[1]PNC 2020'!$A$3:$AA$3,0))),"")</f>
        <v/>
      </c>
      <c r="S465" s="35">
        <f t="shared" si="150"/>
        <v>0</v>
      </c>
      <c r="T465" s="35" t="str">
        <f>IFERROR(IF(INDEX('[1]PNC 2020'!$A$3:$AA$434,MATCH($A465,'[1]PNC 2020'!$A$7:$A$434,0)+4,MATCH(T$60,'[1]PNC 2020'!$A$3:$AA$3,0))=0,"",INDEX('[1]PNC 2020'!$A$3:$AA$434,MATCH($A465,'[1]PNC 2020'!$A$7:$A$434,0)+4,MATCH(T$60,'[1]PNC 2020'!$A$3:$AA$3,0))),"")</f>
        <v/>
      </c>
      <c r="U465" s="35" t="str">
        <f>IFERROR(IF(INDEX('[1]PNC 2020'!$A$3:$AA$434,MATCH($A465,'[1]PNC 2020'!$A$7:$A$434,0)+4,MATCH(U$60,'[1]PNC 2020'!$A$3:$AA$3,0))=0,"",INDEX('[1]PNC 2020'!$A$3:$AA$434,MATCH($A465,'[1]PNC 2020'!$A$7:$A$434,0)+4,MATCH(U$60,'[1]PNC 2020'!$A$3:$AA$3,0))),"")</f>
        <v/>
      </c>
      <c r="V465" s="35">
        <f t="shared" si="151"/>
        <v>0</v>
      </c>
      <c r="W465" s="35" t="str">
        <f>IFERROR(IF(INDEX('[1]PNC 2020'!$A$3:$AA$434,MATCH($A465,'[1]PNC 2020'!$A$7:$A$434,0)+4,MATCH(W$60,'[1]PNC 2020'!$A$3:$AA$3,0))=0,"",INDEX('[1]PNC 2020'!$A$3:$AA$434,MATCH($A465,'[1]PNC 2020'!$A$7:$A$434,0)+4,MATCH(W$60,'[1]PNC 2020'!$A$3:$AA$3,0))),"")</f>
        <v/>
      </c>
      <c r="X465" s="35" t="str">
        <f>IFERROR(IF(INDEX('[1]PNC 2020'!$A$3:$AA$434,MATCH($A465,'[1]PNC 2020'!$A$7:$A$434,0)+4,MATCH(X$60,'[1]PNC 2020'!$A$3:$AA$3,0))=0,"",INDEX('[1]PNC 2020'!$A$3:$AA$434,MATCH($A465,'[1]PNC 2020'!$A$7:$A$434,0)+4,MATCH(X$60,'[1]PNC 2020'!$A$3:$AA$3,0))),"")</f>
        <v/>
      </c>
      <c r="Y465" s="35">
        <f t="shared" si="152"/>
        <v>0</v>
      </c>
      <c r="Z465" s="35" t="str">
        <f>IFERROR(IF(INDEX('[1]PNC 2020'!$A$3:$AA$434,MATCH($A465,'[1]PNC 2020'!$A$7:$A$434,0)+4,MATCH(Z$60,'[1]PNC 2020'!$A$3:$AA$3,0))=0,"",INDEX('[1]PNC 2020'!$A$3:$AA$434,MATCH($A465,'[1]PNC 2020'!$A$7:$A$434,0)+4,MATCH(Z$60,'[1]PNC 2020'!$A$3:$AA$3,0))),"")</f>
        <v/>
      </c>
      <c r="AA465" s="35" t="str">
        <f>IFERROR(IF(INDEX('[1]PNC 2020'!$A$3:$AA$434,MATCH($A465,'[1]PNC 2020'!$A$7:$A$434,0)+4,MATCH(AA$60,'[1]PNC 2020'!$A$3:$AA$3,0))=0,"",INDEX('[1]PNC 2020'!$A$3:$AA$434,MATCH($A465,'[1]PNC 2020'!$A$7:$A$434,0)+4,MATCH(AA$60,'[1]PNC 2020'!$A$3:$AA$3,0))),"")</f>
        <v/>
      </c>
      <c r="AB465" s="35">
        <f t="shared" si="153"/>
        <v>0</v>
      </c>
      <c r="AC465" s="35" t="str">
        <f>IFERROR(IF(INDEX('[1]PNC 2020'!$A$3:$AA$434,MATCH($A465,'[1]PNC 2020'!$A$7:$A$434,0)+4,MATCH(AC$60,'[1]PNC 2020'!$A$3:$AA$3,0))=0,"",INDEX('[1]PNC 2020'!$A$3:$AA$434,MATCH($A465,'[1]PNC 2020'!$A$7:$A$434,0)+4,MATCH(AC$60,'[1]PNC 2020'!$A$3:$AA$3,0))),"")</f>
        <v/>
      </c>
      <c r="AD465" s="35" t="str">
        <f>IFERROR(IF(INDEX('[1]PNC 2020'!$A$3:$AA$434,MATCH($A465,'[1]PNC 2020'!$A$7:$A$434,0)+4,MATCH(AD$60,'[1]PNC 2020'!$A$3:$AA$3,0))=0,"",INDEX('[1]PNC 2020'!$A$3:$AA$434,MATCH($A465,'[1]PNC 2020'!$A$7:$A$434,0)+4,MATCH(AD$60,'[1]PNC 2020'!$A$3:$AA$3,0))),"")</f>
        <v/>
      </c>
      <c r="AE465" s="35">
        <f t="shared" si="154"/>
        <v>0</v>
      </c>
      <c r="AF465" s="35" t="str">
        <f>IFERROR(IF(INDEX('[1]PNC 2020'!$A$3:$AA$434,MATCH($A465,'[1]PNC 2020'!$A$7:$A$434,0)+4,MATCH(AF$60,'[1]PNC 2020'!$A$3:$AA$3,0))=0,"",INDEX('[1]PNC 2020'!$A$3:$AA$434,MATCH($A465,'[1]PNC 2020'!$A$7:$A$434,0)+4,MATCH(AF$60,'[1]PNC 2020'!$A$3:$AA$3,0))),"")</f>
        <v/>
      </c>
      <c r="AG465" s="35" t="str">
        <f>IFERROR(IF(INDEX('[1]PNC 2020'!$A$3:$AA$434,MATCH($A465,'[1]PNC 2020'!$A$7:$A$434,0)+4,MATCH(AG$60,'[1]PNC 2020'!$A$3:$AA$3,0))=0,"",INDEX('[1]PNC 2020'!$A$3:$AA$434,MATCH($A465,'[1]PNC 2020'!$A$7:$A$434,0)+4,MATCH(AG$60,'[1]PNC 2020'!$A$3:$AA$3,0))),"")</f>
        <v/>
      </c>
      <c r="AH465" s="35">
        <f t="shared" si="155"/>
        <v>0</v>
      </c>
      <c r="AI465" s="35" t="str">
        <f>IFERROR(IF(INDEX('[1]PNC 2020'!$A$3:$AA$434,MATCH($A465,'[1]PNC 2020'!$A$7:$A$434,0)+4,MATCH(AI$60,'[1]PNC 2020'!$A$3:$AA$3,0))=0,"",INDEX('[1]PNC 2020'!$A$3:$AA$434,MATCH($A465,'[1]PNC 2020'!$A$7:$A$434,0)+4,MATCH(AI$60,'[1]PNC 2020'!$A$3:$AA$3,0))),"")</f>
        <v/>
      </c>
      <c r="AJ465" s="35" t="str">
        <f>IFERROR(IF(INDEX('[1]PNC 2020'!$A$3:$AA$434,MATCH($A465,'[1]PNC 2020'!$A$7:$A$434,0)+4,MATCH(AJ$60,'[1]PNC 2020'!$A$3:$AA$3,0))=0,"",INDEX('[1]PNC 2020'!$A$3:$AA$434,MATCH($A465,'[1]PNC 2020'!$A$7:$A$434,0)+4,MATCH(AJ$60,'[1]PNC 2020'!$A$3:$AA$3,0))),"")</f>
        <v/>
      </c>
      <c r="AK465" s="35">
        <f t="shared" si="156"/>
        <v>0</v>
      </c>
      <c r="AM465" s="97" t="s">
        <v>7</v>
      </c>
    </row>
    <row r="466" spans="1:39" x14ac:dyDescent="0.25">
      <c r="A466" s="97" t="str">
        <f t="shared" si="142"/>
        <v>AgostoAutoseguro, S. A.</v>
      </c>
      <c r="B466" s="37" t="s">
        <v>79</v>
      </c>
      <c r="C466" s="44">
        <f t="shared" si="144"/>
        <v>0</v>
      </c>
      <c r="D466" s="44">
        <f t="shared" si="145"/>
        <v>0</v>
      </c>
      <c r="E466" s="35" t="str">
        <f>IFERROR(IF(INDEX('[1]PNC 2020'!$A$3:$AA$434,MATCH($A466,'[1]PNC 2020'!$A$7:$A$434,0)+4,MATCH(E$60,'[1]PNC 2020'!$A$3:$AA$3,0))=0,"",INDEX('[1]PNC 2020'!$A$3:$AA$434,MATCH($A466,'[1]PNC 2020'!$A$7:$A$434,0)+4,MATCH(E$60,'[1]PNC 2020'!$A$3:$AA$3,0))),"")</f>
        <v/>
      </c>
      <c r="F466" s="35" t="str">
        <f>IFERROR(IF(INDEX('[1]PNC 2020'!$A$3:$AA$434,MATCH($A466,'[1]PNC 2020'!$A$7:$A$434,0)+4,MATCH(F$60,'[1]PNC 2020'!$A$3:$AA$3,0))=0,"",INDEX('[1]PNC 2020'!$A$3:$AA$434,MATCH($A466,'[1]PNC 2020'!$A$7:$A$434,0)+4,MATCH(F$60,'[1]PNC 2020'!$A$3:$AA$3,0))),"")</f>
        <v/>
      </c>
      <c r="G466" s="35">
        <f t="shared" si="146"/>
        <v>0</v>
      </c>
      <c r="H466" s="35" t="str">
        <f>IFERROR(IF(INDEX('[1]PNC 2020'!$A$3:$AA$434,MATCH($A466,'[1]PNC 2020'!$A$7:$A$434,0)+4,MATCH(H$60,'[1]PNC 2020'!$A$3:$AA$3,0))=0,"",INDEX('[1]PNC 2020'!$A$3:$AA$434,MATCH($A466,'[1]PNC 2020'!$A$7:$A$434,0)+4,MATCH(H$60,'[1]PNC 2020'!$A$3:$AA$3,0))),"")</f>
        <v/>
      </c>
      <c r="I466" s="35" t="str">
        <f>IFERROR(IF(INDEX('[1]PNC 2020'!$A$3:$AA$434,MATCH($A466,'[1]PNC 2020'!$A$7:$A$434,0)+4,MATCH(I$60,'[1]PNC 2020'!$A$3:$AA$3,0))=0,"",INDEX('[1]PNC 2020'!$A$3:$AA$434,MATCH($A466,'[1]PNC 2020'!$A$7:$A$434,0)+4,MATCH(I$60,'[1]PNC 2020'!$A$3:$AA$3,0))),"")</f>
        <v/>
      </c>
      <c r="J466" s="35">
        <f t="shared" si="147"/>
        <v>0</v>
      </c>
      <c r="K466" s="35" t="str">
        <f>IFERROR(IF(INDEX('[1]PNC 2020'!$A$3:$AA$434,MATCH($A466,'[1]PNC 2020'!$A$7:$A$434,0)+4,MATCH(K$60,'[1]PNC 2020'!$A$3:$AA$3,0))=0,"",INDEX('[1]PNC 2020'!$A$3:$AA$434,MATCH($A466,'[1]PNC 2020'!$A$7:$A$434,0)+4,MATCH(K$60,'[1]PNC 2020'!$A$3:$AA$3,0))),"")</f>
        <v/>
      </c>
      <c r="L466" s="35" t="str">
        <f>IFERROR(IF(INDEX('[1]PNC 2020'!$A$3:$AA$434,MATCH($A466,'[1]PNC 2020'!$A$7:$A$434,0)+4,MATCH(L$60,'[1]PNC 2020'!$A$3:$AA$3,0))=0,"",INDEX('[1]PNC 2020'!$A$3:$AA$434,MATCH($A466,'[1]PNC 2020'!$A$7:$A$434,0)+4,MATCH(L$60,'[1]PNC 2020'!$A$3:$AA$3,0))),"")</f>
        <v/>
      </c>
      <c r="M466" s="35">
        <f t="shared" si="148"/>
        <v>0</v>
      </c>
      <c r="N466" s="35" t="str">
        <f>IFERROR(IF(INDEX('[1]PNC 2020'!$A$3:$AA$434,MATCH($A466,'[1]PNC 2020'!$A$7:$A$434,0)+4,MATCH(N$60,'[1]PNC 2020'!$A$3:$AA$3,0))=0,"",INDEX('[1]PNC 2020'!$A$3:$AA$434,MATCH($A466,'[1]PNC 2020'!$A$7:$A$434,0)+4,MATCH(N$60,'[1]PNC 2020'!$A$3:$AA$3,0))),"")</f>
        <v/>
      </c>
      <c r="O466" s="35" t="str">
        <f>IFERROR(IF(INDEX('[1]PNC 2020'!$A$3:$AA$434,MATCH($A466,'[1]PNC 2020'!$A$7:$A$434,0)+4,MATCH(O$60,'[1]PNC 2020'!$A$3:$AA$3,0))=0,"",INDEX('[1]PNC 2020'!$A$3:$AA$434,MATCH($A466,'[1]PNC 2020'!$A$7:$A$434,0)+4,MATCH(O$60,'[1]PNC 2020'!$A$3:$AA$3,0))),"")</f>
        <v/>
      </c>
      <c r="P466" s="35">
        <f t="shared" si="149"/>
        <v>0</v>
      </c>
      <c r="Q466" s="35" t="str">
        <f>IFERROR(IF(INDEX('[1]PNC 2020'!$A$3:$AA$434,MATCH($A466,'[1]PNC 2020'!$A$7:$A$434,0)+4,MATCH(Q$60,'[1]PNC 2020'!$A$3:$AA$3,0))=0,"",INDEX('[1]PNC 2020'!$A$3:$AA$434,MATCH($A466,'[1]PNC 2020'!$A$7:$A$434,0)+4,MATCH(Q$60,'[1]PNC 2020'!$A$3:$AA$3,0))),"")</f>
        <v/>
      </c>
      <c r="R466" s="35" t="str">
        <f>IFERROR(IF(INDEX('[1]PNC 2020'!$A$3:$AA$434,MATCH($A466,'[1]PNC 2020'!$A$7:$A$434,0)+4,MATCH(R$60,'[1]PNC 2020'!$A$3:$AA$3,0))=0,"",INDEX('[1]PNC 2020'!$A$3:$AA$434,MATCH($A466,'[1]PNC 2020'!$A$7:$A$434,0)+4,MATCH(R$60,'[1]PNC 2020'!$A$3:$AA$3,0))),"")</f>
        <v/>
      </c>
      <c r="S466" s="35">
        <f t="shared" si="150"/>
        <v>0</v>
      </c>
      <c r="T466" s="35" t="str">
        <f>IFERROR(IF(INDEX('[1]PNC 2020'!$A$3:$AA$434,MATCH($A466,'[1]PNC 2020'!$A$7:$A$434,0)+4,MATCH(T$60,'[1]PNC 2020'!$A$3:$AA$3,0))=0,"",INDEX('[1]PNC 2020'!$A$3:$AA$434,MATCH($A466,'[1]PNC 2020'!$A$7:$A$434,0)+4,MATCH(T$60,'[1]PNC 2020'!$A$3:$AA$3,0))),"")</f>
        <v/>
      </c>
      <c r="U466" s="35" t="str">
        <f>IFERROR(IF(INDEX('[1]PNC 2020'!$A$3:$AA$434,MATCH($A466,'[1]PNC 2020'!$A$7:$A$434,0)+4,MATCH(U$60,'[1]PNC 2020'!$A$3:$AA$3,0))=0,"",INDEX('[1]PNC 2020'!$A$3:$AA$434,MATCH($A466,'[1]PNC 2020'!$A$7:$A$434,0)+4,MATCH(U$60,'[1]PNC 2020'!$A$3:$AA$3,0))),"")</f>
        <v/>
      </c>
      <c r="V466" s="35">
        <f t="shared" si="151"/>
        <v>0</v>
      </c>
      <c r="W466" s="35" t="str">
        <f>IFERROR(IF(INDEX('[1]PNC 2020'!$A$3:$AA$434,MATCH($A466,'[1]PNC 2020'!$A$7:$A$434,0)+4,MATCH(W$60,'[1]PNC 2020'!$A$3:$AA$3,0))=0,"",INDEX('[1]PNC 2020'!$A$3:$AA$434,MATCH($A466,'[1]PNC 2020'!$A$7:$A$434,0)+4,MATCH(W$60,'[1]PNC 2020'!$A$3:$AA$3,0))),"")</f>
        <v/>
      </c>
      <c r="X466" s="35" t="str">
        <f>IFERROR(IF(INDEX('[1]PNC 2020'!$A$3:$AA$434,MATCH($A466,'[1]PNC 2020'!$A$7:$A$434,0)+4,MATCH(X$60,'[1]PNC 2020'!$A$3:$AA$3,0))=0,"",INDEX('[1]PNC 2020'!$A$3:$AA$434,MATCH($A466,'[1]PNC 2020'!$A$7:$A$434,0)+4,MATCH(X$60,'[1]PNC 2020'!$A$3:$AA$3,0))),"")</f>
        <v/>
      </c>
      <c r="Y466" s="35">
        <f t="shared" si="152"/>
        <v>0</v>
      </c>
      <c r="Z466" s="35" t="str">
        <f>IFERROR(IF(INDEX('[1]PNC 2020'!$A$3:$AA$434,MATCH($A466,'[1]PNC 2020'!$A$7:$A$434,0)+4,MATCH(Z$60,'[1]PNC 2020'!$A$3:$AA$3,0))=0,"",INDEX('[1]PNC 2020'!$A$3:$AA$434,MATCH($A466,'[1]PNC 2020'!$A$7:$A$434,0)+4,MATCH(Z$60,'[1]PNC 2020'!$A$3:$AA$3,0))),"")</f>
        <v/>
      </c>
      <c r="AA466" s="35" t="str">
        <f>IFERROR(IF(INDEX('[1]PNC 2020'!$A$3:$AA$434,MATCH($A466,'[1]PNC 2020'!$A$7:$A$434,0)+4,MATCH(AA$60,'[1]PNC 2020'!$A$3:$AA$3,0))=0,"",INDEX('[1]PNC 2020'!$A$3:$AA$434,MATCH($A466,'[1]PNC 2020'!$A$7:$A$434,0)+4,MATCH(AA$60,'[1]PNC 2020'!$A$3:$AA$3,0))),"")</f>
        <v/>
      </c>
      <c r="AB466" s="35">
        <f t="shared" si="153"/>
        <v>0</v>
      </c>
      <c r="AC466" s="35" t="str">
        <f>IFERROR(IF(INDEX('[1]PNC 2020'!$A$3:$AA$434,MATCH($A466,'[1]PNC 2020'!$A$7:$A$434,0)+4,MATCH(AC$60,'[1]PNC 2020'!$A$3:$AA$3,0))=0,"",INDEX('[1]PNC 2020'!$A$3:$AA$434,MATCH($A466,'[1]PNC 2020'!$A$7:$A$434,0)+4,MATCH(AC$60,'[1]PNC 2020'!$A$3:$AA$3,0))),"")</f>
        <v/>
      </c>
      <c r="AD466" s="35" t="str">
        <f>IFERROR(IF(INDEX('[1]PNC 2020'!$A$3:$AA$434,MATCH($A466,'[1]PNC 2020'!$A$7:$A$434,0)+4,MATCH(AD$60,'[1]PNC 2020'!$A$3:$AA$3,0))=0,"",INDEX('[1]PNC 2020'!$A$3:$AA$434,MATCH($A466,'[1]PNC 2020'!$A$7:$A$434,0)+4,MATCH(AD$60,'[1]PNC 2020'!$A$3:$AA$3,0))),"")</f>
        <v/>
      </c>
      <c r="AE466" s="35">
        <f t="shared" si="154"/>
        <v>0</v>
      </c>
      <c r="AF466" s="35" t="str">
        <f>IFERROR(IF(INDEX('[1]PNC 2020'!$A$3:$AA$434,MATCH($A466,'[1]PNC 2020'!$A$7:$A$434,0)+4,MATCH(AF$60,'[1]PNC 2020'!$A$3:$AA$3,0))=0,"",INDEX('[1]PNC 2020'!$A$3:$AA$434,MATCH($A466,'[1]PNC 2020'!$A$7:$A$434,0)+4,MATCH(AF$60,'[1]PNC 2020'!$A$3:$AA$3,0))),"")</f>
        <v/>
      </c>
      <c r="AG466" s="35" t="str">
        <f>IFERROR(IF(INDEX('[1]PNC 2020'!$A$3:$AA$434,MATCH($A466,'[1]PNC 2020'!$A$7:$A$434,0)+4,MATCH(AG$60,'[1]PNC 2020'!$A$3:$AA$3,0))=0,"",INDEX('[1]PNC 2020'!$A$3:$AA$434,MATCH($A466,'[1]PNC 2020'!$A$7:$A$434,0)+4,MATCH(AG$60,'[1]PNC 2020'!$A$3:$AA$3,0))),"")</f>
        <v/>
      </c>
      <c r="AH466" s="35">
        <f t="shared" si="155"/>
        <v>0</v>
      </c>
      <c r="AI466" s="35" t="str">
        <f>IFERROR(IF(INDEX('[1]PNC 2020'!$A$3:$AA$434,MATCH($A466,'[1]PNC 2020'!$A$7:$A$434,0)+4,MATCH(AI$60,'[1]PNC 2020'!$A$3:$AA$3,0))=0,"",INDEX('[1]PNC 2020'!$A$3:$AA$434,MATCH($A466,'[1]PNC 2020'!$A$7:$A$434,0)+4,MATCH(AI$60,'[1]PNC 2020'!$A$3:$AA$3,0))),"")</f>
        <v/>
      </c>
      <c r="AJ466" s="35" t="str">
        <f>IFERROR(IF(INDEX('[1]PNC 2020'!$A$3:$AA$434,MATCH($A466,'[1]PNC 2020'!$A$7:$A$434,0)+4,MATCH(AJ$60,'[1]PNC 2020'!$A$3:$AA$3,0))=0,"",INDEX('[1]PNC 2020'!$A$3:$AA$434,MATCH($A466,'[1]PNC 2020'!$A$7:$A$434,0)+4,MATCH(AJ$60,'[1]PNC 2020'!$A$3:$AA$3,0))),"")</f>
        <v/>
      </c>
      <c r="AK466" s="35">
        <f t="shared" si="156"/>
        <v>0</v>
      </c>
      <c r="AM466" s="97" t="s">
        <v>7</v>
      </c>
    </row>
    <row r="467" spans="1:39" x14ac:dyDescent="0.25">
      <c r="A467" s="97" t="str">
        <f t="shared" si="142"/>
        <v>AgostoSeguros Yunen, S.A.</v>
      </c>
      <c r="B467" s="37" t="s">
        <v>128</v>
      </c>
      <c r="C467" s="44">
        <f t="shared" si="144"/>
        <v>0</v>
      </c>
      <c r="D467" s="44">
        <f t="shared" si="145"/>
        <v>0</v>
      </c>
      <c r="E467" s="35" t="str">
        <f>IFERROR(IF(INDEX('[1]PNC 2020'!$A$3:$AA$434,MATCH($A467,'[1]PNC 2020'!$A$7:$A$434,0)+4,MATCH(E$60,'[1]PNC 2020'!$A$3:$AA$3,0))=0,"",INDEX('[1]PNC 2020'!$A$3:$AA$434,MATCH($A467,'[1]PNC 2020'!$A$7:$A$434,0)+4,MATCH(E$60,'[1]PNC 2020'!$A$3:$AA$3,0))),"")</f>
        <v/>
      </c>
      <c r="F467" s="35" t="str">
        <f>IFERROR(IF(INDEX('[1]PNC 2020'!$A$3:$AA$434,MATCH($A467,'[1]PNC 2020'!$A$7:$A$434,0)+4,MATCH(F$60,'[1]PNC 2020'!$A$3:$AA$3,0))=0,"",INDEX('[1]PNC 2020'!$A$3:$AA$434,MATCH($A467,'[1]PNC 2020'!$A$7:$A$434,0)+4,MATCH(F$60,'[1]PNC 2020'!$A$3:$AA$3,0))),"")</f>
        <v/>
      </c>
      <c r="G467" s="35">
        <f t="shared" si="146"/>
        <v>0</v>
      </c>
      <c r="H467" s="35" t="str">
        <f>IFERROR(IF(INDEX('[1]PNC 2020'!$A$3:$AA$434,MATCH($A467,'[1]PNC 2020'!$A$7:$A$434,0)+4,MATCH(H$60,'[1]PNC 2020'!$A$3:$AA$3,0))=0,"",INDEX('[1]PNC 2020'!$A$3:$AA$434,MATCH($A467,'[1]PNC 2020'!$A$7:$A$434,0)+4,MATCH(H$60,'[1]PNC 2020'!$A$3:$AA$3,0))),"")</f>
        <v/>
      </c>
      <c r="I467" s="35" t="str">
        <f>IFERROR(IF(INDEX('[1]PNC 2020'!$A$3:$AA$434,MATCH($A467,'[1]PNC 2020'!$A$7:$A$434,0)+4,MATCH(I$60,'[1]PNC 2020'!$A$3:$AA$3,0))=0,"",INDEX('[1]PNC 2020'!$A$3:$AA$434,MATCH($A467,'[1]PNC 2020'!$A$7:$A$434,0)+4,MATCH(I$60,'[1]PNC 2020'!$A$3:$AA$3,0))),"")</f>
        <v/>
      </c>
      <c r="J467" s="35">
        <f t="shared" si="147"/>
        <v>0</v>
      </c>
      <c r="K467" s="35" t="str">
        <f>IFERROR(IF(INDEX('[1]PNC 2020'!$A$3:$AA$434,MATCH($A467,'[1]PNC 2020'!$A$7:$A$434,0)+4,MATCH(K$60,'[1]PNC 2020'!$A$3:$AA$3,0))=0,"",INDEX('[1]PNC 2020'!$A$3:$AA$434,MATCH($A467,'[1]PNC 2020'!$A$7:$A$434,0)+4,MATCH(K$60,'[1]PNC 2020'!$A$3:$AA$3,0))),"")</f>
        <v/>
      </c>
      <c r="L467" s="35" t="str">
        <f>IFERROR(IF(INDEX('[1]PNC 2020'!$A$3:$AA$434,MATCH($A467,'[1]PNC 2020'!$A$7:$A$434,0)+4,MATCH(L$60,'[1]PNC 2020'!$A$3:$AA$3,0))=0,"",INDEX('[1]PNC 2020'!$A$3:$AA$434,MATCH($A467,'[1]PNC 2020'!$A$7:$A$434,0)+4,MATCH(L$60,'[1]PNC 2020'!$A$3:$AA$3,0))),"")</f>
        <v/>
      </c>
      <c r="M467" s="35">
        <f t="shared" si="148"/>
        <v>0</v>
      </c>
      <c r="N467" s="35" t="str">
        <f>IFERROR(IF(INDEX('[1]PNC 2020'!$A$3:$AA$434,MATCH($A467,'[1]PNC 2020'!$A$7:$A$434,0)+4,MATCH(N$60,'[1]PNC 2020'!$A$3:$AA$3,0))=0,"",INDEX('[1]PNC 2020'!$A$3:$AA$434,MATCH($A467,'[1]PNC 2020'!$A$7:$A$434,0)+4,MATCH(N$60,'[1]PNC 2020'!$A$3:$AA$3,0))),"")</f>
        <v/>
      </c>
      <c r="O467" s="35" t="str">
        <f>IFERROR(IF(INDEX('[1]PNC 2020'!$A$3:$AA$434,MATCH($A467,'[1]PNC 2020'!$A$7:$A$434,0)+4,MATCH(O$60,'[1]PNC 2020'!$A$3:$AA$3,0))=0,"",INDEX('[1]PNC 2020'!$A$3:$AA$434,MATCH($A467,'[1]PNC 2020'!$A$7:$A$434,0)+4,MATCH(O$60,'[1]PNC 2020'!$A$3:$AA$3,0))),"")</f>
        <v/>
      </c>
      <c r="P467" s="35">
        <f t="shared" si="149"/>
        <v>0</v>
      </c>
      <c r="Q467" s="35" t="str">
        <f>IFERROR(IF(INDEX('[1]PNC 2020'!$A$3:$AA$434,MATCH($A467,'[1]PNC 2020'!$A$7:$A$434,0)+4,MATCH(Q$60,'[1]PNC 2020'!$A$3:$AA$3,0))=0,"",INDEX('[1]PNC 2020'!$A$3:$AA$434,MATCH($A467,'[1]PNC 2020'!$A$7:$A$434,0)+4,MATCH(Q$60,'[1]PNC 2020'!$A$3:$AA$3,0))),"")</f>
        <v/>
      </c>
      <c r="R467" s="35" t="str">
        <f>IFERROR(IF(INDEX('[1]PNC 2020'!$A$3:$AA$434,MATCH($A467,'[1]PNC 2020'!$A$7:$A$434,0)+4,MATCH(R$60,'[1]PNC 2020'!$A$3:$AA$3,0))=0,"",INDEX('[1]PNC 2020'!$A$3:$AA$434,MATCH($A467,'[1]PNC 2020'!$A$7:$A$434,0)+4,MATCH(R$60,'[1]PNC 2020'!$A$3:$AA$3,0))),"")</f>
        <v/>
      </c>
      <c r="S467" s="35">
        <f t="shared" si="150"/>
        <v>0</v>
      </c>
      <c r="T467" s="35" t="str">
        <f>IFERROR(IF(INDEX('[1]PNC 2020'!$A$3:$AA$434,MATCH($A467,'[1]PNC 2020'!$A$7:$A$434,0)+4,MATCH(T$60,'[1]PNC 2020'!$A$3:$AA$3,0))=0,"",INDEX('[1]PNC 2020'!$A$3:$AA$434,MATCH($A467,'[1]PNC 2020'!$A$7:$A$434,0)+4,MATCH(T$60,'[1]PNC 2020'!$A$3:$AA$3,0))),"")</f>
        <v/>
      </c>
      <c r="U467" s="35" t="str">
        <f>IFERROR(IF(INDEX('[1]PNC 2020'!$A$3:$AA$434,MATCH($A467,'[1]PNC 2020'!$A$7:$A$434,0)+4,MATCH(U$60,'[1]PNC 2020'!$A$3:$AA$3,0))=0,"",INDEX('[1]PNC 2020'!$A$3:$AA$434,MATCH($A467,'[1]PNC 2020'!$A$7:$A$434,0)+4,MATCH(U$60,'[1]PNC 2020'!$A$3:$AA$3,0))),"")</f>
        <v/>
      </c>
      <c r="V467" s="35">
        <f t="shared" si="151"/>
        <v>0</v>
      </c>
      <c r="W467" s="35" t="str">
        <f>IFERROR(IF(INDEX('[1]PNC 2020'!$A$3:$AA$434,MATCH($A467,'[1]PNC 2020'!$A$7:$A$434,0)+4,MATCH(W$60,'[1]PNC 2020'!$A$3:$AA$3,0))=0,"",INDEX('[1]PNC 2020'!$A$3:$AA$434,MATCH($A467,'[1]PNC 2020'!$A$7:$A$434,0)+4,MATCH(W$60,'[1]PNC 2020'!$A$3:$AA$3,0))),"")</f>
        <v/>
      </c>
      <c r="X467" s="35" t="str">
        <f>IFERROR(IF(INDEX('[1]PNC 2020'!$A$3:$AA$434,MATCH($A467,'[1]PNC 2020'!$A$7:$A$434,0)+4,MATCH(X$60,'[1]PNC 2020'!$A$3:$AA$3,0))=0,"",INDEX('[1]PNC 2020'!$A$3:$AA$434,MATCH($A467,'[1]PNC 2020'!$A$7:$A$434,0)+4,MATCH(X$60,'[1]PNC 2020'!$A$3:$AA$3,0))),"")</f>
        <v/>
      </c>
      <c r="Y467" s="35">
        <f t="shared" si="152"/>
        <v>0</v>
      </c>
      <c r="Z467" s="35" t="str">
        <f>IFERROR(IF(INDEX('[1]PNC 2020'!$A$3:$AA$434,MATCH($A467,'[1]PNC 2020'!$A$7:$A$434,0)+4,MATCH(Z$60,'[1]PNC 2020'!$A$3:$AA$3,0))=0,"",INDEX('[1]PNC 2020'!$A$3:$AA$434,MATCH($A467,'[1]PNC 2020'!$A$7:$A$434,0)+4,MATCH(Z$60,'[1]PNC 2020'!$A$3:$AA$3,0))),"")</f>
        <v/>
      </c>
      <c r="AA467" s="35" t="str">
        <f>IFERROR(IF(INDEX('[1]PNC 2020'!$A$3:$AA$434,MATCH($A467,'[1]PNC 2020'!$A$7:$A$434,0)+4,MATCH(AA$60,'[1]PNC 2020'!$A$3:$AA$3,0))=0,"",INDEX('[1]PNC 2020'!$A$3:$AA$434,MATCH($A467,'[1]PNC 2020'!$A$7:$A$434,0)+4,MATCH(AA$60,'[1]PNC 2020'!$A$3:$AA$3,0))),"")</f>
        <v/>
      </c>
      <c r="AB467" s="35">
        <f t="shared" si="153"/>
        <v>0</v>
      </c>
      <c r="AC467" s="35" t="str">
        <f>IFERROR(IF(INDEX('[1]PNC 2020'!$A$3:$AA$434,MATCH($A467,'[1]PNC 2020'!$A$7:$A$434,0)+4,MATCH(AC$60,'[1]PNC 2020'!$A$3:$AA$3,0))=0,"",INDEX('[1]PNC 2020'!$A$3:$AA$434,MATCH($A467,'[1]PNC 2020'!$A$7:$A$434,0)+4,MATCH(AC$60,'[1]PNC 2020'!$A$3:$AA$3,0))),"")</f>
        <v/>
      </c>
      <c r="AD467" s="35" t="str">
        <f>IFERROR(IF(INDEX('[1]PNC 2020'!$A$3:$AA$434,MATCH($A467,'[1]PNC 2020'!$A$7:$A$434,0)+4,MATCH(AD$60,'[1]PNC 2020'!$A$3:$AA$3,0))=0,"",INDEX('[1]PNC 2020'!$A$3:$AA$434,MATCH($A467,'[1]PNC 2020'!$A$7:$A$434,0)+4,MATCH(AD$60,'[1]PNC 2020'!$A$3:$AA$3,0))),"")</f>
        <v/>
      </c>
      <c r="AE467" s="35">
        <f t="shared" si="154"/>
        <v>0</v>
      </c>
      <c r="AF467" s="35" t="str">
        <f>IFERROR(IF(INDEX('[1]PNC 2020'!$A$3:$AA$434,MATCH($A467,'[1]PNC 2020'!$A$7:$A$434,0)+4,MATCH(AF$60,'[1]PNC 2020'!$A$3:$AA$3,0))=0,"",INDEX('[1]PNC 2020'!$A$3:$AA$434,MATCH($A467,'[1]PNC 2020'!$A$7:$A$434,0)+4,MATCH(AF$60,'[1]PNC 2020'!$A$3:$AA$3,0))),"")</f>
        <v/>
      </c>
      <c r="AG467" s="35" t="str">
        <f>IFERROR(IF(INDEX('[1]PNC 2020'!$A$3:$AA$434,MATCH($A467,'[1]PNC 2020'!$A$7:$A$434,0)+4,MATCH(AG$60,'[1]PNC 2020'!$A$3:$AA$3,0))=0,"",INDEX('[1]PNC 2020'!$A$3:$AA$434,MATCH($A467,'[1]PNC 2020'!$A$7:$A$434,0)+4,MATCH(AG$60,'[1]PNC 2020'!$A$3:$AA$3,0))),"")</f>
        <v/>
      </c>
      <c r="AH467" s="35">
        <f t="shared" si="155"/>
        <v>0</v>
      </c>
      <c r="AI467" s="35" t="str">
        <f>IFERROR(IF(INDEX('[1]PNC 2020'!$A$3:$AA$434,MATCH($A467,'[1]PNC 2020'!$A$7:$A$434,0)+4,MATCH(AI$60,'[1]PNC 2020'!$A$3:$AA$3,0))=0,"",INDEX('[1]PNC 2020'!$A$3:$AA$434,MATCH($A467,'[1]PNC 2020'!$A$7:$A$434,0)+4,MATCH(AI$60,'[1]PNC 2020'!$A$3:$AA$3,0))),"")</f>
        <v/>
      </c>
      <c r="AJ467" s="35" t="str">
        <f>IFERROR(IF(INDEX('[1]PNC 2020'!$A$3:$AA$434,MATCH($A467,'[1]PNC 2020'!$A$7:$A$434,0)+4,MATCH(AJ$60,'[1]PNC 2020'!$A$3:$AA$3,0))=0,"",INDEX('[1]PNC 2020'!$A$3:$AA$434,MATCH($A467,'[1]PNC 2020'!$A$7:$A$434,0)+4,MATCH(AJ$60,'[1]PNC 2020'!$A$3:$AA$3,0))),"")</f>
        <v/>
      </c>
      <c r="AK467" s="35">
        <f t="shared" si="156"/>
        <v>0</v>
      </c>
      <c r="AM467" s="97" t="s">
        <v>7</v>
      </c>
    </row>
    <row r="468" spans="1:39" x14ac:dyDescent="0.25">
      <c r="A468" s="97" t="str">
        <f t="shared" si="142"/>
        <v>AgostoHylseg Seguros S.A</v>
      </c>
      <c r="B468" s="37" t="s">
        <v>129</v>
      </c>
      <c r="C468" s="44">
        <f t="shared" si="144"/>
        <v>0</v>
      </c>
      <c r="D468" s="44">
        <f t="shared" si="145"/>
        <v>0</v>
      </c>
      <c r="E468" s="35" t="str">
        <f>IFERROR(IF(INDEX('[1]PNC 2020'!$A$3:$AA$434,MATCH($A468,'[1]PNC 2020'!$A$7:$A$434,0)+4,MATCH(E$60,'[1]PNC 2020'!$A$3:$AA$3,0))=0,"",INDEX('[1]PNC 2020'!$A$3:$AA$434,MATCH($A468,'[1]PNC 2020'!$A$7:$A$434,0)+4,MATCH(E$60,'[1]PNC 2020'!$A$3:$AA$3,0))),"")</f>
        <v/>
      </c>
      <c r="F468" s="35" t="str">
        <f>IFERROR(IF(INDEX('[1]PNC 2020'!$A$3:$AA$434,MATCH($A468,'[1]PNC 2020'!$A$7:$A$434,0)+4,MATCH(F$60,'[1]PNC 2020'!$A$3:$AA$3,0))=0,"",INDEX('[1]PNC 2020'!$A$3:$AA$434,MATCH($A468,'[1]PNC 2020'!$A$7:$A$434,0)+4,MATCH(F$60,'[1]PNC 2020'!$A$3:$AA$3,0))),"")</f>
        <v/>
      </c>
      <c r="G468" s="35">
        <f t="shared" si="146"/>
        <v>0</v>
      </c>
      <c r="H468" s="35" t="str">
        <f>IFERROR(IF(INDEX('[1]PNC 2020'!$A$3:$AA$434,MATCH($A468,'[1]PNC 2020'!$A$7:$A$434,0)+4,MATCH(H$60,'[1]PNC 2020'!$A$3:$AA$3,0))=0,"",INDEX('[1]PNC 2020'!$A$3:$AA$434,MATCH($A468,'[1]PNC 2020'!$A$7:$A$434,0)+4,MATCH(H$60,'[1]PNC 2020'!$A$3:$AA$3,0))),"")</f>
        <v/>
      </c>
      <c r="I468" s="35" t="str">
        <f>IFERROR(IF(INDEX('[1]PNC 2020'!$A$3:$AA$434,MATCH($A468,'[1]PNC 2020'!$A$7:$A$434,0)+4,MATCH(I$60,'[1]PNC 2020'!$A$3:$AA$3,0))=0,"",INDEX('[1]PNC 2020'!$A$3:$AA$434,MATCH($A468,'[1]PNC 2020'!$A$7:$A$434,0)+4,MATCH(I$60,'[1]PNC 2020'!$A$3:$AA$3,0))),"")</f>
        <v/>
      </c>
      <c r="J468" s="35">
        <f t="shared" si="147"/>
        <v>0</v>
      </c>
      <c r="K468" s="35" t="str">
        <f>IFERROR(IF(INDEX('[1]PNC 2020'!$A$3:$AA$434,MATCH($A468,'[1]PNC 2020'!$A$7:$A$434,0)+4,MATCH(K$60,'[1]PNC 2020'!$A$3:$AA$3,0))=0,"",INDEX('[1]PNC 2020'!$A$3:$AA$434,MATCH($A468,'[1]PNC 2020'!$A$7:$A$434,0)+4,MATCH(K$60,'[1]PNC 2020'!$A$3:$AA$3,0))),"")</f>
        <v/>
      </c>
      <c r="L468" s="35" t="str">
        <f>IFERROR(IF(INDEX('[1]PNC 2020'!$A$3:$AA$434,MATCH($A468,'[1]PNC 2020'!$A$7:$A$434,0)+4,MATCH(L$60,'[1]PNC 2020'!$A$3:$AA$3,0))=0,"",INDEX('[1]PNC 2020'!$A$3:$AA$434,MATCH($A468,'[1]PNC 2020'!$A$7:$A$434,0)+4,MATCH(L$60,'[1]PNC 2020'!$A$3:$AA$3,0))),"")</f>
        <v/>
      </c>
      <c r="M468" s="35">
        <f t="shared" si="148"/>
        <v>0</v>
      </c>
      <c r="N468" s="35" t="str">
        <f>IFERROR(IF(INDEX('[1]PNC 2020'!$A$3:$AA$434,MATCH($A468,'[1]PNC 2020'!$A$7:$A$434,0)+4,MATCH(N$60,'[1]PNC 2020'!$A$3:$AA$3,0))=0,"",INDEX('[1]PNC 2020'!$A$3:$AA$434,MATCH($A468,'[1]PNC 2020'!$A$7:$A$434,0)+4,MATCH(N$60,'[1]PNC 2020'!$A$3:$AA$3,0))),"")</f>
        <v/>
      </c>
      <c r="O468" s="35" t="str">
        <f>IFERROR(IF(INDEX('[1]PNC 2020'!$A$3:$AA$434,MATCH($A468,'[1]PNC 2020'!$A$7:$A$434,0)+4,MATCH(O$60,'[1]PNC 2020'!$A$3:$AA$3,0))=0,"",INDEX('[1]PNC 2020'!$A$3:$AA$434,MATCH($A468,'[1]PNC 2020'!$A$7:$A$434,0)+4,MATCH(O$60,'[1]PNC 2020'!$A$3:$AA$3,0))),"")</f>
        <v/>
      </c>
      <c r="P468" s="35">
        <f t="shared" si="149"/>
        <v>0</v>
      </c>
      <c r="Q468" s="35" t="str">
        <f>IFERROR(IF(INDEX('[1]PNC 2020'!$A$3:$AA$434,MATCH($A468,'[1]PNC 2020'!$A$7:$A$434,0)+4,MATCH(Q$60,'[1]PNC 2020'!$A$3:$AA$3,0))=0,"",INDEX('[1]PNC 2020'!$A$3:$AA$434,MATCH($A468,'[1]PNC 2020'!$A$7:$A$434,0)+4,MATCH(Q$60,'[1]PNC 2020'!$A$3:$AA$3,0))),"")</f>
        <v/>
      </c>
      <c r="R468" s="35" t="str">
        <f>IFERROR(IF(INDEX('[1]PNC 2020'!$A$3:$AA$434,MATCH($A468,'[1]PNC 2020'!$A$7:$A$434,0)+4,MATCH(R$60,'[1]PNC 2020'!$A$3:$AA$3,0))=0,"",INDEX('[1]PNC 2020'!$A$3:$AA$434,MATCH($A468,'[1]PNC 2020'!$A$7:$A$434,0)+4,MATCH(R$60,'[1]PNC 2020'!$A$3:$AA$3,0))),"")</f>
        <v/>
      </c>
      <c r="S468" s="35">
        <f t="shared" si="150"/>
        <v>0</v>
      </c>
      <c r="T468" s="35" t="str">
        <f>IFERROR(IF(INDEX('[1]PNC 2020'!$A$3:$AA$434,MATCH($A468,'[1]PNC 2020'!$A$7:$A$434,0)+4,MATCH(T$60,'[1]PNC 2020'!$A$3:$AA$3,0))=0,"",INDEX('[1]PNC 2020'!$A$3:$AA$434,MATCH($A468,'[1]PNC 2020'!$A$7:$A$434,0)+4,MATCH(T$60,'[1]PNC 2020'!$A$3:$AA$3,0))),"")</f>
        <v/>
      </c>
      <c r="U468" s="35" t="str">
        <f>IFERROR(IF(INDEX('[1]PNC 2020'!$A$3:$AA$434,MATCH($A468,'[1]PNC 2020'!$A$7:$A$434,0)+4,MATCH(U$60,'[1]PNC 2020'!$A$3:$AA$3,0))=0,"",INDEX('[1]PNC 2020'!$A$3:$AA$434,MATCH($A468,'[1]PNC 2020'!$A$7:$A$434,0)+4,MATCH(U$60,'[1]PNC 2020'!$A$3:$AA$3,0))),"")</f>
        <v/>
      </c>
      <c r="V468" s="35">
        <f t="shared" si="151"/>
        <v>0</v>
      </c>
      <c r="W468" s="35" t="str">
        <f>IFERROR(IF(INDEX('[1]PNC 2020'!$A$3:$AA$434,MATCH($A468,'[1]PNC 2020'!$A$7:$A$434,0)+4,MATCH(W$60,'[1]PNC 2020'!$A$3:$AA$3,0))=0,"",INDEX('[1]PNC 2020'!$A$3:$AA$434,MATCH($A468,'[1]PNC 2020'!$A$7:$A$434,0)+4,MATCH(W$60,'[1]PNC 2020'!$A$3:$AA$3,0))),"")</f>
        <v/>
      </c>
      <c r="X468" s="35" t="str">
        <f>IFERROR(IF(INDEX('[1]PNC 2020'!$A$3:$AA$434,MATCH($A468,'[1]PNC 2020'!$A$7:$A$434,0)+4,MATCH(X$60,'[1]PNC 2020'!$A$3:$AA$3,0))=0,"",INDEX('[1]PNC 2020'!$A$3:$AA$434,MATCH($A468,'[1]PNC 2020'!$A$7:$A$434,0)+4,MATCH(X$60,'[1]PNC 2020'!$A$3:$AA$3,0))),"")</f>
        <v/>
      </c>
      <c r="Y468" s="35">
        <f t="shared" si="152"/>
        <v>0</v>
      </c>
      <c r="Z468" s="35" t="str">
        <f>IFERROR(IF(INDEX('[1]PNC 2020'!$A$3:$AA$434,MATCH($A468,'[1]PNC 2020'!$A$7:$A$434,0)+4,MATCH(Z$60,'[1]PNC 2020'!$A$3:$AA$3,0))=0,"",INDEX('[1]PNC 2020'!$A$3:$AA$434,MATCH($A468,'[1]PNC 2020'!$A$7:$A$434,0)+4,MATCH(Z$60,'[1]PNC 2020'!$A$3:$AA$3,0))),"")</f>
        <v/>
      </c>
      <c r="AA468" s="35" t="str">
        <f>IFERROR(IF(INDEX('[1]PNC 2020'!$A$3:$AA$434,MATCH($A468,'[1]PNC 2020'!$A$7:$A$434,0)+4,MATCH(AA$60,'[1]PNC 2020'!$A$3:$AA$3,0))=0,"",INDEX('[1]PNC 2020'!$A$3:$AA$434,MATCH($A468,'[1]PNC 2020'!$A$7:$A$434,0)+4,MATCH(AA$60,'[1]PNC 2020'!$A$3:$AA$3,0))),"")</f>
        <v/>
      </c>
      <c r="AB468" s="35">
        <f t="shared" si="153"/>
        <v>0</v>
      </c>
      <c r="AC468" s="35" t="str">
        <f>IFERROR(IF(INDEX('[1]PNC 2020'!$A$3:$AA$434,MATCH($A468,'[1]PNC 2020'!$A$7:$A$434,0)+4,MATCH(AC$60,'[1]PNC 2020'!$A$3:$AA$3,0))=0,"",INDEX('[1]PNC 2020'!$A$3:$AA$434,MATCH($A468,'[1]PNC 2020'!$A$7:$A$434,0)+4,MATCH(AC$60,'[1]PNC 2020'!$A$3:$AA$3,0))),"")</f>
        <v/>
      </c>
      <c r="AD468" s="35" t="str">
        <f>IFERROR(IF(INDEX('[1]PNC 2020'!$A$3:$AA$434,MATCH($A468,'[1]PNC 2020'!$A$7:$A$434,0)+4,MATCH(AD$60,'[1]PNC 2020'!$A$3:$AA$3,0))=0,"",INDEX('[1]PNC 2020'!$A$3:$AA$434,MATCH($A468,'[1]PNC 2020'!$A$7:$A$434,0)+4,MATCH(AD$60,'[1]PNC 2020'!$A$3:$AA$3,0))),"")</f>
        <v/>
      </c>
      <c r="AE468" s="35">
        <f t="shared" si="154"/>
        <v>0</v>
      </c>
      <c r="AF468" s="35" t="str">
        <f>IFERROR(IF(INDEX('[1]PNC 2020'!$A$3:$AA$434,MATCH($A468,'[1]PNC 2020'!$A$7:$A$434,0)+4,MATCH(AF$60,'[1]PNC 2020'!$A$3:$AA$3,0))=0,"",INDEX('[1]PNC 2020'!$A$3:$AA$434,MATCH($A468,'[1]PNC 2020'!$A$7:$A$434,0)+4,MATCH(AF$60,'[1]PNC 2020'!$A$3:$AA$3,0))),"")</f>
        <v/>
      </c>
      <c r="AG468" s="35" t="str">
        <f>IFERROR(IF(INDEX('[1]PNC 2020'!$A$3:$AA$434,MATCH($A468,'[1]PNC 2020'!$A$7:$A$434,0)+4,MATCH(AG$60,'[1]PNC 2020'!$A$3:$AA$3,0))=0,"",INDEX('[1]PNC 2020'!$A$3:$AA$434,MATCH($A468,'[1]PNC 2020'!$A$7:$A$434,0)+4,MATCH(AG$60,'[1]PNC 2020'!$A$3:$AA$3,0))),"")</f>
        <v/>
      </c>
      <c r="AH468" s="35">
        <f t="shared" si="155"/>
        <v>0</v>
      </c>
      <c r="AI468" s="35" t="str">
        <f>IFERROR(IF(INDEX('[1]PNC 2020'!$A$3:$AA$434,MATCH($A468,'[1]PNC 2020'!$A$7:$A$434,0)+4,MATCH(AI$60,'[1]PNC 2020'!$A$3:$AA$3,0))=0,"",INDEX('[1]PNC 2020'!$A$3:$AA$434,MATCH($A468,'[1]PNC 2020'!$A$7:$A$434,0)+4,MATCH(AI$60,'[1]PNC 2020'!$A$3:$AA$3,0))),"")</f>
        <v/>
      </c>
      <c r="AJ468" s="35" t="str">
        <f>IFERROR(IF(INDEX('[1]PNC 2020'!$A$3:$AA$434,MATCH($A468,'[1]PNC 2020'!$A$7:$A$434,0)+4,MATCH(AJ$60,'[1]PNC 2020'!$A$3:$AA$3,0))=0,"",INDEX('[1]PNC 2020'!$A$3:$AA$434,MATCH($A468,'[1]PNC 2020'!$A$7:$A$434,0)+4,MATCH(AJ$60,'[1]PNC 2020'!$A$3:$AA$3,0))),"")</f>
        <v/>
      </c>
      <c r="AK468" s="35">
        <f t="shared" si="156"/>
        <v>0</v>
      </c>
      <c r="AM468" s="97" t="s">
        <v>7</v>
      </c>
    </row>
    <row r="469" spans="1:39" x14ac:dyDescent="0.25">
      <c r="A469" s="97" t="str">
        <f t="shared" si="142"/>
        <v>AgostoMidas Seguros, S.A.</v>
      </c>
      <c r="B469" s="37" t="s">
        <v>130</v>
      </c>
      <c r="C469" s="44">
        <f t="shared" si="144"/>
        <v>0</v>
      </c>
      <c r="D469" s="44">
        <f t="shared" si="145"/>
        <v>0</v>
      </c>
      <c r="E469" s="35" t="str">
        <f>IFERROR(IF(INDEX('[1]PNC 2020'!$A$3:$AA$434,MATCH($A469,'[1]PNC 2020'!$A$7:$A$434,0)+4,MATCH(E$60,'[1]PNC 2020'!$A$3:$AA$3,0))=0,"",INDEX('[1]PNC 2020'!$A$3:$AA$434,MATCH($A469,'[1]PNC 2020'!$A$7:$A$434,0)+4,MATCH(E$60,'[1]PNC 2020'!$A$3:$AA$3,0))),"")</f>
        <v/>
      </c>
      <c r="F469" s="35" t="str">
        <f>IFERROR(IF(INDEX('[1]PNC 2020'!$A$3:$AA$434,MATCH($A469,'[1]PNC 2020'!$A$7:$A$434,0)+4,MATCH(F$60,'[1]PNC 2020'!$A$3:$AA$3,0))=0,"",INDEX('[1]PNC 2020'!$A$3:$AA$434,MATCH($A469,'[1]PNC 2020'!$A$7:$A$434,0)+4,MATCH(F$60,'[1]PNC 2020'!$A$3:$AA$3,0))),"")</f>
        <v/>
      </c>
      <c r="G469" s="35">
        <f t="shared" si="146"/>
        <v>0</v>
      </c>
      <c r="H469" s="35" t="str">
        <f>IFERROR(IF(INDEX('[1]PNC 2020'!$A$3:$AA$434,MATCH($A469,'[1]PNC 2020'!$A$7:$A$434,0)+4,MATCH(H$60,'[1]PNC 2020'!$A$3:$AA$3,0))=0,"",INDEX('[1]PNC 2020'!$A$3:$AA$434,MATCH($A469,'[1]PNC 2020'!$A$7:$A$434,0)+4,MATCH(H$60,'[1]PNC 2020'!$A$3:$AA$3,0))),"")</f>
        <v/>
      </c>
      <c r="I469" s="35" t="str">
        <f>IFERROR(IF(INDEX('[1]PNC 2020'!$A$3:$AA$434,MATCH($A469,'[1]PNC 2020'!$A$7:$A$434,0)+4,MATCH(I$60,'[1]PNC 2020'!$A$3:$AA$3,0))=0,"",INDEX('[1]PNC 2020'!$A$3:$AA$434,MATCH($A469,'[1]PNC 2020'!$A$7:$A$434,0)+4,MATCH(I$60,'[1]PNC 2020'!$A$3:$AA$3,0))),"")</f>
        <v/>
      </c>
      <c r="J469" s="35">
        <f t="shared" si="147"/>
        <v>0</v>
      </c>
      <c r="K469" s="35" t="str">
        <f>IFERROR(IF(INDEX('[1]PNC 2020'!$A$3:$AA$434,MATCH($A469,'[1]PNC 2020'!$A$7:$A$434,0)+4,MATCH(K$60,'[1]PNC 2020'!$A$3:$AA$3,0))=0,"",INDEX('[1]PNC 2020'!$A$3:$AA$434,MATCH($A469,'[1]PNC 2020'!$A$7:$A$434,0)+4,MATCH(K$60,'[1]PNC 2020'!$A$3:$AA$3,0))),"")</f>
        <v/>
      </c>
      <c r="L469" s="35" t="str">
        <f>IFERROR(IF(INDEX('[1]PNC 2020'!$A$3:$AA$434,MATCH($A469,'[1]PNC 2020'!$A$7:$A$434,0)+4,MATCH(L$60,'[1]PNC 2020'!$A$3:$AA$3,0))=0,"",INDEX('[1]PNC 2020'!$A$3:$AA$434,MATCH($A469,'[1]PNC 2020'!$A$7:$A$434,0)+4,MATCH(L$60,'[1]PNC 2020'!$A$3:$AA$3,0))),"")</f>
        <v/>
      </c>
      <c r="M469" s="35">
        <f t="shared" si="148"/>
        <v>0</v>
      </c>
      <c r="N469" s="35" t="str">
        <f>IFERROR(IF(INDEX('[1]PNC 2020'!$A$3:$AA$434,MATCH($A469,'[1]PNC 2020'!$A$7:$A$434,0)+4,MATCH(N$60,'[1]PNC 2020'!$A$3:$AA$3,0))=0,"",INDEX('[1]PNC 2020'!$A$3:$AA$434,MATCH($A469,'[1]PNC 2020'!$A$7:$A$434,0)+4,MATCH(N$60,'[1]PNC 2020'!$A$3:$AA$3,0))),"")</f>
        <v/>
      </c>
      <c r="O469" s="35" t="str">
        <f>IFERROR(IF(INDEX('[1]PNC 2020'!$A$3:$AA$434,MATCH($A469,'[1]PNC 2020'!$A$7:$A$434,0)+4,MATCH(O$60,'[1]PNC 2020'!$A$3:$AA$3,0))=0,"",INDEX('[1]PNC 2020'!$A$3:$AA$434,MATCH($A469,'[1]PNC 2020'!$A$7:$A$434,0)+4,MATCH(O$60,'[1]PNC 2020'!$A$3:$AA$3,0))),"")</f>
        <v/>
      </c>
      <c r="P469" s="35">
        <f t="shared" si="149"/>
        <v>0</v>
      </c>
      <c r="Q469" s="35" t="str">
        <f>IFERROR(IF(INDEX('[1]PNC 2020'!$A$3:$AA$434,MATCH($A469,'[1]PNC 2020'!$A$7:$A$434,0)+4,MATCH(Q$60,'[1]PNC 2020'!$A$3:$AA$3,0))=0,"",INDEX('[1]PNC 2020'!$A$3:$AA$434,MATCH($A469,'[1]PNC 2020'!$A$7:$A$434,0)+4,MATCH(Q$60,'[1]PNC 2020'!$A$3:$AA$3,0))),"")</f>
        <v/>
      </c>
      <c r="R469" s="35" t="str">
        <f>IFERROR(IF(INDEX('[1]PNC 2020'!$A$3:$AA$434,MATCH($A469,'[1]PNC 2020'!$A$7:$A$434,0)+4,MATCH(R$60,'[1]PNC 2020'!$A$3:$AA$3,0))=0,"",INDEX('[1]PNC 2020'!$A$3:$AA$434,MATCH($A469,'[1]PNC 2020'!$A$7:$A$434,0)+4,MATCH(R$60,'[1]PNC 2020'!$A$3:$AA$3,0))),"")</f>
        <v/>
      </c>
      <c r="S469" s="35">
        <f t="shared" si="150"/>
        <v>0</v>
      </c>
      <c r="T469" s="35" t="str">
        <f>IFERROR(IF(INDEX('[1]PNC 2020'!$A$3:$AA$434,MATCH($A469,'[1]PNC 2020'!$A$7:$A$434,0)+4,MATCH(T$60,'[1]PNC 2020'!$A$3:$AA$3,0))=0,"",INDEX('[1]PNC 2020'!$A$3:$AA$434,MATCH($A469,'[1]PNC 2020'!$A$7:$A$434,0)+4,MATCH(T$60,'[1]PNC 2020'!$A$3:$AA$3,0))),"")</f>
        <v/>
      </c>
      <c r="U469" s="35" t="str">
        <f>IFERROR(IF(INDEX('[1]PNC 2020'!$A$3:$AA$434,MATCH($A469,'[1]PNC 2020'!$A$7:$A$434,0)+4,MATCH(U$60,'[1]PNC 2020'!$A$3:$AA$3,0))=0,"",INDEX('[1]PNC 2020'!$A$3:$AA$434,MATCH($A469,'[1]PNC 2020'!$A$7:$A$434,0)+4,MATCH(U$60,'[1]PNC 2020'!$A$3:$AA$3,0))),"")</f>
        <v/>
      </c>
      <c r="V469" s="35">
        <f t="shared" si="151"/>
        <v>0</v>
      </c>
      <c r="W469" s="35" t="str">
        <f>IFERROR(IF(INDEX('[1]PNC 2020'!$A$3:$AA$434,MATCH($A469,'[1]PNC 2020'!$A$7:$A$434,0)+4,MATCH(W$60,'[1]PNC 2020'!$A$3:$AA$3,0))=0,"",INDEX('[1]PNC 2020'!$A$3:$AA$434,MATCH($A469,'[1]PNC 2020'!$A$7:$A$434,0)+4,MATCH(W$60,'[1]PNC 2020'!$A$3:$AA$3,0))),"")</f>
        <v/>
      </c>
      <c r="X469" s="35" t="str">
        <f>IFERROR(IF(INDEX('[1]PNC 2020'!$A$3:$AA$434,MATCH($A469,'[1]PNC 2020'!$A$7:$A$434,0)+4,MATCH(X$60,'[1]PNC 2020'!$A$3:$AA$3,0))=0,"",INDEX('[1]PNC 2020'!$A$3:$AA$434,MATCH($A469,'[1]PNC 2020'!$A$7:$A$434,0)+4,MATCH(X$60,'[1]PNC 2020'!$A$3:$AA$3,0))),"")</f>
        <v/>
      </c>
      <c r="Y469" s="35">
        <f t="shared" si="152"/>
        <v>0</v>
      </c>
      <c r="Z469" s="35" t="str">
        <f>IFERROR(IF(INDEX('[1]PNC 2020'!$A$3:$AA$434,MATCH($A469,'[1]PNC 2020'!$A$7:$A$434,0)+4,MATCH(Z$60,'[1]PNC 2020'!$A$3:$AA$3,0))=0,"",INDEX('[1]PNC 2020'!$A$3:$AA$434,MATCH($A469,'[1]PNC 2020'!$A$7:$A$434,0)+4,MATCH(Z$60,'[1]PNC 2020'!$A$3:$AA$3,0))),"")</f>
        <v/>
      </c>
      <c r="AA469" s="35" t="str">
        <f>IFERROR(IF(INDEX('[1]PNC 2020'!$A$3:$AA$434,MATCH($A469,'[1]PNC 2020'!$A$7:$A$434,0)+4,MATCH(AA$60,'[1]PNC 2020'!$A$3:$AA$3,0))=0,"",INDEX('[1]PNC 2020'!$A$3:$AA$434,MATCH($A469,'[1]PNC 2020'!$A$7:$A$434,0)+4,MATCH(AA$60,'[1]PNC 2020'!$A$3:$AA$3,0))),"")</f>
        <v/>
      </c>
      <c r="AB469" s="35">
        <f t="shared" si="153"/>
        <v>0</v>
      </c>
      <c r="AC469" s="35" t="str">
        <f>IFERROR(IF(INDEX('[1]PNC 2020'!$A$3:$AA$434,MATCH($A469,'[1]PNC 2020'!$A$7:$A$434,0)+4,MATCH(AC$60,'[1]PNC 2020'!$A$3:$AA$3,0))=0,"",INDEX('[1]PNC 2020'!$A$3:$AA$434,MATCH($A469,'[1]PNC 2020'!$A$7:$A$434,0)+4,MATCH(AC$60,'[1]PNC 2020'!$A$3:$AA$3,0))),"")</f>
        <v/>
      </c>
      <c r="AD469" s="35" t="str">
        <f>IFERROR(IF(INDEX('[1]PNC 2020'!$A$3:$AA$434,MATCH($A469,'[1]PNC 2020'!$A$7:$A$434,0)+4,MATCH(AD$60,'[1]PNC 2020'!$A$3:$AA$3,0))=0,"",INDEX('[1]PNC 2020'!$A$3:$AA$434,MATCH($A469,'[1]PNC 2020'!$A$7:$A$434,0)+4,MATCH(AD$60,'[1]PNC 2020'!$A$3:$AA$3,0))),"")</f>
        <v/>
      </c>
      <c r="AE469" s="35">
        <f t="shared" si="154"/>
        <v>0</v>
      </c>
      <c r="AF469" s="35" t="str">
        <f>IFERROR(IF(INDEX('[1]PNC 2020'!$A$3:$AA$434,MATCH($A469,'[1]PNC 2020'!$A$7:$A$434,0)+4,MATCH(AF$60,'[1]PNC 2020'!$A$3:$AA$3,0))=0,"",INDEX('[1]PNC 2020'!$A$3:$AA$434,MATCH($A469,'[1]PNC 2020'!$A$7:$A$434,0)+4,MATCH(AF$60,'[1]PNC 2020'!$A$3:$AA$3,0))),"")</f>
        <v/>
      </c>
      <c r="AG469" s="35" t="str">
        <f>IFERROR(IF(INDEX('[1]PNC 2020'!$A$3:$AA$434,MATCH($A469,'[1]PNC 2020'!$A$7:$A$434,0)+4,MATCH(AG$60,'[1]PNC 2020'!$A$3:$AA$3,0))=0,"",INDEX('[1]PNC 2020'!$A$3:$AA$434,MATCH($A469,'[1]PNC 2020'!$A$7:$A$434,0)+4,MATCH(AG$60,'[1]PNC 2020'!$A$3:$AA$3,0))),"")</f>
        <v/>
      </c>
      <c r="AH469" s="35">
        <f t="shared" si="155"/>
        <v>0</v>
      </c>
      <c r="AI469" s="35" t="str">
        <f>IFERROR(IF(INDEX('[1]PNC 2020'!$A$3:$AA$434,MATCH($A469,'[1]PNC 2020'!$A$7:$A$434,0)+4,MATCH(AI$60,'[1]PNC 2020'!$A$3:$AA$3,0))=0,"",INDEX('[1]PNC 2020'!$A$3:$AA$434,MATCH($A469,'[1]PNC 2020'!$A$7:$A$434,0)+4,MATCH(AI$60,'[1]PNC 2020'!$A$3:$AA$3,0))),"")</f>
        <v/>
      </c>
      <c r="AJ469" s="35" t="str">
        <f>IFERROR(IF(INDEX('[1]PNC 2020'!$A$3:$AA$434,MATCH($A469,'[1]PNC 2020'!$A$7:$A$434,0)+4,MATCH(AJ$60,'[1]PNC 2020'!$A$3:$AA$3,0))=0,"",INDEX('[1]PNC 2020'!$A$3:$AA$434,MATCH($A469,'[1]PNC 2020'!$A$7:$A$434,0)+4,MATCH(AJ$60,'[1]PNC 2020'!$A$3:$AA$3,0))),"")</f>
        <v/>
      </c>
      <c r="AK469" s="35">
        <f t="shared" si="156"/>
        <v>0</v>
      </c>
      <c r="AM469" s="97" t="s">
        <v>7</v>
      </c>
    </row>
    <row r="470" spans="1:39" ht="13.8" thickBot="1" x14ac:dyDescent="0.3">
      <c r="A470" s="97" t="str">
        <f t="shared" si="142"/>
        <v>AgostoUnit, S.A.</v>
      </c>
      <c r="B470" s="37" t="s">
        <v>131</v>
      </c>
      <c r="C470" s="44">
        <f t="shared" si="144"/>
        <v>0</v>
      </c>
      <c r="D470" s="44">
        <f t="shared" si="145"/>
        <v>0</v>
      </c>
      <c r="E470" s="35" t="str">
        <f>IFERROR(IF(INDEX('[1]PNC 2020'!$A$3:$AA$434,MATCH($A470,'[1]PNC 2020'!$A$7:$A$434,0)+4,MATCH(E$60,'[1]PNC 2020'!$A$3:$AA$3,0))=0,"",INDEX('[1]PNC 2020'!$A$3:$AA$434,MATCH($A470,'[1]PNC 2020'!$A$7:$A$434,0)+4,MATCH(E$60,'[1]PNC 2020'!$A$3:$AA$3,0))),"")</f>
        <v/>
      </c>
      <c r="F470" s="35" t="str">
        <f>IFERROR(IF(INDEX('[1]PNC 2020'!$A$3:$AA$434,MATCH($A470,'[1]PNC 2020'!$A$7:$A$434,0)+4,MATCH(F$60,'[1]PNC 2020'!$A$3:$AA$3,0))=0,"",INDEX('[1]PNC 2020'!$A$3:$AA$434,MATCH($A470,'[1]PNC 2020'!$A$7:$A$434,0)+4,MATCH(F$60,'[1]PNC 2020'!$A$3:$AA$3,0))),"")</f>
        <v/>
      </c>
      <c r="G470" s="35">
        <f t="shared" si="146"/>
        <v>0</v>
      </c>
      <c r="H470" s="35" t="str">
        <f>IFERROR(IF(INDEX('[1]PNC 2020'!$A$3:$AA$434,MATCH($A470,'[1]PNC 2020'!$A$7:$A$434,0)+4,MATCH(H$60,'[1]PNC 2020'!$A$3:$AA$3,0))=0,"",INDEX('[1]PNC 2020'!$A$3:$AA$434,MATCH($A470,'[1]PNC 2020'!$A$7:$A$434,0)+4,MATCH(H$60,'[1]PNC 2020'!$A$3:$AA$3,0))),"")</f>
        <v/>
      </c>
      <c r="I470" s="35" t="str">
        <f>IFERROR(IF(INDEX('[1]PNC 2020'!$A$3:$AA$434,MATCH($A470,'[1]PNC 2020'!$A$7:$A$434,0)+4,MATCH(I$60,'[1]PNC 2020'!$A$3:$AA$3,0))=0,"",INDEX('[1]PNC 2020'!$A$3:$AA$434,MATCH($A470,'[1]PNC 2020'!$A$7:$A$434,0)+4,MATCH(I$60,'[1]PNC 2020'!$A$3:$AA$3,0))),"")</f>
        <v/>
      </c>
      <c r="J470" s="35">
        <f t="shared" si="147"/>
        <v>0</v>
      </c>
      <c r="K470" s="35" t="str">
        <f>IFERROR(IF(INDEX('[1]PNC 2020'!$A$3:$AA$434,MATCH($A470,'[1]PNC 2020'!$A$7:$A$434,0)+4,MATCH(K$60,'[1]PNC 2020'!$A$3:$AA$3,0))=0,"",INDEX('[1]PNC 2020'!$A$3:$AA$434,MATCH($A470,'[1]PNC 2020'!$A$7:$A$434,0)+4,MATCH(K$60,'[1]PNC 2020'!$A$3:$AA$3,0))),"")</f>
        <v/>
      </c>
      <c r="L470" s="35" t="str">
        <f>IFERROR(IF(INDEX('[1]PNC 2020'!$A$3:$AA$434,MATCH($A470,'[1]PNC 2020'!$A$7:$A$434,0)+4,MATCH(L$60,'[1]PNC 2020'!$A$3:$AA$3,0))=0,"",INDEX('[1]PNC 2020'!$A$3:$AA$434,MATCH($A470,'[1]PNC 2020'!$A$7:$A$434,0)+4,MATCH(L$60,'[1]PNC 2020'!$A$3:$AA$3,0))),"")</f>
        <v/>
      </c>
      <c r="M470" s="35">
        <f t="shared" si="148"/>
        <v>0</v>
      </c>
      <c r="N470" s="35" t="str">
        <f>IFERROR(IF(INDEX('[1]PNC 2020'!$A$3:$AA$434,MATCH($A470,'[1]PNC 2020'!$A$7:$A$434,0)+4,MATCH(N$60,'[1]PNC 2020'!$A$3:$AA$3,0))=0,"",INDEX('[1]PNC 2020'!$A$3:$AA$434,MATCH($A470,'[1]PNC 2020'!$A$7:$A$434,0)+4,MATCH(N$60,'[1]PNC 2020'!$A$3:$AA$3,0))),"")</f>
        <v/>
      </c>
      <c r="O470" s="35" t="str">
        <f>IFERROR(IF(INDEX('[1]PNC 2020'!$A$3:$AA$434,MATCH($A470,'[1]PNC 2020'!$A$7:$A$434,0)+4,MATCH(O$60,'[1]PNC 2020'!$A$3:$AA$3,0))=0,"",INDEX('[1]PNC 2020'!$A$3:$AA$434,MATCH($A470,'[1]PNC 2020'!$A$7:$A$434,0)+4,MATCH(O$60,'[1]PNC 2020'!$A$3:$AA$3,0))),"")</f>
        <v/>
      </c>
      <c r="P470" s="35">
        <f t="shared" si="149"/>
        <v>0</v>
      </c>
      <c r="Q470" s="35" t="str">
        <f>IFERROR(IF(INDEX('[1]PNC 2020'!$A$3:$AA$434,MATCH($A470,'[1]PNC 2020'!$A$7:$A$434,0)+4,MATCH(Q$60,'[1]PNC 2020'!$A$3:$AA$3,0))=0,"",INDEX('[1]PNC 2020'!$A$3:$AA$434,MATCH($A470,'[1]PNC 2020'!$A$7:$A$434,0)+4,MATCH(Q$60,'[1]PNC 2020'!$A$3:$AA$3,0))),"")</f>
        <v/>
      </c>
      <c r="R470" s="35" t="str">
        <f>IFERROR(IF(INDEX('[1]PNC 2020'!$A$3:$AA$434,MATCH($A470,'[1]PNC 2020'!$A$7:$A$434,0)+4,MATCH(R$60,'[1]PNC 2020'!$A$3:$AA$3,0))=0,"",INDEX('[1]PNC 2020'!$A$3:$AA$434,MATCH($A470,'[1]PNC 2020'!$A$7:$A$434,0)+4,MATCH(R$60,'[1]PNC 2020'!$A$3:$AA$3,0))),"")</f>
        <v/>
      </c>
      <c r="S470" s="35">
        <f t="shared" si="150"/>
        <v>0</v>
      </c>
      <c r="T470" s="35" t="str">
        <f>IFERROR(IF(INDEX('[1]PNC 2020'!$A$3:$AA$434,MATCH($A470,'[1]PNC 2020'!$A$7:$A$434,0)+4,MATCH(T$60,'[1]PNC 2020'!$A$3:$AA$3,0))=0,"",INDEX('[1]PNC 2020'!$A$3:$AA$434,MATCH($A470,'[1]PNC 2020'!$A$7:$A$434,0)+4,MATCH(T$60,'[1]PNC 2020'!$A$3:$AA$3,0))),"")</f>
        <v/>
      </c>
      <c r="U470" s="35" t="str">
        <f>IFERROR(IF(INDEX('[1]PNC 2020'!$A$3:$AA$434,MATCH($A470,'[1]PNC 2020'!$A$7:$A$434,0)+4,MATCH(U$60,'[1]PNC 2020'!$A$3:$AA$3,0))=0,"",INDEX('[1]PNC 2020'!$A$3:$AA$434,MATCH($A470,'[1]PNC 2020'!$A$7:$A$434,0)+4,MATCH(U$60,'[1]PNC 2020'!$A$3:$AA$3,0))),"")</f>
        <v/>
      </c>
      <c r="V470" s="35">
        <f t="shared" si="151"/>
        <v>0</v>
      </c>
      <c r="W470" s="35" t="str">
        <f>IFERROR(IF(INDEX('[1]PNC 2020'!$A$3:$AA$434,MATCH($A470,'[1]PNC 2020'!$A$7:$A$434,0)+4,MATCH(W$60,'[1]PNC 2020'!$A$3:$AA$3,0))=0,"",INDEX('[1]PNC 2020'!$A$3:$AA$434,MATCH($A470,'[1]PNC 2020'!$A$7:$A$434,0)+4,MATCH(W$60,'[1]PNC 2020'!$A$3:$AA$3,0))),"")</f>
        <v/>
      </c>
      <c r="X470" s="35" t="str">
        <f>IFERROR(IF(INDEX('[1]PNC 2020'!$A$3:$AA$434,MATCH($A470,'[1]PNC 2020'!$A$7:$A$434,0)+4,MATCH(X$60,'[1]PNC 2020'!$A$3:$AA$3,0))=0,"",INDEX('[1]PNC 2020'!$A$3:$AA$434,MATCH($A470,'[1]PNC 2020'!$A$7:$A$434,0)+4,MATCH(X$60,'[1]PNC 2020'!$A$3:$AA$3,0))),"")</f>
        <v/>
      </c>
      <c r="Y470" s="35">
        <f t="shared" si="152"/>
        <v>0</v>
      </c>
      <c r="Z470" s="35" t="str">
        <f>IFERROR(IF(INDEX('[1]PNC 2020'!$A$3:$AA$434,MATCH($A470,'[1]PNC 2020'!$A$7:$A$434,0)+4,MATCH(Z$60,'[1]PNC 2020'!$A$3:$AA$3,0))=0,"",INDEX('[1]PNC 2020'!$A$3:$AA$434,MATCH($A470,'[1]PNC 2020'!$A$7:$A$434,0)+4,MATCH(Z$60,'[1]PNC 2020'!$A$3:$AA$3,0))),"")</f>
        <v/>
      </c>
      <c r="AA470" s="35" t="str">
        <f>IFERROR(IF(INDEX('[1]PNC 2020'!$A$3:$AA$434,MATCH($A470,'[1]PNC 2020'!$A$7:$A$434,0)+4,MATCH(AA$60,'[1]PNC 2020'!$A$3:$AA$3,0))=0,"",INDEX('[1]PNC 2020'!$A$3:$AA$434,MATCH($A470,'[1]PNC 2020'!$A$7:$A$434,0)+4,MATCH(AA$60,'[1]PNC 2020'!$A$3:$AA$3,0))),"")</f>
        <v/>
      </c>
      <c r="AB470" s="35">
        <f t="shared" si="153"/>
        <v>0</v>
      </c>
      <c r="AC470" s="35" t="str">
        <f>IFERROR(IF(INDEX('[1]PNC 2020'!$A$3:$AA$434,MATCH($A470,'[1]PNC 2020'!$A$7:$A$434,0)+4,MATCH(AC$60,'[1]PNC 2020'!$A$3:$AA$3,0))=0,"",INDEX('[1]PNC 2020'!$A$3:$AA$434,MATCH($A470,'[1]PNC 2020'!$A$7:$A$434,0)+4,MATCH(AC$60,'[1]PNC 2020'!$A$3:$AA$3,0))),"")</f>
        <v/>
      </c>
      <c r="AD470" s="35" t="str">
        <f>IFERROR(IF(INDEX('[1]PNC 2020'!$A$3:$AA$434,MATCH($A470,'[1]PNC 2020'!$A$7:$A$434,0)+4,MATCH(AD$60,'[1]PNC 2020'!$A$3:$AA$3,0))=0,"",INDEX('[1]PNC 2020'!$A$3:$AA$434,MATCH($A470,'[1]PNC 2020'!$A$7:$A$434,0)+4,MATCH(AD$60,'[1]PNC 2020'!$A$3:$AA$3,0))),"")</f>
        <v/>
      </c>
      <c r="AE470" s="35">
        <f t="shared" si="154"/>
        <v>0</v>
      </c>
      <c r="AF470" s="35" t="str">
        <f>IFERROR(IF(INDEX('[1]PNC 2020'!$A$3:$AA$434,MATCH($A470,'[1]PNC 2020'!$A$7:$A$434,0)+4,MATCH(AF$60,'[1]PNC 2020'!$A$3:$AA$3,0))=0,"",INDEX('[1]PNC 2020'!$A$3:$AA$434,MATCH($A470,'[1]PNC 2020'!$A$7:$A$434,0)+4,MATCH(AF$60,'[1]PNC 2020'!$A$3:$AA$3,0))),"")</f>
        <v/>
      </c>
      <c r="AG470" s="35" t="str">
        <f>IFERROR(IF(INDEX('[1]PNC 2020'!$A$3:$AA$434,MATCH($A470,'[1]PNC 2020'!$A$7:$A$434,0)+4,MATCH(AG$60,'[1]PNC 2020'!$A$3:$AA$3,0))=0,"",INDEX('[1]PNC 2020'!$A$3:$AA$434,MATCH($A470,'[1]PNC 2020'!$A$7:$A$434,0)+4,MATCH(AG$60,'[1]PNC 2020'!$A$3:$AA$3,0))),"")</f>
        <v/>
      </c>
      <c r="AH470" s="35">
        <f t="shared" si="155"/>
        <v>0</v>
      </c>
      <c r="AI470" s="35" t="str">
        <f>IFERROR(IF(INDEX('[1]PNC 2020'!$A$3:$AA$434,MATCH($A470,'[1]PNC 2020'!$A$7:$A$434,0)+4,MATCH(AI$60,'[1]PNC 2020'!$A$3:$AA$3,0))=0,"",INDEX('[1]PNC 2020'!$A$3:$AA$434,MATCH($A470,'[1]PNC 2020'!$A$7:$A$434,0)+4,MATCH(AI$60,'[1]PNC 2020'!$A$3:$AA$3,0))),"")</f>
        <v/>
      </c>
      <c r="AJ470" s="35" t="str">
        <f>IFERROR(IF(INDEX('[1]PNC 2020'!$A$3:$AA$434,MATCH($A470,'[1]PNC 2020'!$A$7:$A$434,0)+4,MATCH(AJ$60,'[1]PNC 2020'!$A$3:$AA$3,0))=0,"",INDEX('[1]PNC 2020'!$A$3:$AA$434,MATCH($A470,'[1]PNC 2020'!$A$7:$A$434,0)+4,MATCH(AJ$60,'[1]PNC 2020'!$A$3:$AA$3,0))),"")</f>
        <v/>
      </c>
      <c r="AK470" s="35">
        <f t="shared" si="156"/>
        <v>0</v>
      </c>
      <c r="AM470" s="97" t="s">
        <v>7</v>
      </c>
    </row>
    <row r="471" spans="1:39" ht="14.4" thickTop="1" thickBot="1" x14ac:dyDescent="0.3">
      <c r="A471" s="97" t="str">
        <f t="shared" si="142"/>
        <v>Total General</v>
      </c>
      <c r="B471" s="39" t="s">
        <v>19</v>
      </c>
      <c r="C471" s="46">
        <f t="shared" ref="C471:AJ471" si="157">SUM(C438:C470)</f>
        <v>0</v>
      </c>
      <c r="D471" s="46">
        <f t="shared" si="157"/>
        <v>0</v>
      </c>
      <c r="E471" s="46">
        <f t="shared" si="157"/>
        <v>0</v>
      </c>
      <c r="F471" s="46">
        <f t="shared" si="157"/>
        <v>0</v>
      </c>
      <c r="G471" s="46">
        <f t="shared" si="157"/>
        <v>0</v>
      </c>
      <c r="H471" s="46">
        <f t="shared" si="157"/>
        <v>0</v>
      </c>
      <c r="I471" s="46">
        <f t="shared" si="157"/>
        <v>0</v>
      </c>
      <c r="J471" s="46">
        <f t="shared" si="157"/>
        <v>0</v>
      </c>
      <c r="K471" s="46">
        <f t="shared" si="157"/>
        <v>0</v>
      </c>
      <c r="L471" s="46">
        <f t="shared" si="157"/>
        <v>0</v>
      </c>
      <c r="M471" s="46">
        <f t="shared" si="157"/>
        <v>0</v>
      </c>
      <c r="N471" s="46">
        <f t="shared" si="157"/>
        <v>0</v>
      </c>
      <c r="O471" s="46">
        <f t="shared" si="157"/>
        <v>0</v>
      </c>
      <c r="P471" s="46">
        <f t="shared" si="157"/>
        <v>0</v>
      </c>
      <c r="Q471" s="46">
        <f t="shared" si="157"/>
        <v>0</v>
      </c>
      <c r="R471" s="46">
        <f t="shared" si="157"/>
        <v>0</v>
      </c>
      <c r="S471" s="46">
        <f t="shared" si="157"/>
        <v>0</v>
      </c>
      <c r="T471" s="46">
        <f t="shared" si="157"/>
        <v>0</v>
      </c>
      <c r="U471" s="46">
        <f t="shared" si="157"/>
        <v>0</v>
      </c>
      <c r="V471" s="46">
        <f t="shared" si="157"/>
        <v>0</v>
      </c>
      <c r="W471" s="46">
        <f t="shared" si="157"/>
        <v>0</v>
      </c>
      <c r="X471" s="46">
        <f t="shared" si="157"/>
        <v>0</v>
      </c>
      <c r="Y471" s="46">
        <f t="shared" si="157"/>
        <v>0</v>
      </c>
      <c r="Z471" s="46">
        <f t="shared" si="157"/>
        <v>0</v>
      </c>
      <c r="AA471" s="46">
        <f t="shared" si="157"/>
        <v>0</v>
      </c>
      <c r="AB471" s="46">
        <f t="shared" si="157"/>
        <v>0</v>
      </c>
      <c r="AC471" s="46">
        <f t="shared" si="157"/>
        <v>0</v>
      </c>
      <c r="AD471" s="46">
        <f t="shared" si="157"/>
        <v>0</v>
      </c>
      <c r="AE471" s="46">
        <f t="shared" si="157"/>
        <v>0</v>
      </c>
      <c r="AF471" s="46">
        <f t="shared" si="157"/>
        <v>0</v>
      </c>
      <c r="AG471" s="46">
        <f t="shared" si="157"/>
        <v>0</v>
      </c>
      <c r="AH471" s="46">
        <f t="shared" si="157"/>
        <v>0</v>
      </c>
      <c r="AI471" s="46">
        <f t="shared" si="157"/>
        <v>0</v>
      </c>
      <c r="AJ471" s="46">
        <f t="shared" si="157"/>
        <v>0</v>
      </c>
      <c r="AK471" s="65"/>
    </row>
    <row r="472" spans="1:39" ht="13.8" thickTop="1" x14ac:dyDescent="0.25">
      <c r="A472" s="97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7" t="str">
        <f>AM473&amp;B473</f>
        <v>% de Primas Exoneradas de Impuestos</v>
      </c>
      <c r="B473" s="4" t="s">
        <v>38</v>
      </c>
      <c r="C473" s="145">
        <f>IFERROR(D471/C474*100,0)</f>
        <v>0</v>
      </c>
      <c r="D473" s="145"/>
      <c r="E473" s="145">
        <f>IFERROR(F471/E474*100,0)</f>
        <v>0</v>
      </c>
      <c r="F473" s="145"/>
      <c r="G473" s="28"/>
      <c r="H473" s="145">
        <f>IFERROR(I471/H474*100,0)</f>
        <v>0</v>
      </c>
      <c r="I473" s="145"/>
      <c r="J473" s="28"/>
      <c r="K473" s="145">
        <f>IFERROR(L471/K474*100,0)</f>
        <v>0</v>
      </c>
      <c r="L473" s="145"/>
      <c r="M473" s="28"/>
      <c r="N473" s="145">
        <f>IFERROR(O471/N474*100,0)</f>
        <v>0</v>
      </c>
      <c r="O473" s="145"/>
      <c r="P473" s="28"/>
      <c r="Q473" s="145">
        <f>IFERROR(R471/Q474*100,0)</f>
        <v>0</v>
      </c>
      <c r="R473" s="145"/>
      <c r="S473" s="28"/>
      <c r="T473" s="145">
        <f>IFERROR(U471/T474*100,0)</f>
        <v>0</v>
      </c>
      <c r="U473" s="145"/>
      <c r="V473" s="28"/>
      <c r="W473" s="145">
        <f>IFERROR(X471/W474*100,0)</f>
        <v>0</v>
      </c>
      <c r="X473" s="145"/>
      <c r="Y473" s="28"/>
      <c r="Z473" s="145">
        <f>IFERROR(AA471/Z474*100,0)</f>
        <v>0</v>
      </c>
      <c r="AA473" s="145"/>
      <c r="AB473" s="28"/>
      <c r="AC473" s="145">
        <f>IFERROR(AD471/AC474*100,0)</f>
        <v>0</v>
      </c>
      <c r="AD473" s="145"/>
      <c r="AE473" s="28"/>
      <c r="AF473" s="145">
        <f>IFERROR(AG471/AF474*100,0)</f>
        <v>0</v>
      </c>
      <c r="AG473" s="145"/>
      <c r="AH473" s="28"/>
      <c r="AI473" s="145">
        <f>IFERROR(AJ471/AI474*100,0)</f>
        <v>0</v>
      </c>
      <c r="AJ473" s="145"/>
      <c r="AK473" s="28"/>
    </row>
    <row r="474" spans="1:39" x14ac:dyDescent="0.25">
      <c r="A474" s="97" t="str">
        <f>AM474&amp;B474</f>
        <v>Primas Netas Totales</v>
      </c>
      <c r="B474" s="4" t="s">
        <v>39</v>
      </c>
      <c r="C474" s="143">
        <f>IFERROR(C471+D471,0)</f>
        <v>0</v>
      </c>
      <c r="D474" s="144"/>
      <c r="E474" s="143">
        <f>IFERROR(E471+F471,0)</f>
        <v>0</v>
      </c>
      <c r="F474" s="144"/>
      <c r="G474" s="29"/>
      <c r="H474" s="143">
        <f>IFERROR(H471+I471,0)</f>
        <v>0</v>
      </c>
      <c r="I474" s="144"/>
      <c r="J474" s="29"/>
      <c r="K474" s="143">
        <f>IFERROR(K471+L471,0)</f>
        <v>0</v>
      </c>
      <c r="L474" s="144"/>
      <c r="M474" s="29"/>
      <c r="N474" s="143">
        <f>IFERROR(N471+O471,0)</f>
        <v>0</v>
      </c>
      <c r="O474" s="144"/>
      <c r="P474" s="29"/>
      <c r="Q474" s="143">
        <f>IFERROR(Q471+R471,0)</f>
        <v>0</v>
      </c>
      <c r="R474" s="144"/>
      <c r="S474" s="29"/>
      <c r="T474" s="143">
        <f>IFERROR(T471+U471,0)</f>
        <v>0</v>
      </c>
      <c r="U474" s="144"/>
      <c r="V474" s="29"/>
      <c r="W474" s="143">
        <f>IFERROR(W471+X471,0)</f>
        <v>0</v>
      </c>
      <c r="X474" s="144"/>
      <c r="Y474" s="29"/>
      <c r="Z474" s="143">
        <f>IFERROR(Z471+AA471,0)</f>
        <v>0</v>
      </c>
      <c r="AA474" s="144"/>
      <c r="AB474" s="29"/>
      <c r="AC474" s="143">
        <f>IFERROR(AC471+AD471,0)</f>
        <v>0</v>
      </c>
      <c r="AD474" s="144"/>
      <c r="AE474" s="29"/>
      <c r="AF474" s="143">
        <f>IFERROR(AF471+AG471,0)</f>
        <v>0</v>
      </c>
      <c r="AG474" s="144"/>
      <c r="AH474" s="29"/>
      <c r="AI474" s="143">
        <f>IFERROR(AI471+AJ471,0)</f>
        <v>0</v>
      </c>
      <c r="AJ474" s="144"/>
      <c r="AK474" s="29"/>
    </row>
    <row r="475" spans="1:39" x14ac:dyDescent="0.25">
      <c r="A475" s="97" t="str">
        <f>AM475&amp;B475</f>
        <v>% Por Ramos Primas Netas Cobradas</v>
      </c>
      <c r="B475" s="4" t="s">
        <v>40</v>
      </c>
      <c r="C475" s="145">
        <f>SUM(E475:AJ475,0)</f>
        <v>0</v>
      </c>
      <c r="D475" s="144"/>
      <c r="E475" s="145">
        <f>IFERROR(E474/C474*100,0)</f>
        <v>0</v>
      </c>
      <c r="F475" s="145"/>
      <c r="G475" s="28"/>
      <c r="H475" s="145">
        <f>IFERROR(H474/C474*100,0)</f>
        <v>0</v>
      </c>
      <c r="I475" s="145"/>
      <c r="J475" s="28"/>
      <c r="K475" s="145">
        <f>IFERROR(K474/C474*100,0)</f>
        <v>0</v>
      </c>
      <c r="L475" s="145"/>
      <c r="M475" s="28"/>
      <c r="N475" s="145">
        <f>IFERROR(N474/C474*100,0)</f>
        <v>0</v>
      </c>
      <c r="O475" s="145"/>
      <c r="P475" s="28"/>
      <c r="Q475" s="145">
        <f>IFERROR(Q474/C474*100,0)</f>
        <v>0</v>
      </c>
      <c r="R475" s="145"/>
      <c r="S475" s="28"/>
      <c r="T475" s="145">
        <f>IFERROR(T474/C474*100,0)</f>
        <v>0</v>
      </c>
      <c r="U475" s="145"/>
      <c r="V475" s="28"/>
      <c r="W475" s="145">
        <f>IFERROR(W474/C474*100,0)</f>
        <v>0</v>
      </c>
      <c r="X475" s="145"/>
      <c r="Y475" s="28"/>
      <c r="Z475" s="145">
        <f>IFERROR(Z474/C474*100,0)</f>
        <v>0</v>
      </c>
      <c r="AA475" s="145"/>
      <c r="AB475" s="28"/>
      <c r="AC475" s="145">
        <f>IFERROR(AC474/C474*100,0)</f>
        <v>0</v>
      </c>
      <c r="AD475" s="145"/>
      <c r="AE475" s="28"/>
      <c r="AF475" s="145">
        <f>IFERROR(AF474/C474*100,0)</f>
        <v>0</v>
      </c>
      <c r="AG475" s="145"/>
      <c r="AH475" s="28"/>
      <c r="AI475" s="145">
        <f>IFERROR(AI474/C474*100,0)</f>
        <v>0</v>
      </c>
      <c r="AJ475" s="145"/>
      <c r="AK475" s="28"/>
    </row>
    <row r="476" spans="1:39" x14ac:dyDescent="0.25">
      <c r="A476" s="97" t="str">
        <f t="shared" ref="A476:A531" si="158">AM476&amp;B476</f>
        <v>Fuente: Superintendencia de Seguros, Dirección de Estudios del Sector Seguros.</v>
      </c>
      <c r="B476" s="52" t="s">
        <v>173</v>
      </c>
    </row>
    <row r="477" spans="1:39" x14ac:dyDescent="0.25">
      <c r="A477" s="97" t="str">
        <f t="shared" si="158"/>
        <v/>
      </c>
      <c r="B477" s="3"/>
    </row>
    <row r="478" spans="1:39" x14ac:dyDescent="0.25">
      <c r="A478" s="97" t="str">
        <f t="shared" si="158"/>
        <v/>
      </c>
      <c r="B478" s="3"/>
    </row>
    <row r="479" spans="1:39" x14ac:dyDescent="0.25">
      <c r="A479" s="97" t="str">
        <f t="shared" si="158"/>
        <v/>
      </c>
      <c r="B479" s="3"/>
    </row>
    <row r="480" spans="1:39" x14ac:dyDescent="0.25">
      <c r="A480" s="97" t="str">
        <f t="shared" si="158"/>
        <v/>
      </c>
      <c r="B480" s="3"/>
    </row>
    <row r="481" spans="1:50" x14ac:dyDescent="0.25">
      <c r="A481" s="97" t="str">
        <f t="shared" si="158"/>
        <v/>
      </c>
      <c r="B481" s="3"/>
    </row>
    <row r="482" spans="1:50" x14ac:dyDescent="0.25">
      <c r="A482" s="97" t="str">
        <f t="shared" si="158"/>
        <v/>
      </c>
      <c r="B482" s="3"/>
    </row>
    <row r="483" spans="1:50" ht="20.25" customHeight="1" x14ac:dyDescent="0.4">
      <c r="A483" s="97" t="str">
        <f t="shared" si="158"/>
        <v>Superintendencia de Seguros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25">
      <c r="A484" s="97" t="str">
        <f t="shared" si="158"/>
        <v>Primas Netas Cobradas por Compañías, Según Ramos</v>
      </c>
      <c r="B484" s="134" t="s">
        <v>56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50" ht="12.75" customHeight="1" x14ac:dyDescent="0.25">
      <c r="A485" s="97" t="str">
        <f t="shared" si="158"/>
        <v>Septiembre, 2023</v>
      </c>
      <c r="B485" s="136" t="s">
        <v>156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50" ht="12.75" customHeight="1" x14ac:dyDescent="0.25">
      <c r="A486" s="97" t="str">
        <f t="shared" si="158"/>
        <v>(Valores en RD$)</v>
      </c>
      <c r="B486" s="134" t="s">
        <v>91</v>
      </c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spans="1:50" x14ac:dyDescent="0.25">
      <c r="A487" s="97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7" t="str">
        <f t="shared" si="158"/>
        <v/>
      </c>
      <c r="E488" s="97">
        <v>2</v>
      </c>
      <c r="F488" s="97">
        <v>3</v>
      </c>
      <c r="G488" s="97"/>
      <c r="H488" s="97">
        <v>4</v>
      </c>
      <c r="I488" s="97">
        <v>5</v>
      </c>
      <c r="J488" s="97"/>
      <c r="K488" s="97">
        <v>6</v>
      </c>
      <c r="L488" s="97">
        <v>7</v>
      </c>
      <c r="M488" s="97"/>
      <c r="N488" s="97">
        <v>8</v>
      </c>
      <c r="O488" s="97">
        <v>9</v>
      </c>
      <c r="P488" s="97"/>
      <c r="Q488" s="97">
        <v>10</v>
      </c>
      <c r="R488" s="97">
        <v>11</v>
      </c>
      <c r="S488" s="97"/>
      <c r="T488" s="97">
        <v>12</v>
      </c>
      <c r="U488" s="97">
        <v>13</v>
      </c>
      <c r="V488" s="97"/>
      <c r="W488" s="97">
        <v>14</v>
      </c>
      <c r="X488" s="97">
        <v>15</v>
      </c>
      <c r="Y488" s="97"/>
      <c r="Z488" s="97">
        <v>16</v>
      </c>
      <c r="AA488" s="97">
        <v>17</v>
      </c>
      <c r="AB488" s="97"/>
      <c r="AC488" s="97">
        <v>18</v>
      </c>
      <c r="AD488" s="97">
        <v>19</v>
      </c>
      <c r="AE488" s="97"/>
      <c r="AF488" s="97">
        <v>20</v>
      </c>
      <c r="AG488" s="97">
        <v>21</v>
      </c>
      <c r="AH488" s="97"/>
      <c r="AI488" s="97">
        <v>22</v>
      </c>
      <c r="AJ488" s="97">
        <v>23</v>
      </c>
    </row>
    <row r="489" spans="1:50" ht="23.25" customHeight="1" thickTop="1" thickBot="1" x14ac:dyDescent="0.3">
      <c r="A489" s="97" t="str">
        <f t="shared" si="158"/>
        <v>Compañías</v>
      </c>
      <c r="B489" s="137" t="s">
        <v>33</v>
      </c>
      <c r="C489" s="142" t="s">
        <v>0</v>
      </c>
      <c r="D489" s="142"/>
      <c r="E489" s="142" t="s">
        <v>12</v>
      </c>
      <c r="F489" s="142"/>
      <c r="G489" s="67"/>
      <c r="H489" s="142" t="s">
        <v>13</v>
      </c>
      <c r="I489" s="142"/>
      <c r="J489" s="67"/>
      <c r="K489" s="142" t="s">
        <v>14</v>
      </c>
      <c r="L489" s="142"/>
      <c r="M489" s="67"/>
      <c r="N489" s="142" t="s">
        <v>15</v>
      </c>
      <c r="O489" s="142"/>
      <c r="P489" s="67"/>
      <c r="Q489" s="142" t="s">
        <v>27</v>
      </c>
      <c r="R489" s="142"/>
      <c r="S489" s="67"/>
      <c r="T489" s="142" t="s">
        <v>35</v>
      </c>
      <c r="U489" s="142"/>
      <c r="V489" s="67"/>
      <c r="W489" s="142" t="s">
        <v>16</v>
      </c>
      <c r="X489" s="142"/>
      <c r="Y489" s="67"/>
      <c r="Z489" s="142" t="s">
        <v>67</v>
      </c>
      <c r="AA489" s="142"/>
      <c r="AB489" s="67"/>
      <c r="AC489" s="142" t="s">
        <v>34</v>
      </c>
      <c r="AD489" s="142"/>
      <c r="AE489" s="67"/>
      <c r="AF489" s="142" t="s">
        <v>17</v>
      </c>
      <c r="AG489" s="142"/>
      <c r="AH489" s="67"/>
      <c r="AI489" s="142" t="s">
        <v>18</v>
      </c>
      <c r="AJ489" s="142"/>
      <c r="AK489" s="49"/>
    </row>
    <row r="490" spans="1:50" ht="14.4" thickTop="1" thickBot="1" x14ac:dyDescent="0.3">
      <c r="A490" s="97" t="str">
        <f t="shared" si="158"/>
        <v/>
      </c>
      <c r="B490" s="146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</row>
    <row r="491" spans="1:50" ht="15.9" customHeight="1" thickTop="1" x14ac:dyDescent="0.25">
      <c r="A491" s="97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0</v>
      </c>
      <c r="D491" s="44">
        <f t="shared" ref="D491:D523" si="160">SUMIF($E$62:$AJ$62,$D$62,$E491:$AJ491)</f>
        <v>0</v>
      </c>
      <c r="E491" s="35" t="str">
        <f>IFERROR(IF(INDEX('[1]PNC 2020'!$A$3:$AA$434,MATCH($A491,'[1]PNC 2020'!$A$7:$A$434,0)+4,MATCH(E$60,'[1]PNC 2020'!$A$3:$AA$3,0))=0,"",INDEX('[1]PNC 2020'!$A$3:$AA$434,MATCH($A491,'[1]PNC 2020'!$A$7:$A$434,0)+4,MATCH(E$60,'[1]PNC 2020'!$A$3:$AA$3,0))),"")</f>
        <v/>
      </c>
      <c r="F491" s="35" t="str">
        <f>IFERROR(IF(INDEX('[1]PNC 2020'!$A$3:$AA$434,MATCH($A491,'[1]PNC 2020'!$A$7:$A$434,0)+4,MATCH(F$60,'[1]PNC 2020'!$A$3:$AA$3,0))=0,"",INDEX('[1]PNC 2020'!$A$3:$AA$434,MATCH($A491,'[1]PNC 2020'!$A$7:$A$434,0)+4,MATCH(F$60,'[1]PNC 2020'!$A$3:$AA$3,0))),"")</f>
        <v/>
      </c>
      <c r="G491" s="35">
        <f>SUBTOTAL(109,E491:F491)</f>
        <v>0</v>
      </c>
      <c r="H491" s="35" t="str">
        <f>IFERROR(IF(INDEX('[1]PNC 2020'!$A$3:$AA$434,MATCH($A491,'[1]PNC 2020'!$A$7:$A$434,0)+4,MATCH(H$60,'[1]PNC 2020'!$A$3:$AA$3,0))=0,"",INDEX('[1]PNC 2020'!$A$3:$AA$434,MATCH($A491,'[1]PNC 2020'!$A$7:$A$434,0)+4,MATCH(H$60,'[1]PNC 2020'!$A$3:$AA$3,0))),"")</f>
        <v/>
      </c>
      <c r="I491" s="35" t="str">
        <f>IFERROR(IF(INDEX('[1]PNC 2020'!$A$3:$AA$434,MATCH($A491,'[1]PNC 2020'!$A$7:$A$434,0)+4,MATCH(I$60,'[1]PNC 2020'!$A$3:$AA$3,0))=0,"",INDEX('[1]PNC 2020'!$A$3:$AA$434,MATCH($A491,'[1]PNC 2020'!$A$7:$A$434,0)+4,MATCH(I$60,'[1]PNC 2020'!$A$3:$AA$3,0))),"")</f>
        <v/>
      </c>
      <c r="J491" s="35">
        <f>SUBTOTAL(109,H491:I491)</f>
        <v>0</v>
      </c>
      <c r="K491" s="35" t="str">
        <f>IFERROR(IF(INDEX('[1]PNC 2020'!$A$3:$AA$434,MATCH($A491,'[1]PNC 2020'!$A$7:$A$434,0)+4,MATCH(K$60,'[1]PNC 2020'!$A$3:$AA$3,0))=0,"",INDEX('[1]PNC 2020'!$A$3:$AA$434,MATCH($A491,'[1]PNC 2020'!$A$7:$A$434,0)+4,MATCH(K$60,'[1]PNC 2020'!$A$3:$AA$3,0))),"")</f>
        <v/>
      </c>
      <c r="L491" s="35" t="str">
        <f>IFERROR(IF(INDEX('[1]PNC 2020'!$A$3:$AA$434,MATCH($A491,'[1]PNC 2020'!$A$7:$A$434,0)+4,MATCH(L$60,'[1]PNC 2020'!$A$3:$AA$3,0))=0,"",INDEX('[1]PNC 2020'!$A$3:$AA$434,MATCH($A491,'[1]PNC 2020'!$A$7:$A$434,0)+4,MATCH(L$60,'[1]PNC 2020'!$A$3:$AA$3,0))),"")</f>
        <v/>
      </c>
      <c r="M491" s="35">
        <f>SUBTOTAL(109,K491:L491)</f>
        <v>0</v>
      </c>
      <c r="N491" s="35" t="str">
        <f>IFERROR(IF(INDEX('[1]PNC 2020'!$A$3:$AA$434,MATCH($A491,'[1]PNC 2020'!$A$7:$A$434,0)+4,MATCH(N$60,'[1]PNC 2020'!$A$3:$AA$3,0))=0,"",INDEX('[1]PNC 2020'!$A$3:$AA$434,MATCH($A491,'[1]PNC 2020'!$A$7:$A$434,0)+4,MATCH(N$60,'[1]PNC 2020'!$A$3:$AA$3,0))),"")</f>
        <v/>
      </c>
      <c r="O491" s="35" t="str">
        <f>IFERROR(IF(INDEX('[1]PNC 2020'!$A$3:$AA$434,MATCH($A491,'[1]PNC 2020'!$A$7:$A$434,0)+4,MATCH(O$60,'[1]PNC 2020'!$A$3:$AA$3,0))=0,"",INDEX('[1]PNC 2020'!$A$3:$AA$434,MATCH($A491,'[1]PNC 2020'!$A$7:$A$434,0)+4,MATCH(O$60,'[1]PNC 2020'!$A$3:$AA$3,0))),"")</f>
        <v/>
      </c>
      <c r="P491" s="35">
        <f>SUBTOTAL(109,N491:O491)</f>
        <v>0</v>
      </c>
      <c r="Q491" s="35" t="str">
        <f>IFERROR(IF(INDEX('[1]PNC 2020'!$A$3:$AA$434,MATCH($A491,'[1]PNC 2020'!$A$7:$A$434,0)+4,MATCH(Q$60,'[1]PNC 2020'!$A$3:$AA$3,0))=0,"",INDEX('[1]PNC 2020'!$A$3:$AA$434,MATCH($A491,'[1]PNC 2020'!$A$7:$A$434,0)+4,MATCH(Q$60,'[1]PNC 2020'!$A$3:$AA$3,0))),"")</f>
        <v/>
      </c>
      <c r="R491" s="35" t="str">
        <f>IFERROR(IF(INDEX('[1]PNC 2020'!$A$3:$AA$434,MATCH($A491,'[1]PNC 2020'!$A$7:$A$434,0)+4,MATCH(R$60,'[1]PNC 2020'!$A$3:$AA$3,0))=0,"",INDEX('[1]PNC 2020'!$A$3:$AA$434,MATCH($A491,'[1]PNC 2020'!$A$7:$A$434,0)+4,MATCH(R$60,'[1]PNC 2020'!$A$3:$AA$3,0))),"")</f>
        <v/>
      </c>
      <c r="S491" s="35">
        <f>SUBTOTAL(109,Q491:R491)</f>
        <v>0</v>
      </c>
      <c r="T491" s="35" t="str">
        <f>IFERROR(IF(INDEX('[1]PNC 2020'!$A$3:$AA$434,MATCH($A491,'[1]PNC 2020'!$A$7:$A$434,0)+4,MATCH(T$60,'[1]PNC 2020'!$A$3:$AA$3,0))=0,"",INDEX('[1]PNC 2020'!$A$3:$AA$434,MATCH($A491,'[1]PNC 2020'!$A$7:$A$434,0)+4,MATCH(T$60,'[1]PNC 2020'!$A$3:$AA$3,0))),"")</f>
        <v/>
      </c>
      <c r="U491" s="35" t="str">
        <f>IFERROR(IF(INDEX('[1]PNC 2020'!$A$3:$AA$434,MATCH($A491,'[1]PNC 2020'!$A$7:$A$434,0)+4,MATCH(U$60,'[1]PNC 2020'!$A$3:$AA$3,0))=0,"",INDEX('[1]PNC 2020'!$A$3:$AA$434,MATCH($A491,'[1]PNC 2020'!$A$7:$A$434,0)+4,MATCH(U$60,'[1]PNC 2020'!$A$3:$AA$3,0))),"")</f>
        <v/>
      </c>
      <c r="V491" s="35">
        <f>SUBTOTAL(109,T491:U491)</f>
        <v>0</v>
      </c>
      <c r="W491" s="35" t="str">
        <f>IFERROR(IF(INDEX('[1]PNC 2020'!$A$3:$AA$434,MATCH($A491,'[1]PNC 2020'!$A$7:$A$434,0)+4,MATCH(W$60,'[1]PNC 2020'!$A$3:$AA$3,0))=0,"",INDEX('[1]PNC 2020'!$A$3:$AA$434,MATCH($A491,'[1]PNC 2020'!$A$7:$A$434,0)+4,MATCH(W$60,'[1]PNC 2020'!$A$3:$AA$3,0))),"")</f>
        <v/>
      </c>
      <c r="X491" s="35" t="str">
        <f>IFERROR(IF(INDEX('[1]PNC 2020'!$A$3:$AA$434,MATCH($A491,'[1]PNC 2020'!$A$7:$A$434,0)+4,MATCH(X$60,'[1]PNC 2020'!$A$3:$AA$3,0))=0,"",INDEX('[1]PNC 2020'!$A$3:$AA$434,MATCH($A491,'[1]PNC 2020'!$A$7:$A$434,0)+4,MATCH(X$60,'[1]PNC 2020'!$A$3:$AA$3,0))),"")</f>
        <v/>
      </c>
      <c r="Y491" s="35">
        <f>SUBTOTAL(109,W491:X491)</f>
        <v>0</v>
      </c>
      <c r="Z491" s="35" t="str">
        <f>IFERROR(IF(INDEX('[1]PNC 2020'!$A$3:$AA$434,MATCH($A491,'[1]PNC 2020'!$A$7:$A$434,0)+4,MATCH(Z$60,'[1]PNC 2020'!$A$3:$AA$3,0))=0,"",INDEX('[1]PNC 2020'!$A$3:$AA$434,MATCH($A491,'[1]PNC 2020'!$A$7:$A$434,0)+4,MATCH(Z$60,'[1]PNC 2020'!$A$3:$AA$3,0))),"")</f>
        <v/>
      </c>
      <c r="AA491" s="35" t="str">
        <f>IFERROR(IF(INDEX('[1]PNC 2020'!$A$3:$AA$434,MATCH($A491,'[1]PNC 2020'!$A$7:$A$434,0)+4,MATCH(AA$60,'[1]PNC 2020'!$A$3:$AA$3,0))=0,"",INDEX('[1]PNC 2020'!$A$3:$AA$434,MATCH($A491,'[1]PNC 2020'!$A$7:$A$434,0)+4,MATCH(AA$60,'[1]PNC 2020'!$A$3:$AA$3,0))),"")</f>
        <v/>
      </c>
      <c r="AB491" s="35">
        <f>SUBTOTAL(109,Z491:AA491)</f>
        <v>0</v>
      </c>
      <c r="AC491" s="35" t="str">
        <f>IFERROR(IF(INDEX('[1]PNC 2020'!$A$3:$AA$434,MATCH($A491,'[1]PNC 2020'!$A$7:$A$434,0)+4,MATCH(AC$60,'[1]PNC 2020'!$A$3:$AA$3,0))=0,"",INDEX('[1]PNC 2020'!$A$3:$AA$434,MATCH($A491,'[1]PNC 2020'!$A$7:$A$434,0)+4,MATCH(AC$60,'[1]PNC 2020'!$A$3:$AA$3,0))),"")</f>
        <v/>
      </c>
      <c r="AD491" s="35" t="str">
        <f>IFERROR(IF(INDEX('[1]PNC 2020'!$A$3:$AA$434,MATCH($A491,'[1]PNC 2020'!$A$7:$A$434,0)+4,MATCH(AD$60,'[1]PNC 2020'!$A$3:$AA$3,0))=0,"",INDEX('[1]PNC 2020'!$A$3:$AA$434,MATCH($A491,'[1]PNC 2020'!$A$7:$A$434,0)+4,MATCH(AD$60,'[1]PNC 2020'!$A$3:$AA$3,0))),"")</f>
        <v/>
      </c>
      <c r="AE491" s="35">
        <f>SUBTOTAL(109,AC491:AD491)</f>
        <v>0</v>
      </c>
      <c r="AF491" s="35" t="str">
        <f>IFERROR(IF(INDEX('[1]PNC 2020'!$A$3:$AA$434,MATCH($A491,'[1]PNC 2020'!$A$7:$A$434,0)+4,MATCH(AF$60,'[1]PNC 2020'!$A$3:$AA$3,0))=0,"",INDEX('[1]PNC 2020'!$A$3:$AA$434,MATCH($A491,'[1]PNC 2020'!$A$7:$A$434,0)+4,MATCH(AF$60,'[1]PNC 2020'!$A$3:$AA$3,0))),"")</f>
        <v/>
      </c>
      <c r="AG491" s="35" t="str">
        <f>IFERROR(IF(INDEX('[1]PNC 2020'!$A$3:$AA$434,MATCH($A491,'[1]PNC 2020'!$A$7:$A$434,0)+4,MATCH(AG$60,'[1]PNC 2020'!$A$3:$AA$3,0))=0,"",INDEX('[1]PNC 2020'!$A$3:$AA$434,MATCH($A491,'[1]PNC 2020'!$A$7:$A$434,0)+4,MATCH(AG$60,'[1]PNC 2020'!$A$3:$AA$3,0))),"")</f>
        <v/>
      </c>
      <c r="AH491" s="35">
        <f>SUBTOTAL(109,AF491:AG491)</f>
        <v>0</v>
      </c>
      <c r="AI491" s="35" t="str">
        <f>IFERROR(IF(INDEX('[1]PNC 2020'!$A$3:$AA$434,MATCH($A491,'[1]PNC 2020'!$A$7:$A$434,0)+4,MATCH(AI$60,'[1]PNC 2020'!$A$3:$AA$3,0))=0,"",INDEX('[1]PNC 2020'!$A$3:$AA$434,MATCH($A491,'[1]PNC 2020'!$A$7:$A$434,0)+4,MATCH(AI$60,'[1]PNC 2020'!$A$3:$AA$3,0))),"")</f>
        <v/>
      </c>
      <c r="AJ491" s="35" t="str">
        <f>IFERROR(IF(INDEX('[1]PNC 2020'!$A$3:$AA$434,MATCH($A491,'[1]PNC 2020'!$A$7:$A$434,0)+4,MATCH(AJ$60,'[1]PNC 2020'!$A$3:$AA$3,0))=0,"",INDEX('[1]PNC 2020'!$A$3:$AA$434,MATCH($A491,'[1]PNC 2020'!$A$7:$A$434,0)+4,MATCH(AJ$60,'[1]PNC 2020'!$A$3:$AA$3,0))),"")</f>
        <v/>
      </c>
      <c r="AK491" s="35">
        <f>SUBTOTAL(109,AI491:AJ491)</f>
        <v>0</v>
      </c>
      <c r="AM491" s="97" t="s">
        <v>8</v>
      </c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</row>
    <row r="492" spans="1:50" ht="15.9" customHeight="1" x14ac:dyDescent="0.25">
      <c r="A492" s="97" t="str">
        <f t="shared" si="158"/>
        <v>SeptiembreHumano Seguros, S. A.</v>
      </c>
      <c r="B492" s="37" t="s">
        <v>92</v>
      </c>
      <c r="C492" s="44">
        <f t="shared" si="159"/>
        <v>0</v>
      </c>
      <c r="D492" s="44">
        <f t="shared" si="160"/>
        <v>0</v>
      </c>
      <c r="E492" s="35" t="str">
        <f>IFERROR(IF(INDEX('[1]PNC 2020'!$A$3:$AA$434,MATCH($A492,'[1]PNC 2020'!$A$7:$A$434,0)+4,MATCH(E$60,'[1]PNC 2020'!$A$3:$AA$3,0))=0,"",INDEX('[1]PNC 2020'!$A$3:$AA$434,MATCH($A492,'[1]PNC 2020'!$A$7:$A$434,0)+4,MATCH(E$60,'[1]PNC 2020'!$A$3:$AA$3,0))),"")</f>
        <v/>
      </c>
      <c r="F492" s="35" t="str">
        <f>IFERROR(IF(INDEX('[1]PNC 2020'!$A$3:$AA$434,MATCH($A492,'[1]PNC 2020'!$A$7:$A$434,0)+4,MATCH(F$60,'[1]PNC 2020'!$A$3:$AA$3,0))=0,"",INDEX('[1]PNC 2020'!$A$3:$AA$434,MATCH($A492,'[1]PNC 2020'!$A$7:$A$434,0)+4,MATCH(F$60,'[1]PNC 2020'!$A$3:$AA$3,0))),"")</f>
        <v/>
      </c>
      <c r="G492" s="35">
        <f t="shared" ref="G492:G523" si="161">SUBTOTAL(109,E492:F492)</f>
        <v>0</v>
      </c>
      <c r="H492" s="35" t="str">
        <f>IFERROR(IF(INDEX('[1]PNC 2020'!$A$3:$AA$434,MATCH($A492,'[1]PNC 2020'!$A$7:$A$434,0)+4,MATCH(H$60,'[1]PNC 2020'!$A$3:$AA$3,0))=0,"",INDEX('[1]PNC 2020'!$A$3:$AA$434,MATCH($A492,'[1]PNC 2020'!$A$7:$A$434,0)+4,MATCH(H$60,'[1]PNC 2020'!$A$3:$AA$3,0))),"")</f>
        <v/>
      </c>
      <c r="I492" s="35" t="str">
        <f>IFERROR(IF(INDEX('[1]PNC 2020'!$A$3:$AA$434,MATCH($A492,'[1]PNC 2020'!$A$7:$A$434,0)+4,MATCH(I$60,'[1]PNC 2020'!$A$3:$AA$3,0))=0,"",INDEX('[1]PNC 2020'!$A$3:$AA$434,MATCH($A492,'[1]PNC 2020'!$A$7:$A$434,0)+4,MATCH(I$60,'[1]PNC 2020'!$A$3:$AA$3,0))),"")</f>
        <v/>
      </c>
      <c r="J492" s="35">
        <f t="shared" ref="J492:J523" si="162">SUBTOTAL(109,H492:I492)</f>
        <v>0</v>
      </c>
      <c r="K492" s="35" t="str">
        <f>IFERROR(IF(INDEX('[1]PNC 2020'!$A$3:$AA$434,MATCH($A492,'[1]PNC 2020'!$A$7:$A$434,0)+4,MATCH(K$60,'[1]PNC 2020'!$A$3:$AA$3,0))=0,"",INDEX('[1]PNC 2020'!$A$3:$AA$434,MATCH($A492,'[1]PNC 2020'!$A$7:$A$434,0)+4,MATCH(K$60,'[1]PNC 2020'!$A$3:$AA$3,0))),"")</f>
        <v/>
      </c>
      <c r="L492" s="35" t="str">
        <f>IFERROR(IF(INDEX('[1]PNC 2020'!$A$3:$AA$434,MATCH($A492,'[1]PNC 2020'!$A$7:$A$434,0)+4,MATCH(L$60,'[1]PNC 2020'!$A$3:$AA$3,0))=0,"",INDEX('[1]PNC 2020'!$A$3:$AA$434,MATCH($A492,'[1]PNC 2020'!$A$7:$A$434,0)+4,MATCH(L$60,'[1]PNC 2020'!$A$3:$AA$3,0))),"")</f>
        <v/>
      </c>
      <c r="M492" s="35">
        <f t="shared" ref="M492:M523" si="163">SUBTOTAL(109,K492:L492)</f>
        <v>0</v>
      </c>
      <c r="N492" s="35" t="str">
        <f>IFERROR(IF(INDEX('[1]PNC 2020'!$A$3:$AA$434,MATCH($A492,'[1]PNC 2020'!$A$7:$A$434,0)+4,MATCH(N$60,'[1]PNC 2020'!$A$3:$AA$3,0))=0,"",INDEX('[1]PNC 2020'!$A$3:$AA$434,MATCH($A492,'[1]PNC 2020'!$A$7:$A$434,0)+4,MATCH(N$60,'[1]PNC 2020'!$A$3:$AA$3,0))),"")</f>
        <v/>
      </c>
      <c r="O492" s="35" t="str">
        <f>IFERROR(IF(INDEX('[1]PNC 2020'!$A$3:$AA$434,MATCH($A492,'[1]PNC 2020'!$A$7:$A$434,0)+4,MATCH(O$60,'[1]PNC 2020'!$A$3:$AA$3,0))=0,"",INDEX('[1]PNC 2020'!$A$3:$AA$434,MATCH($A492,'[1]PNC 2020'!$A$7:$A$434,0)+4,MATCH(O$60,'[1]PNC 2020'!$A$3:$AA$3,0))),"")</f>
        <v/>
      </c>
      <c r="P492" s="35">
        <f t="shared" ref="P492:P523" si="164">SUBTOTAL(109,N492:O492)</f>
        <v>0</v>
      </c>
      <c r="Q492" s="35" t="str">
        <f>IFERROR(IF(INDEX('[1]PNC 2020'!$A$3:$AA$434,MATCH($A492,'[1]PNC 2020'!$A$7:$A$434,0)+4,MATCH(Q$60,'[1]PNC 2020'!$A$3:$AA$3,0))=0,"",INDEX('[1]PNC 2020'!$A$3:$AA$434,MATCH($A492,'[1]PNC 2020'!$A$7:$A$434,0)+4,MATCH(Q$60,'[1]PNC 2020'!$A$3:$AA$3,0))),"")</f>
        <v/>
      </c>
      <c r="R492" s="35" t="str">
        <f>IFERROR(IF(INDEX('[1]PNC 2020'!$A$3:$AA$434,MATCH($A492,'[1]PNC 2020'!$A$7:$A$434,0)+4,MATCH(R$60,'[1]PNC 2020'!$A$3:$AA$3,0))=0,"",INDEX('[1]PNC 2020'!$A$3:$AA$434,MATCH($A492,'[1]PNC 2020'!$A$7:$A$434,0)+4,MATCH(R$60,'[1]PNC 2020'!$A$3:$AA$3,0))),"")</f>
        <v/>
      </c>
      <c r="S492" s="35">
        <f t="shared" ref="S492:S523" si="165">SUBTOTAL(109,Q492:R492)</f>
        <v>0</v>
      </c>
      <c r="T492" s="35" t="str">
        <f>IFERROR(IF(INDEX('[1]PNC 2020'!$A$3:$AA$434,MATCH($A492,'[1]PNC 2020'!$A$7:$A$434,0)+4,MATCH(T$60,'[1]PNC 2020'!$A$3:$AA$3,0))=0,"",INDEX('[1]PNC 2020'!$A$3:$AA$434,MATCH($A492,'[1]PNC 2020'!$A$7:$A$434,0)+4,MATCH(T$60,'[1]PNC 2020'!$A$3:$AA$3,0))),"")</f>
        <v/>
      </c>
      <c r="U492" s="35" t="str">
        <f>IFERROR(IF(INDEX('[1]PNC 2020'!$A$3:$AA$434,MATCH($A492,'[1]PNC 2020'!$A$7:$A$434,0)+4,MATCH(U$60,'[1]PNC 2020'!$A$3:$AA$3,0))=0,"",INDEX('[1]PNC 2020'!$A$3:$AA$434,MATCH($A492,'[1]PNC 2020'!$A$7:$A$434,0)+4,MATCH(U$60,'[1]PNC 2020'!$A$3:$AA$3,0))),"")</f>
        <v/>
      </c>
      <c r="V492" s="35">
        <f t="shared" ref="V492:V523" si="166">SUBTOTAL(109,T492:U492)</f>
        <v>0</v>
      </c>
      <c r="W492" s="35" t="str">
        <f>IFERROR(IF(INDEX('[1]PNC 2020'!$A$3:$AA$434,MATCH($A492,'[1]PNC 2020'!$A$7:$A$434,0)+4,MATCH(W$60,'[1]PNC 2020'!$A$3:$AA$3,0))=0,"",INDEX('[1]PNC 2020'!$A$3:$AA$434,MATCH($A492,'[1]PNC 2020'!$A$7:$A$434,0)+4,MATCH(W$60,'[1]PNC 2020'!$A$3:$AA$3,0))),"")</f>
        <v/>
      </c>
      <c r="X492" s="35" t="str">
        <f>IFERROR(IF(INDEX('[1]PNC 2020'!$A$3:$AA$434,MATCH($A492,'[1]PNC 2020'!$A$7:$A$434,0)+4,MATCH(X$60,'[1]PNC 2020'!$A$3:$AA$3,0))=0,"",INDEX('[1]PNC 2020'!$A$3:$AA$434,MATCH($A492,'[1]PNC 2020'!$A$7:$A$434,0)+4,MATCH(X$60,'[1]PNC 2020'!$A$3:$AA$3,0))),"")</f>
        <v/>
      </c>
      <c r="Y492" s="35">
        <f t="shared" ref="Y492:Y523" si="167">SUBTOTAL(109,W492:X492)</f>
        <v>0</v>
      </c>
      <c r="Z492" s="35" t="str">
        <f>IFERROR(IF(INDEX('[1]PNC 2020'!$A$3:$AA$434,MATCH($A492,'[1]PNC 2020'!$A$7:$A$434,0)+4,MATCH(Z$60,'[1]PNC 2020'!$A$3:$AA$3,0))=0,"",INDEX('[1]PNC 2020'!$A$3:$AA$434,MATCH($A492,'[1]PNC 2020'!$A$7:$A$434,0)+4,MATCH(Z$60,'[1]PNC 2020'!$A$3:$AA$3,0))),"")</f>
        <v/>
      </c>
      <c r="AA492" s="35" t="str">
        <f>IFERROR(IF(INDEX('[1]PNC 2020'!$A$3:$AA$434,MATCH($A492,'[1]PNC 2020'!$A$7:$A$434,0)+4,MATCH(AA$60,'[1]PNC 2020'!$A$3:$AA$3,0))=0,"",INDEX('[1]PNC 2020'!$A$3:$AA$434,MATCH($A492,'[1]PNC 2020'!$A$7:$A$434,0)+4,MATCH(AA$60,'[1]PNC 2020'!$A$3:$AA$3,0))),"")</f>
        <v/>
      </c>
      <c r="AB492" s="35">
        <f t="shared" ref="AB492:AB523" si="168">SUBTOTAL(109,Z492:AA492)</f>
        <v>0</v>
      </c>
      <c r="AC492" s="35" t="str">
        <f>IFERROR(IF(INDEX('[1]PNC 2020'!$A$3:$AA$434,MATCH($A492,'[1]PNC 2020'!$A$7:$A$434,0)+4,MATCH(AC$60,'[1]PNC 2020'!$A$3:$AA$3,0))=0,"",INDEX('[1]PNC 2020'!$A$3:$AA$434,MATCH($A492,'[1]PNC 2020'!$A$7:$A$434,0)+4,MATCH(AC$60,'[1]PNC 2020'!$A$3:$AA$3,0))),"")</f>
        <v/>
      </c>
      <c r="AD492" s="35" t="str">
        <f>IFERROR(IF(INDEX('[1]PNC 2020'!$A$3:$AA$434,MATCH($A492,'[1]PNC 2020'!$A$7:$A$434,0)+4,MATCH(AD$60,'[1]PNC 2020'!$A$3:$AA$3,0))=0,"",INDEX('[1]PNC 2020'!$A$3:$AA$434,MATCH($A492,'[1]PNC 2020'!$A$7:$A$434,0)+4,MATCH(AD$60,'[1]PNC 2020'!$A$3:$AA$3,0))),"")</f>
        <v/>
      </c>
      <c r="AE492" s="35">
        <f t="shared" ref="AE492:AE523" si="169">SUBTOTAL(109,AC492:AD492)</f>
        <v>0</v>
      </c>
      <c r="AF492" s="35" t="str">
        <f>IFERROR(IF(INDEX('[1]PNC 2020'!$A$3:$AA$434,MATCH($A492,'[1]PNC 2020'!$A$7:$A$434,0)+4,MATCH(AF$60,'[1]PNC 2020'!$A$3:$AA$3,0))=0,"",INDEX('[1]PNC 2020'!$A$3:$AA$434,MATCH($A492,'[1]PNC 2020'!$A$7:$A$434,0)+4,MATCH(AF$60,'[1]PNC 2020'!$A$3:$AA$3,0))),"")</f>
        <v/>
      </c>
      <c r="AG492" s="35" t="str">
        <f>IFERROR(IF(INDEX('[1]PNC 2020'!$A$3:$AA$434,MATCH($A492,'[1]PNC 2020'!$A$7:$A$434,0)+4,MATCH(AG$60,'[1]PNC 2020'!$A$3:$AA$3,0))=0,"",INDEX('[1]PNC 2020'!$A$3:$AA$434,MATCH($A492,'[1]PNC 2020'!$A$7:$A$434,0)+4,MATCH(AG$60,'[1]PNC 2020'!$A$3:$AA$3,0))),"")</f>
        <v/>
      </c>
      <c r="AH492" s="35">
        <f t="shared" ref="AH492:AH523" si="170">SUBTOTAL(109,AF492:AG492)</f>
        <v>0</v>
      </c>
      <c r="AI492" s="35" t="str">
        <f>IFERROR(IF(INDEX('[1]PNC 2020'!$A$3:$AA$434,MATCH($A492,'[1]PNC 2020'!$A$7:$A$434,0)+4,MATCH(AI$60,'[1]PNC 2020'!$A$3:$AA$3,0))=0,"",INDEX('[1]PNC 2020'!$A$3:$AA$434,MATCH($A492,'[1]PNC 2020'!$A$7:$A$434,0)+4,MATCH(AI$60,'[1]PNC 2020'!$A$3:$AA$3,0))),"")</f>
        <v/>
      </c>
      <c r="AJ492" s="35" t="str">
        <f>IFERROR(IF(INDEX('[1]PNC 2020'!$A$3:$AA$434,MATCH($A492,'[1]PNC 2020'!$A$7:$A$434,0)+4,MATCH(AJ$60,'[1]PNC 2020'!$A$3:$AA$3,0))=0,"",INDEX('[1]PNC 2020'!$A$3:$AA$434,MATCH($A492,'[1]PNC 2020'!$A$7:$A$434,0)+4,MATCH(AJ$60,'[1]PNC 2020'!$A$3:$AA$3,0))),"")</f>
        <v/>
      </c>
      <c r="AK492" s="35">
        <f t="shared" ref="AK492:AK523" si="171">SUBTOTAL(109,AI492:AJ492)</f>
        <v>0</v>
      </c>
      <c r="AM492" s="97" t="s">
        <v>8</v>
      </c>
    </row>
    <row r="493" spans="1:50" ht="15.9" customHeight="1" x14ac:dyDescent="0.25">
      <c r="A493" s="97" t="str">
        <f t="shared" si="158"/>
        <v>SeptiembreSeguros Reservas, S. A.</v>
      </c>
      <c r="B493" s="37" t="s">
        <v>93</v>
      </c>
      <c r="C493" s="44">
        <f t="shared" si="159"/>
        <v>0</v>
      </c>
      <c r="D493" s="44">
        <f t="shared" si="160"/>
        <v>0</v>
      </c>
      <c r="E493" s="35" t="str">
        <f>IFERROR(IF(INDEX('[1]PNC 2020'!$A$3:$AA$434,MATCH($A493,'[1]PNC 2020'!$A$7:$A$434,0)+4,MATCH(E$60,'[1]PNC 2020'!$A$3:$AA$3,0))=0,"",INDEX('[1]PNC 2020'!$A$3:$AA$434,MATCH($A493,'[1]PNC 2020'!$A$7:$A$434,0)+4,MATCH(E$60,'[1]PNC 2020'!$A$3:$AA$3,0))),"")</f>
        <v/>
      </c>
      <c r="F493" s="35" t="str">
        <f>IFERROR(IF(INDEX('[1]PNC 2020'!$A$3:$AA$434,MATCH($A493,'[1]PNC 2020'!$A$7:$A$434,0)+4,MATCH(F$60,'[1]PNC 2020'!$A$3:$AA$3,0))=0,"",INDEX('[1]PNC 2020'!$A$3:$AA$434,MATCH($A493,'[1]PNC 2020'!$A$7:$A$434,0)+4,MATCH(F$60,'[1]PNC 2020'!$A$3:$AA$3,0))),"")</f>
        <v/>
      </c>
      <c r="G493" s="35">
        <f t="shared" si="161"/>
        <v>0</v>
      </c>
      <c r="H493" s="35" t="str">
        <f>IFERROR(IF(INDEX('[1]PNC 2020'!$A$3:$AA$434,MATCH($A493,'[1]PNC 2020'!$A$7:$A$434,0)+4,MATCH(H$60,'[1]PNC 2020'!$A$3:$AA$3,0))=0,"",INDEX('[1]PNC 2020'!$A$3:$AA$434,MATCH($A493,'[1]PNC 2020'!$A$7:$A$434,0)+4,MATCH(H$60,'[1]PNC 2020'!$A$3:$AA$3,0))),"")</f>
        <v/>
      </c>
      <c r="I493" s="35" t="str">
        <f>IFERROR(IF(INDEX('[1]PNC 2020'!$A$3:$AA$434,MATCH($A493,'[1]PNC 2020'!$A$7:$A$434,0)+4,MATCH(I$60,'[1]PNC 2020'!$A$3:$AA$3,0))=0,"",INDEX('[1]PNC 2020'!$A$3:$AA$434,MATCH($A493,'[1]PNC 2020'!$A$7:$A$434,0)+4,MATCH(I$60,'[1]PNC 2020'!$A$3:$AA$3,0))),"")</f>
        <v/>
      </c>
      <c r="J493" s="35">
        <f t="shared" si="162"/>
        <v>0</v>
      </c>
      <c r="K493" s="35" t="str">
        <f>IFERROR(IF(INDEX('[1]PNC 2020'!$A$3:$AA$434,MATCH($A493,'[1]PNC 2020'!$A$7:$A$434,0)+4,MATCH(K$60,'[1]PNC 2020'!$A$3:$AA$3,0))=0,"",INDEX('[1]PNC 2020'!$A$3:$AA$434,MATCH($A493,'[1]PNC 2020'!$A$7:$A$434,0)+4,MATCH(K$60,'[1]PNC 2020'!$A$3:$AA$3,0))),"")</f>
        <v/>
      </c>
      <c r="L493" s="35" t="str">
        <f>IFERROR(IF(INDEX('[1]PNC 2020'!$A$3:$AA$434,MATCH($A493,'[1]PNC 2020'!$A$7:$A$434,0)+4,MATCH(L$60,'[1]PNC 2020'!$A$3:$AA$3,0))=0,"",INDEX('[1]PNC 2020'!$A$3:$AA$434,MATCH($A493,'[1]PNC 2020'!$A$7:$A$434,0)+4,MATCH(L$60,'[1]PNC 2020'!$A$3:$AA$3,0))),"")</f>
        <v/>
      </c>
      <c r="M493" s="35">
        <f t="shared" si="163"/>
        <v>0</v>
      </c>
      <c r="N493" s="35" t="str">
        <f>IFERROR(IF(INDEX('[1]PNC 2020'!$A$3:$AA$434,MATCH($A493,'[1]PNC 2020'!$A$7:$A$434,0)+4,MATCH(N$60,'[1]PNC 2020'!$A$3:$AA$3,0))=0,"",INDEX('[1]PNC 2020'!$A$3:$AA$434,MATCH($A493,'[1]PNC 2020'!$A$7:$A$434,0)+4,MATCH(N$60,'[1]PNC 2020'!$A$3:$AA$3,0))),"")</f>
        <v/>
      </c>
      <c r="O493" s="35" t="str">
        <f>IFERROR(IF(INDEX('[1]PNC 2020'!$A$3:$AA$434,MATCH($A493,'[1]PNC 2020'!$A$7:$A$434,0)+4,MATCH(O$60,'[1]PNC 2020'!$A$3:$AA$3,0))=0,"",INDEX('[1]PNC 2020'!$A$3:$AA$434,MATCH($A493,'[1]PNC 2020'!$A$7:$A$434,0)+4,MATCH(O$60,'[1]PNC 2020'!$A$3:$AA$3,0))),"")</f>
        <v/>
      </c>
      <c r="P493" s="35">
        <f t="shared" si="164"/>
        <v>0</v>
      </c>
      <c r="Q493" s="35" t="str">
        <f>IFERROR(IF(INDEX('[1]PNC 2020'!$A$3:$AA$434,MATCH($A493,'[1]PNC 2020'!$A$7:$A$434,0)+4,MATCH(Q$60,'[1]PNC 2020'!$A$3:$AA$3,0))=0,"",INDEX('[1]PNC 2020'!$A$3:$AA$434,MATCH($A493,'[1]PNC 2020'!$A$7:$A$434,0)+4,MATCH(Q$60,'[1]PNC 2020'!$A$3:$AA$3,0))),"")</f>
        <v/>
      </c>
      <c r="R493" s="35" t="str">
        <f>IFERROR(IF(INDEX('[1]PNC 2020'!$A$3:$AA$434,MATCH($A493,'[1]PNC 2020'!$A$7:$A$434,0)+4,MATCH(R$60,'[1]PNC 2020'!$A$3:$AA$3,0))=0,"",INDEX('[1]PNC 2020'!$A$3:$AA$434,MATCH($A493,'[1]PNC 2020'!$A$7:$A$434,0)+4,MATCH(R$60,'[1]PNC 2020'!$A$3:$AA$3,0))),"")</f>
        <v/>
      </c>
      <c r="S493" s="35">
        <f t="shared" si="165"/>
        <v>0</v>
      </c>
      <c r="T493" s="35" t="str">
        <f>IFERROR(IF(INDEX('[1]PNC 2020'!$A$3:$AA$434,MATCH($A493,'[1]PNC 2020'!$A$7:$A$434,0)+4,MATCH(T$60,'[1]PNC 2020'!$A$3:$AA$3,0))=0,"",INDEX('[1]PNC 2020'!$A$3:$AA$434,MATCH($A493,'[1]PNC 2020'!$A$7:$A$434,0)+4,MATCH(T$60,'[1]PNC 2020'!$A$3:$AA$3,0))),"")</f>
        <v/>
      </c>
      <c r="U493" s="35" t="str">
        <f>IFERROR(IF(INDEX('[1]PNC 2020'!$A$3:$AA$434,MATCH($A493,'[1]PNC 2020'!$A$7:$A$434,0)+4,MATCH(U$60,'[1]PNC 2020'!$A$3:$AA$3,0))=0,"",INDEX('[1]PNC 2020'!$A$3:$AA$434,MATCH($A493,'[1]PNC 2020'!$A$7:$A$434,0)+4,MATCH(U$60,'[1]PNC 2020'!$A$3:$AA$3,0))),"")</f>
        <v/>
      </c>
      <c r="V493" s="35">
        <f t="shared" si="166"/>
        <v>0</v>
      </c>
      <c r="W493" s="35" t="str">
        <f>IFERROR(IF(INDEX('[1]PNC 2020'!$A$3:$AA$434,MATCH($A493,'[1]PNC 2020'!$A$7:$A$434,0)+4,MATCH(W$60,'[1]PNC 2020'!$A$3:$AA$3,0))=0,"",INDEX('[1]PNC 2020'!$A$3:$AA$434,MATCH($A493,'[1]PNC 2020'!$A$7:$A$434,0)+4,MATCH(W$60,'[1]PNC 2020'!$A$3:$AA$3,0))),"")</f>
        <v/>
      </c>
      <c r="X493" s="35" t="str">
        <f>IFERROR(IF(INDEX('[1]PNC 2020'!$A$3:$AA$434,MATCH($A493,'[1]PNC 2020'!$A$7:$A$434,0)+4,MATCH(X$60,'[1]PNC 2020'!$A$3:$AA$3,0))=0,"",INDEX('[1]PNC 2020'!$A$3:$AA$434,MATCH($A493,'[1]PNC 2020'!$A$7:$A$434,0)+4,MATCH(X$60,'[1]PNC 2020'!$A$3:$AA$3,0))),"")</f>
        <v/>
      </c>
      <c r="Y493" s="35">
        <f t="shared" si="167"/>
        <v>0</v>
      </c>
      <c r="Z493" s="35" t="str">
        <f>IFERROR(IF(INDEX('[1]PNC 2020'!$A$3:$AA$434,MATCH($A493,'[1]PNC 2020'!$A$7:$A$434,0)+4,MATCH(Z$60,'[1]PNC 2020'!$A$3:$AA$3,0))=0,"",INDEX('[1]PNC 2020'!$A$3:$AA$434,MATCH($A493,'[1]PNC 2020'!$A$7:$A$434,0)+4,MATCH(Z$60,'[1]PNC 2020'!$A$3:$AA$3,0))),"")</f>
        <v/>
      </c>
      <c r="AA493" s="35" t="str">
        <f>IFERROR(IF(INDEX('[1]PNC 2020'!$A$3:$AA$434,MATCH($A493,'[1]PNC 2020'!$A$7:$A$434,0)+4,MATCH(AA$60,'[1]PNC 2020'!$A$3:$AA$3,0))=0,"",INDEX('[1]PNC 2020'!$A$3:$AA$434,MATCH($A493,'[1]PNC 2020'!$A$7:$A$434,0)+4,MATCH(AA$60,'[1]PNC 2020'!$A$3:$AA$3,0))),"")</f>
        <v/>
      </c>
      <c r="AB493" s="35">
        <f t="shared" si="168"/>
        <v>0</v>
      </c>
      <c r="AC493" s="35" t="str">
        <f>IFERROR(IF(INDEX('[1]PNC 2020'!$A$3:$AA$434,MATCH($A493,'[1]PNC 2020'!$A$7:$A$434,0)+4,MATCH(AC$60,'[1]PNC 2020'!$A$3:$AA$3,0))=0,"",INDEX('[1]PNC 2020'!$A$3:$AA$434,MATCH($A493,'[1]PNC 2020'!$A$7:$A$434,0)+4,MATCH(AC$60,'[1]PNC 2020'!$A$3:$AA$3,0))),"")</f>
        <v/>
      </c>
      <c r="AD493" s="35" t="str">
        <f>IFERROR(IF(INDEX('[1]PNC 2020'!$A$3:$AA$434,MATCH($A493,'[1]PNC 2020'!$A$7:$A$434,0)+4,MATCH(AD$60,'[1]PNC 2020'!$A$3:$AA$3,0))=0,"",INDEX('[1]PNC 2020'!$A$3:$AA$434,MATCH($A493,'[1]PNC 2020'!$A$7:$A$434,0)+4,MATCH(AD$60,'[1]PNC 2020'!$A$3:$AA$3,0))),"")</f>
        <v/>
      </c>
      <c r="AE493" s="35">
        <f t="shared" si="169"/>
        <v>0</v>
      </c>
      <c r="AF493" s="35" t="str">
        <f>IFERROR(IF(INDEX('[1]PNC 2020'!$A$3:$AA$434,MATCH($A493,'[1]PNC 2020'!$A$7:$A$434,0)+4,MATCH(AF$60,'[1]PNC 2020'!$A$3:$AA$3,0))=0,"",INDEX('[1]PNC 2020'!$A$3:$AA$434,MATCH($A493,'[1]PNC 2020'!$A$7:$A$434,0)+4,MATCH(AF$60,'[1]PNC 2020'!$A$3:$AA$3,0))),"")</f>
        <v/>
      </c>
      <c r="AG493" s="35" t="str">
        <f>IFERROR(IF(INDEX('[1]PNC 2020'!$A$3:$AA$434,MATCH($A493,'[1]PNC 2020'!$A$7:$A$434,0)+4,MATCH(AG$60,'[1]PNC 2020'!$A$3:$AA$3,0))=0,"",INDEX('[1]PNC 2020'!$A$3:$AA$434,MATCH($A493,'[1]PNC 2020'!$A$7:$A$434,0)+4,MATCH(AG$60,'[1]PNC 2020'!$A$3:$AA$3,0))),"")</f>
        <v/>
      </c>
      <c r="AH493" s="35">
        <f t="shared" si="170"/>
        <v>0</v>
      </c>
      <c r="AI493" s="35" t="str">
        <f>IFERROR(IF(INDEX('[1]PNC 2020'!$A$3:$AA$434,MATCH($A493,'[1]PNC 2020'!$A$7:$A$434,0)+4,MATCH(AI$60,'[1]PNC 2020'!$A$3:$AA$3,0))=0,"",INDEX('[1]PNC 2020'!$A$3:$AA$434,MATCH($A493,'[1]PNC 2020'!$A$7:$A$434,0)+4,MATCH(AI$60,'[1]PNC 2020'!$A$3:$AA$3,0))),"")</f>
        <v/>
      </c>
      <c r="AJ493" s="35" t="str">
        <f>IFERROR(IF(INDEX('[1]PNC 2020'!$A$3:$AA$434,MATCH($A493,'[1]PNC 2020'!$A$7:$A$434,0)+4,MATCH(AJ$60,'[1]PNC 2020'!$A$3:$AA$3,0))=0,"",INDEX('[1]PNC 2020'!$A$3:$AA$434,MATCH($A493,'[1]PNC 2020'!$A$7:$A$434,0)+4,MATCH(AJ$60,'[1]PNC 2020'!$A$3:$AA$3,0))),"")</f>
        <v/>
      </c>
      <c r="AK493" s="35">
        <f t="shared" si="171"/>
        <v>0</v>
      </c>
      <c r="AM493" s="97" t="s">
        <v>8</v>
      </c>
    </row>
    <row r="494" spans="1:50" ht="15.9" customHeight="1" x14ac:dyDescent="0.25">
      <c r="A494" s="97" t="str">
        <f t="shared" si="158"/>
        <v>SeptiembreMapfre BHD Compañía de Seguros</v>
      </c>
      <c r="B494" s="37" t="s">
        <v>110</v>
      </c>
      <c r="C494" s="44">
        <f t="shared" si="159"/>
        <v>0</v>
      </c>
      <c r="D494" s="44">
        <f t="shared" si="160"/>
        <v>0</v>
      </c>
      <c r="E494" s="35" t="str">
        <f>IFERROR(IF(INDEX('[1]PNC 2020'!$A$3:$AA$434,MATCH($A494,'[1]PNC 2020'!$A$7:$A$434,0)+4,MATCH(E$60,'[1]PNC 2020'!$A$3:$AA$3,0))=0,"",INDEX('[1]PNC 2020'!$A$3:$AA$434,MATCH($A494,'[1]PNC 2020'!$A$7:$A$434,0)+4,MATCH(E$60,'[1]PNC 2020'!$A$3:$AA$3,0))),"")</f>
        <v/>
      </c>
      <c r="F494" s="35" t="str">
        <f>IFERROR(IF(INDEX('[1]PNC 2020'!$A$3:$AA$434,MATCH($A494,'[1]PNC 2020'!$A$7:$A$434,0)+4,MATCH(F$60,'[1]PNC 2020'!$A$3:$AA$3,0))=0,"",INDEX('[1]PNC 2020'!$A$3:$AA$434,MATCH($A494,'[1]PNC 2020'!$A$7:$A$434,0)+4,MATCH(F$60,'[1]PNC 2020'!$A$3:$AA$3,0))),"")</f>
        <v/>
      </c>
      <c r="G494" s="35">
        <f t="shared" si="161"/>
        <v>0</v>
      </c>
      <c r="H494" s="35" t="str">
        <f>IFERROR(IF(INDEX('[1]PNC 2020'!$A$3:$AA$434,MATCH($A494,'[1]PNC 2020'!$A$7:$A$434,0)+4,MATCH(H$60,'[1]PNC 2020'!$A$3:$AA$3,0))=0,"",INDEX('[1]PNC 2020'!$A$3:$AA$434,MATCH($A494,'[1]PNC 2020'!$A$7:$A$434,0)+4,MATCH(H$60,'[1]PNC 2020'!$A$3:$AA$3,0))),"")</f>
        <v/>
      </c>
      <c r="I494" s="35" t="str">
        <f>IFERROR(IF(INDEX('[1]PNC 2020'!$A$3:$AA$434,MATCH($A494,'[1]PNC 2020'!$A$7:$A$434,0)+4,MATCH(I$60,'[1]PNC 2020'!$A$3:$AA$3,0))=0,"",INDEX('[1]PNC 2020'!$A$3:$AA$434,MATCH($A494,'[1]PNC 2020'!$A$7:$A$434,0)+4,MATCH(I$60,'[1]PNC 2020'!$A$3:$AA$3,0))),"")</f>
        <v/>
      </c>
      <c r="J494" s="35">
        <f t="shared" si="162"/>
        <v>0</v>
      </c>
      <c r="K494" s="35" t="str">
        <f>IFERROR(IF(INDEX('[1]PNC 2020'!$A$3:$AA$434,MATCH($A494,'[1]PNC 2020'!$A$7:$A$434,0)+4,MATCH(K$60,'[1]PNC 2020'!$A$3:$AA$3,0))=0,"",INDEX('[1]PNC 2020'!$A$3:$AA$434,MATCH($A494,'[1]PNC 2020'!$A$7:$A$434,0)+4,MATCH(K$60,'[1]PNC 2020'!$A$3:$AA$3,0))),"")</f>
        <v/>
      </c>
      <c r="L494" s="35" t="str">
        <f>IFERROR(IF(INDEX('[1]PNC 2020'!$A$3:$AA$434,MATCH($A494,'[1]PNC 2020'!$A$7:$A$434,0)+4,MATCH(L$60,'[1]PNC 2020'!$A$3:$AA$3,0))=0,"",INDEX('[1]PNC 2020'!$A$3:$AA$434,MATCH($A494,'[1]PNC 2020'!$A$7:$A$434,0)+4,MATCH(L$60,'[1]PNC 2020'!$A$3:$AA$3,0))),"")</f>
        <v/>
      </c>
      <c r="M494" s="35">
        <f t="shared" si="163"/>
        <v>0</v>
      </c>
      <c r="N494" s="35" t="str">
        <f>IFERROR(IF(INDEX('[1]PNC 2020'!$A$3:$AA$434,MATCH($A494,'[1]PNC 2020'!$A$7:$A$434,0)+4,MATCH(N$60,'[1]PNC 2020'!$A$3:$AA$3,0))=0,"",INDEX('[1]PNC 2020'!$A$3:$AA$434,MATCH($A494,'[1]PNC 2020'!$A$7:$A$434,0)+4,MATCH(N$60,'[1]PNC 2020'!$A$3:$AA$3,0))),"")</f>
        <v/>
      </c>
      <c r="O494" s="35" t="str">
        <f>IFERROR(IF(INDEX('[1]PNC 2020'!$A$3:$AA$434,MATCH($A494,'[1]PNC 2020'!$A$7:$A$434,0)+4,MATCH(O$60,'[1]PNC 2020'!$A$3:$AA$3,0))=0,"",INDEX('[1]PNC 2020'!$A$3:$AA$434,MATCH($A494,'[1]PNC 2020'!$A$7:$A$434,0)+4,MATCH(O$60,'[1]PNC 2020'!$A$3:$AA$3,0))),"")</f>
        <v/>
      </c>
      <c r="P494" s="35">
        <f t="shared" si="164"/>
        <v>0</v>
      </c>
      <c r="Q494" s="35" t="str">
        <f>IFERROR(IF(INDEX('[1]PNC 2020'!$A$3:$AA$434,MATCH($A494,'[1]PNC 2020'!$A$7:$A$434,0)+4,MATCH(Q$60,'[1]PNC 2020'!$A$3:$AA$3,0))=0,"",INDEX('[1]PNC 2020'!$A$3:$AA$434,MATCH($A494,'[1]PNC 2020'!$A$7:$A$434,0)+4,MATCH(Q$60,'[1]PNC 2020'!$A$3:$AA$3,0))),"")</f>
        <v/>
      </c>
      <c r="R494" s="35" t="str">
        <f>IFERROR(IF(INDEX('[1]PNC 2020'!$A$3:$AA$434,MATCH($A494,'[1]PNC 2020'!$A$7:$A$434,0)+4,MATCH(R$60,'[1]PNC 2020'!$A$3:$AA$3,0))=0,"",INDEX('[1]PNC 2020'!$A$3:$AA$434,MATCH($A494,'[1]PNC 2020'!$A$7:$A$434,0)+4,MATCH(R$60,'[1]PNC 2020'!$A$3:$AA$3,0))),"")</f>
        <v/>
      </c>
      <c r="S494" s="35">
        <f t="shared" si="165"/>
        <v>0</v>
      </c>
      <c r="T494" s="35" t="str">
        <f>IFERROR(IF(INDEX('[1]PNC 2020'!$A$3:$AA$434,MATCH($A494,'[1]PNC 2020'!$A$7:$A$434,0)+4,MATCH(T$60,'[1]PNC 2020'!$A$3:$AA$3,0))=0,"",INDEX('[1]PNC 2020'!$A$3:$AA$434,MATCH($A494,'[1]PNC 2020'!$A$7:$A$434,0)+4,MATCH(T$60,'[1]PNC 2020'!$A$3:$AA$3,0))),"")</f>
        <v/>
      </c>
      <c r="U494" s="35" t="str">
        <f>IFERROR(IF(INDEX('[1]PNC 2020'!$A$3:$AA$434,MATCH($A494,'[1]PNC 2020'!$A$7:$A$434,0)+4,MATCH(U$60,'[1]PNC 2020'!$A$3:$AA$3,0))=0,"",INDEX('[1]PNC 2020'!$A$3:$AA$434,MATCH($A494,'[1]PNC 2020'!$A$7:$A$434,0)+4,MATCH(U$60,'[1]PNC 2020'!$A$3:$AA$3,0))),"")</f>
        <v/>
      </c>
      <c r="V494" s="35">
        <f t="shared" si="166"/>
        <v>0</v>
      </c>
      <c r="W494" s="35" t="str">
        <f>IFERROR(IF(INDEX('[1]PNC 2020'!$A$3:$AA$434,MATCH($A494,'[1]PNC 2020'!$A$7:$A$434,0)+4,MATCH(W$60,'[1]PNC 2020'!$A$3:$AA$3,0))=0,"",INDEX('[1]PNC 2020'!$A$3:$AA$434,MATCH($A494,'[1]PNC 2020'!$A$7:$A$434,0)+4,MATCH(W$60,'[1]PNC 2020'!$A$3:$AA$3,0))),"")</f>
        <v/>
      </c>
      <c r="X494" s="35" t="str">
        <f>IFERROR(IF(INDEX('[1]PNC 2020'!$A$3:$AA$434,MATCH($A494,'[1]PNC 2020'!$A$7:$A$434,0)+4,MATCH(X$60,'[1]PNC 2020'!$A$3:$AA$3,0))=0,"",INDEX('[1]PNC 2020'!$A$3:$AA$434,MATCH($A494,'[1]PNC 2020'!$A$7:$A$434,0)+4,MATCH(X$60,'[1]PNC 2020'!$A$3:$AA$3,0))),"")</f>
        <v/>
      </c>
      <c r="Y494" s="35">
        <f t="shared" si="167"/>
        <v>0</v>
      </c>
      <c r="Z494" s="35" t="str">
        <f>IFERROR(IF(INDEX('[1]PNC 2020'!$A$3:$AA$434,MATCH($A494,'[1]PNC 2020'!$A$7:$A$434,0)+4,MATCH(Z$60,'[1]PNC 2020'!$A$3:$AA$3,0))=0,"",INDEX('[1]PNC 2020'!$A$3:$AA$434,MATCH($A494,'[1]PNC 2020'!$A$7:$A$434,0)+4,MATCH(Z$60,'[1]PNC 2020'!$A$3:$AA$3,0))),"")</f>
        <v/>
      </c>
      <c r="AA494" s="35" t="str">
        <f>IFERROR(IF(INDEX('[1]PNC 2020'!$A$3:$AA$434,MATCH($A494,'[1]PNC 2020'!$A$7:$A$434,0)+4,MATCH(AA$60,'[1]PNC 2020'!$A$3:$AA$3,0))=0,"",INDEX('[1]PNC 2020'!$A$3:$AA$434,MATCH($A494,'[1]PNC 2020'!$A$7:$A$434,0)+4,MATCH(AA$60,'[1]PNC 2020'!$A$3:$AA$3,0))),"")</f>
        <v/>
      </c>
      <c r="AB494" s="35">
        <f t="shared" si="168"/>
        <v>0</v>
      </c>
      <c r="AC494" s="35" t="str">
        <f>IFERROR(IF(INDEX('[1]PNC 2020'!$A$3:$AA$434,MATCH($A494,'[1]PNC 2020'!$A$7:$A$434,0)+4,MATCH(AC$60,'[1]PNC 2020'!$A$3:$AA$3,0))=0,"",INDEX('[1]PNC 2020'!$A$3:$AA$434,MATCH($A494,'[1]PNC 2020'!$A$7:$A$434,0)+4,MATCH(AC$60,'[1]PNC 2020'!$A$3:$AA$3,0))),"")</f>
        <v/>
      </c>
      <c r="AD494" s="35" t="str">
        <f>IFERROR(IF(INDEX('[1]PNC 2020'!$A$3:$AA$434,MATCH($A494,'[1]PNC 2020'!$A$7:$A$434,0)+4,MATCH(AD$60,'[1]PNC 2020'!$A$3:$AA$3,0))=0,"",INDEX('[1]PNC 2020'!$A$3:$AA$434,MATCH($A494,'[1]PNC 2020'!$A$7:$A$434,0)+4,MATCH(AD$60,'[1]PNC 2020'!$A$3:$AA$3,0))),"")</f>
        <v/>
      </c>
      <c r="AE494" s="35">
        <f t="shared" si="169"/>
        <v>0</v>
      </c>
      <c r="AF494" s="35" t="str">
        <f>IFERROR(IF(INDEX('[1]PNC 2020'!$A$3:$AA$434,MATCH($A494,'[1]PNC 2020'!$A$7:$A$434,0)+4,MATCH(AF$60,'[1]PNC 2020'!$A$3:$AA$3,0))=0,"",INDEX('[1]PNC 2020'!$A$3:$AA$434,MATCH($A494,'[1]PNC 2020'!$A$7:$A$434,0)+4,MATCH(AF$60,'[1]PNC 2020'!$A$3:$AA$3,0))),"")</f>
        <v/>
      </c>
      <c r="AG494" s="35" t="str">
        <f>IFERROR(IF(INDEX('[1]PNC 2020'!$A$3:$AA$434,MATCH($A494,'[1]PNC 2020'!$A$7:$A$434,0)+4,MATCH(AG$60,'[1]PNC 2020'!$A$3:$AA$3,0))=0,"",INDEX('[1]PNC 2020'!$A$3:$AA$434,MATCH($A494,'[1]PNC 2020'!$A$7:$A$434,0)+4,MATCH(AG$60,'[1]PNC 2020'!$A$3:$AA$3,0))),"")</f>
        <v/>
      </c>
      <c r="AH494" s="35">
        <f t="shared" si="170"/>
        <v>0</v>
      </c>
      <c r="AI494" s="35" t="str">
        <f>IFERROR(IF(INDEX('[1]PNC 2020'!$A$3:$AA$434,MATCH($A494,'[1]PNC 2020'!$A$7:$A$434,0)+4,MATCH(AI$60,'[1]PNC 2020'!$A$3:$AA$3,0))=0,"",INDEX('[1]PNC 2020'!$A$3:$AA$434,MATCH($A494,'[1]PNC 2020'!$A$7:$A$434,0)+4,MATCH(AI$60,'[1]PNC 2020'!$A$3:$AA$3,0))),"")</f>
        <v/>
      </c>
      <c r="AJ494" s="35" t="str">
        <f>IFERROR(IF(INDEX('[1]PNC 2020'!$A$3:$AA$434,MATCH($A494,'[1]PNC 2020'!$A$7:$A$434,0)+4,MATCH(AJ$60,'[1]PNC 2020'!$A$3:$AA$3,0))=0,"",INDEX('[1]PNC 2020'!$A$3:$AA$434,MATCH($A494,'[1]PNC 2020'!$A$7:$A$434,0)+4,MATCH(AJ$60,'[1]PNC 2020'!$A$3:$AA$3,0))),"")</f>
        <v/>
      </c>
      <c r="AK494" s="35">
        <f t="shared" si="171"/>
        <v>0</v>
      </c>
      <c r="AM494" s="97" t="s">
        <v>8</v>
      </c>
    </row>
    <row r="495" spans="1:50" ht="15.9" customHeight="1" x14ac:dyDescent="0.25">
      <c r="A495" s="97" t="str">
        <f t="shared" si="158"/>
        <v>SeptiembreLa Colonial, S. A., Compañia De Seguros</v>
      </c>
      <c r="B495" s="37" t="s">
        <v>111</v>
      </c>
      <c r="C495" s="44">
        <f t="shared" si="159"/>
        <v>0</v>
      </c>
      <c r="D495" s="44">
        <f t="shared" si="160"/>
        <v>0</v>
      </c>
      <c r="E495" s="35" t="str">
        <f>IFERROR(IF(INDEX('[1]PNC 2020'!$A$3:$AA$434,MATCH($A495,'[1]PNC 2020'!$A$7:$A$434,0)+4,MATCH(E$60,'[1]PNC 2020'!$A$3:$AA$3,0))=0,"",INDEX('[1]PNC 2020'!$A$3:$AA$434,MATCH($A495,'[1]PNC 2020'!$A$7:$A$434,0)+4,MATCH(E$60,'[1]PNC 2020'!$A$3:$AA$3,0))),"")</f>
        <v/>
      </c>
      <c r="F495" s="35" t="str">
        <f>IFERROR(IF(INDEX('[1]PNC 2020'!$A$3:$AA$434,MATCH($A495,'[1]PNC 2020'!$A$7:$A$434,0)+4,MATCH(F$60,'[1]PNC 2020'!$A$3:$AA$3,0))=0,"",INDEX('[1]PNC 2020'!$A$3:$AA$434,MATCH($A495,'[1]PNC 2020'!$A$7:$A$434,0)+4,MATCH(F$60,'[1]PNC 2020'!$A$3:$AA$3,0))),"")</f>
        <v/>
      </c>
      <c r="G495" s="35">
        <f t="shared" si="161"/>
        <v>0</v>
      </c>
      <c r="H495" s="35" t="str">
        <f>IFERROR(IF(INDEX('[1]PNC 2020'!$A$3:$AA$434,MATCH($A495,'[1]PNC 2020'!$A$7:$A$434,0)+4,MATCH(H$60,'[1]PNC 2020'!$A$3:$AA$3,0))=0,"",INDEX('[1]PNC 2020'!$A$3:$AA$434,MATCH($A495,'[1]PNC 2020'!$A$7:$A$434,0)+4,MATCH(H$60,'[1]PNC 2020'!$A$3:$AA$3,0))),"")</f>
        <v/>
      </c>
      <c r="I495" s="35" t="str">
        <f>IFERROR(IF(INDEX('[1]PNC 2020'!$A$3:$AA$434,MATCH($A495,'[1]PNC 2020'!$A$7:$A$434,0)+4,MATCH(I$60,'[1]PNC 2020'!$A$3:$AA$3,0))=0,"",INDEX('[1]PNC 2020'!$A$3:$AA$434,MATCH($A495,'[1]PNC 2020'!$A$7:$A$434,0)+4,MATCH(I$60,'[1]PNC 2020'!$A$3:$AA$3,0))),"")</f>
        <v/>
      </c>
      <c r="J495" s="35">
        <f t="shared" si="162"/>
        <v>0</v>
      </c>
      <c r="K495" s="35" t="str">
        <f>IFERROR(IF(INDEX('[1]PNC 2020'!$A$3:$AA$434,MATCH($A495,'[1]PNC 2020'!$A$7:$A$434,0)+4,MATCH(K$60,'[1]PNC 2020'!$A$3:$AA$3,0))=0,"",INDEX('[1]PNC 2020'!$A$3:$AA$434,MATCH($A495,'[1]PNC 2020'!$A$7:$A$434,0)+4,MATCH(K$60,'[1]PNC 2020'!$A$3:$AA$3,0))),"")</f>
        <v/>
      </c>
      <c r="L495" s="35" t="str">
        <f>IFERROR(IF(INDEX('[1]PNC 2020'!$A$3:$AA$434,MATCH($A495,'[1]PNC 2020'!$A$7:$A$434,0)+4,MATCH(L$60,'[1]PNC 2020'!$A$3:$AA$3,0))=0,"",INDEX('[1]PNC 2020'!$A$3:$AA$434,MATCH($A495,'[1]PNC 2020'!$A$7:$A$434,0)+4,MATCH(L$60,'[1]PNC 2020'!$A$3:$AA$3,0))),"")</f>
        <v/>
      </c>
      <c r="M495" s="35">
        <f t="shared" si="163"/>
        <v>0</v>
      </c>
      <c r="N495" s="35" t="str">
        <f>IFERROR(IF(INDEX('[1]PNC 2020'!$A$3:$AA$434,MATCH($A495,'[1]PNC 2020'!$A$7:$A$434,0)+4,MATCH(N$60,'[1]PNC 2020'!$A$3:$AA$3,0))=0,"",INDEX('[1]PNC 2020'!$A$3:$AA$434,MATCH($A495,'[1]PNC 2020'!$A$7:$A$434,0)+4,MATCH(N$60,'[1]PNC 2020'!$A$3:$AA$3,0))),"")</f>
        <v/>
      </c>
      <c r="O495" s="35" t="str">
        <f>IFERROR(IF(INDEX('[1]PNC 2020'!$A$3:$AA$434,MATCH($A495,'[1]PNC 2020'!$A$7:$A$434,0)+4,MATCH(O$60,'[1]PNC 2020'!$A$3:$AA$3,0))=0,"",INDEX('[1]PNC 2020'!$A$3:$AA$434,MATCH($A495,'[1]PNC 2020'!$A$7:$A$434,0)+4,MATCH(O$60,'[1]PNC 2020'!$A$3:$AA$3,0))),"")</f>
        <v/>
      </c>
      <c r="P495" s="35">
        <f t="shared" si="164"/>
        <v>0</v>
      </c>
      <c r="Q495" s="35" t="str">
        <f>IFERROR(IF(INDEX('[1]PNC 2020'!$A$3:$AA$434,MATCH($A495,'[1]PNC 2020'!$A$7:$A$434,0)+4,MATCH(Q$60,'[1]PNC 2020'!$A$3:$AA$3,0))=0,"",INDEX('[1]PNC 2020'!$A$3:$AA$434,MATCH($A495,'[1]PNC 2020'!$A$7:$A$434,0)+4,MATCH(Q$60,'[1]PNC 2020'!$A$3:$AA$3,0))),"")</f>
        <v/>
      </c>
      <c r="R495" s="35" t="str">
        <f>IFERROR(IF(INDEX('[1]PNC 2020'!$A$3:$AA$434,MATCH($A495,'[1]PNC 2020'!$A$7:$A$434,0)+4,MATCH(R$60,'[1]PNC 2020'!$A$3:$AA$3,0))=0,"",INDEX('[1]PNC 2020'!$A$3:$AA$434,MATCH($A495,'[1]PNC 2020'!$A$7:$A$434,0)+4,MATCH(R$60,'[1]PNC 2020'!$A$3:$AA$3,0))),"")</f>
        <v/>
      </c>
      <c r="S495" s="35">
        <f t="shared" si="165"/>
        <v>0</v>
      </c>
      <c r="T495" s="35" t="str">
        <f>IFERROR(IF(INDEX('[1]PNC 2020'!$A$3:$AA$434,MATCH($A495,'[1]PNC 2020'!$A$7:$A$434,0)+4,MATCH(T$60,'[1]PNC 2020'!$A$3:$AA$3,0))=0,"",INDEX('[1]PNC 2020'!$A$3:$AA$434,MATCH($A495,'[1]PNC 2020'!$A$7:$A$434,0)+4,MATCH(T$60,'[1]PNC 2020'!$A$3:$AA$3,0))),"")</f>
        <v/>
      </c>
      <c r="U495" s="35" t="str">
        <f>IFERROR(IF(INDEX('[1]PNC 2020'!$A$3:$AA$434,MATCH($A495,'[1]PNC 2020'!$A$7:$A$434,0)+4,MATCH(U$60,'[1]PNC 2020'!$A$3:$AA$3,0))=0,"",INDEX('[1]PNC 2020'!$A$3:$AA$434,MATCH($A495,'[1]PNC 2020'!$A$7:$A$434,0)+4,MATCH(U$60,'[1]PNC 2020'!$A$3:$AA$3,0))),"")</f>
        <v/>
      </c>
      <c r="V495" s="35">
        <f t="shared" si="166"/>
        <v>0</v>
      </c>
      <c r="W495" s="35" t="str">
        <f>IFERROR(IF(INDEX('[1]PNC 2020'!$A$3:$AA$434,MATCH($A495,'[1]PNC 2020'!$A$7:$A$434,0)+4,MATCH(W$60,'[1]PNC 2020'!$A$3:$AA$3,0))=0,"",INDEX('[1]PNC 2020'!$A$3:$AA$434,MATCH($A495,'[1]PNC 2020'!$A$7:$A$434,0)+4,MATCH(W$60,'[1]PNC 2020'!$A$3:$AA$3,0))),"")</f>
        <v/>
      </c>
      <c r="X495" s="35" t="str">
        <f>IFERROR(IF(INDEX('[1]PNC 2020'!$A$3:$AA$434,MATCH($A495,'[1]PNC 2020'!$A$7:$A$434,0)+4,MATCH(X$60,'[1]PNC 2020'!$A$3:$AA$3,0))=0,"",INDEX('[1]PNC 2020'!$A$3:$AA$434,MATCH($A495,'[1]PNC 2020'!$A$7:$A$434,0)+4,MATCH(X$60,'[1]PNC 2020'!$A$3:$AA$3,0))),"")</f>
        <v/>
      </c>
      <c r="Y495" s="35">
        <f t="shared" si="167"/>
        <v>0</v>
      </c>
      <c r="Z495" s="35" t="str">
        <f>IFERROR(IF(INDEX('[1]PNC 2020'!$A$3:$AA$434,MATCH($A495,'[1]PNC 2020'!$A$7:$A$434,0)+4,MATCH(Z$60,'[1]PNC 2020'!$A$3:$AA$3,0))=0,"",INDEX('[1]PNC 2020'!$A$3:$AA$434,MATCH($A495,'[1]PNC 2020'!$A$7:$A$434,0)+4,MATCH(Z$60,'[1]PNC 2020'!$A$3:$AA$3,0))),"")</f>
        <v/>
      </c>
      <c r="AA495" s="35" t="str">
        <f>IFERROR(IF(INDEX('[1]PNC 2020'!$A$3:$AA$434,MATCH($A495,'[1]PNC 2020'!$A$7:$A$434,0)+4,MATCH(AA$60,'[1]PNC 2020'!$A$3:$AA$3,0))=0,"",INDEX('[1]PNC 2020'!$A$3:$AA$434,MATCH($A495,'[1]PNC 2020'!$A$7:$A$434,0)+4,MATCH(AA$60,'[1]PNC 2020'!$A$3:$AA$3,0))),"")</f>
        <v/>
      </c>
      <c r="AB495" s="35">
        <f t="shared" si="168"/>
        <v>0</v>
      </c>
      <c r="AC495" s="35" t="str">
        <f>IFERROR(IF(INDEX('[1]PNC 2020'!$A$3:$AA$434,MATCH($A495,'[1]PNC 2020'!$A$7:$A$434,0)+4,MATCH(AC$60,'[1]PNC 2020'!$A$3:$AA$3,0))=0,"",INDEX('[1]PNC 2020'!$A$3:$AA$434,MATCH($A495,'[1]PNC 2020'!$A$7:$A$434,0)+4,MATCH(AC$60,'[1]PNC 2020'!$A$3:$AA$3,0))),"")</f>
        <v/>
      </c>
      <c r="AD495" s="35" t="str">
        <f>IFERROR(IF(INDEX('[1]PNC 2020'!$A$3:$AA$434,MATCH($A495,'[1]PNC 2020'!$A$7:$A$434,0)+4,MATCH(AD$60,'[1]PNC 2020'!$A$3:$AA$3,0))=0,"",INDEX('[1]PNC 2020'!$A$3:$AA$434,MATCH($A495,'[1]PNC 2020'!$A$7:$A$434,0)+4,MATCH(AD$60,'[1]PNC 2020'!$A$3:$AA$3,0))),"")</f>
        <v/>
      </c>
      <c r="AE495" s="35">
        <f t="shared" si="169"/>
        <v>0</v>
      </c>
      <c r="AF495" s="35" t="str">
        <f>IFERROR(IF(INDEX('[1]PNC 2020'!$A$3:$AA$434,MATCH($A495,'[1]PNC 2020'!$A$7:$A$434,0)+4,MATCH(AF$60,'[1]PNC 2020'!$A$3:$AA$3,0))=0,"",INDEX('[1]PNC 2020'!$A$3:$AA$434,MATCH($A495,'[1]PNC 2020'!$A$7:$A$434,0)+4,MATCH(AF$60,'[1]PNC 2020'!$A$3:$AA$3,0))),"")</f>
        <v/>
      </c>
      <c r="AG495" s="35" t="str">
        <f>IFERROR(IF(INDEX('[1]PNC 2020'!$A$3:$AA$434,MATCH($A495,'[1]PNC 2020'!$A$7:$A$434,0)+4,MATCH(AG$60,'[1]PNC 2020'!$A$3:$AA$3,0))=0,"",INDEX('[1]PNC 2020'!$A$3:$AA$434,MATCH($A495,'[1]PNC 2020'!$A$7:$A$434,0)+4,MATCH(AG$60,'[1]PNC 2020'!$A$3:$AA$3,0))),"")</f>
        <v/>
      </c>
      <c r="AH495" s="35">
        <f t="shared" si="170"/>
        <v>0</v>
      </c>
      <c r="AI495" s="35" t="str">
        <f>IFERROR(IF(INDEX('[1]PNC 2020'!$A$3:$AA$434,MATCH($A495,'[1]PNC 2020'!$A$7:$A$434,0)+4,MATCH(AI$60,'[1]PNC 2020'!$A$3:$AA$3,0))=0,"",INDEX('[1]PNC 2020'!$A$3:$AA$434,MATCH($A495,'[1]PNC 2020'!$A$7:$A$434,0)+4,MATCH(AI$60,'[1]PNC 2020'!$A$3:$AA$3,0))),"")</f>
        <v/>
      </c>
      <c r="AJ495" s="35" t="str">
        <f>IFERROR(IF(INDEX('[1]PNC 2020'!$A$3:$AA$434,MATCH($A495,'[1]PNC 2020'!$A$7:$A$434,0)+4,MATCH(AJ$60,'[1]PNC 2020'!$A$3:$AA$3,0))=0,"",INDEX('[1]PNC 2020'!$A$3:$AA$434,MATCH($A495,'[1]PNC 2020'!$A$7:$A$434,0)+4,MATCH(AJ$60,'[1]PNC 2020'!$A$3:$AA$3,0))),"")</f>
        <v/>
      </c>
      <c r="AK495" s="35">
        <f t="shared" si="171"/>
        <v>0</v>
      </c>
      <c r="AM495" s="97" t="s">
        <v>8</v>
      </c>
    </row>
    <row r="496" spans="1:50" ht="15.9" customHeight="1" x14ac:dyDescent="0.25">
      <c r="A496" s="97" t="str">
        <f t="shared" si="158"/>
        <v>SeptiembreSeguros Sura, S.A.</v>
      </c>
      <c r="B496" s="37" t="s">
        <v>112</v>
      </c>
      <c r="C496" s="44">
        <f t="shared" si="159"/>
        <v>0</v>
      </c>
      <c r="D496" s="44">
        <f t="shared" si="160"/>
        <v>0</v>
      </c>
      <c r="E496" s="35" t="str">
        <f>IFERROR(IF(INDEX('[1]PNC 2020'!$A$3:$AA$434,MATCH($A496,'[1]PNC 2020'!$A$7:$A$434,0)+4,MATCH(E$60,'[1]PNC 2020'!$A$3:$AA$3,0))=0,"",INDEX('[1]PNC 2020'!$A$3:$AA$434,MATCH($A496,'[1]PNC 2020'!$A$7:$A$434,0)+4,MATCH(E$60,'[1]PNC 2020'!$A$3:$AA$3,0))),"")</f>
        <v/>
      </c>
      <c r="F496" s="35" t="str">
        <f>IFERROR(IF(INDEX('[1]PNC 2020'!$A$3:$AA$434,MATCH($A496,'[1]PNC 2020'!$A$7:$A$434,0)+4,MATCH(F$60,'[1]PNC 2020'!$A$3:$AA$3,0))=0,"",INDEX('[1]PNC 2020'!$A$3:$AA$434,MATCH($A496,'[1]PNC 2020'!$A$7:$A$434,0)+4,MATCH(F$60,'[1]PNC 2020'!$A$3:$AA$3,0))),"")</f>
        <v/>
      </c>
      <c r="G496" s="35">
        <f t="shared" si="161"/>
        <v>0</v>
      </c>
      <c r="H496" s="35" t="str">
        <f>IFERROR(IF(INDEX('[1]PNC 2020'!$A$3:$AA$434,MATCH($A496,'[1]PNC 2020'!$A$7:$A$434,0)+4,MATCH(H$60,'[1]PNC 2020'!$A$3:$AA$3,0))=0,"",INDEX('[1]PNC 2020'!$A$3:$AA$434,MATCH($A496,'[1]PNC 2020'!$A$7:$A$434,0)+4,MATCH(H$60,'[1]PNC 2020'!$A$3:$AA$3,0))),"")</f>
        <v/>
      </c>
      <c r="I496" s="35" t="str">
        <f>IFERROR(IF(INDEX('[1]PNC 2020'!$A$3:$AA$434,MATCH($A496,'[1]PNC 2020'!$A$7:$A$434,0)+4,MATCH(I$60,'[1]PNC 2020'!$A$3:$AA$3,0))=0,"",INDEX('[1]PNC 2020'!$A$3:$AA$434,MATCH($A496,'[1]PNC 2020'!$A$7:$A$434,0)+4,MATCH(I$60,'[1]PNC 2020'!$A$3:$AA$3,0))),"")</f>
        <v/>
      </c>
      <c r="J496" s="35">
        <f t="shared" si="162"/>
        <v>0</v>
      </c>
      <c r="K496" s="35" t="str">
        <f>IFERROR(IF(INDEX('[1]PNC 2020'!$A$3:$AA$434,MATCH($A496,'[1]PNC 2020'!$A$7:$A$434,0)+4,MATCH(K$60,'[1]PNC 2020'!$A$3:$AA$3,0))=0,"",INDEX('[1]PNC 2020'!$A$3:$AA$434,MATCH($A496,'[1]PNC 2020'!$A$7:$A$434,0)+4,MATCH(K$60,'[1]PNC 2020'!$A$3:$AA$3,0))),"")</f>
        <v/>
      </c>
      <c r="L496" s="35" t="str">
        <f>IFERROR(IF(INDEX('[1]PNC 2020'!$A$3:$AA$434,MATCH($A496,'[1]PNC 2020'!$A$7:$A$434,0)+4,MATCH(L$60,'[1]PNC 2020'!$A$3:$AA$3,0))=0,"",INDEX('[1]PNC 2020'!$A$3:$AA$434,MATCH($A496,'[1]PNC 2020'!$A$7:$A$434,0)+4,MATCH(L$60,'[1]PNC 2020'!$A$3:$AA$3,0))),"")</f>
        <v/>
      </c>
      <c r="M496" s="35">
        <f t="shared" si="163"/>
        <v>0</v>
      </c>
      <c r="N496" s="35" t="str">
        <f>IFERROR(IF(INDEX('[1]PNC 2020'!$A$3:$AA$434,MATCH($A496,'[1]PNC 2020'!$A$7:$A$434,0)+4,MATCH(N$60,'[1]PNC 2020'!$A$3:$AA$3,0))=0,"",INDEX('[1]PNC 2020'!$A$3:$AA$434,MATCH($A496,'[1]PNC 2020'!$A$7:$A$434,0)+4,MATCH(N$60,'[1]PNC 2020'!$A$3:$AA$3,0))),"")</f>
        <v/>
      </c>
      <c r="O496" s="35" t="str">
        <f>IFERROR(IF(INDEX('[1]PNC 2020'!$A$3:$AA$434,MATCH($A496,'[1]PNC 2020'!$A$7:$A$434,0)+4,MATCH(O$60,'[1]PNC 2020'!$A$3:$AA$3,0))=0,"",INDEX('[1]PNC 2020'!$A$3:$AA$434,MATCH($A496,'[1]PNC 2020'!$A$7:$A$434,0)+4,MATCH(O$60,'[1]PNC 2020'!$A$3:$AA$3,0))),"")</f>
        <v/>
      </c>
      <c r="P496" s="35">
        <f t="shared" si="164"/>
        <v>0</v>
      </c>
      <c r="Q496" s="35" t="str">
        <f>IFERROR(IF(INDEX('[1]PNC 2020'!$A$3:$AA$434,MATCH($A496,'[1]PNC 2020'!$A$7:$A$434,0)+4,MATCH(Q$60,'[1]PNC 2020'!$A$3:$AA$3,0))=0,"",INDEX('[1]PNC 2020'!$A$3:$AA$434,MATCH($A496,'[1]PNC 2020'!$A$7:$A$434,0)+4,MATCH(Q$60,'[1]PNC 2020'!$A$3:$AA$3,0))),"")</f>
        <v/>
      </c>
      <c r="R496" s="35" t="str">
        <f>IFERROR(IF(INDEX('[1]PNC 2020'!$A$3:$AA$434,MATCH($A496,'[1]PNC 2020'!$A$7:$A$434,0)+4,MATCH(R$60,'[1]PNC 2020'!$A$3:$AA$3,0))=0,"",INDEX('[1]PNC 2020'!$A$3:$AA$434,MATCH($A496,'[1]PNC 2020'!$A$7:$A$434,0)+4,MATCH(R$60,'[1]PNC 2020'!$A$3:$AA$3,0))),"")</f>
        <v/>
      </c>
      <c r="S496" s="35">
        <f t="shared" si="165"/>
        <v>0</v>
      </c>
      <c r="T496" s="35" t="str">
        <f>IFERROR(IF(INDEX('[1]PNC 2020'!$A$3:$AA$434,MATCH($A496,'[1]PNC 2020'!$A$7:$A$434,0)+4,MATCH(T$60,'[1]PNC 2020'!$A$3:$AA$3,0))=0,"",INDEX('[1]PNC 2020'!$A$3:$AA$434,MATCH($A496,'[1]PNC 2020'!$A$7:$A$434,0)+4,MATCH(T$60,'[1]PNC 2020'!$A$3:$AA$3,0))),"")</f>
        <v/>
      </c>
      <c r="U496" s="35" t="str">
        <f>IFERROR(IF(INDEX('[1]PNC 2020'!$A$3:$AA$434,MATCH($A496,'[1]PNC 2020'!$A$7:$A$434,0)+4,MATCH(U$60,'[1]PNC 2020'!$A$3:$AA$3,0))=0,"",INDEX('[1]PNC 2020'!$A$3:$AA$434,MATCH($A496,'[1]PNC 2020'!$A$7:$A$434,0)+4,MATCH(U$60,'[1]PNC 2020'!$A$3:$AA$3,0))),"")</f>
        <v/>
      </c>
      <c r="V496" s="35">
        <f t="shared" si="166"/>
        <v>0</v>
      </c>
      <c r="W496" s="35" t="str">
        <f>IFERROR(IF(INDEX('[1]PNC 2020'!$A$3:$AA$434,MATCH($A496,'[1]PNC 2020'!$A$7:$A$434,0)+4,MATCH(W$60,'[1]PNC 2020'!$A$3:$AA$3,0))=0,"",INDEX('[1]PNC 2020'!$A$3:$AA$434,MATCH($A496,'[1]PNC 2020'!$A$7:$A$434,0)+4,MATCH(W$60,'[1]PNC 2020'!$A$3:$AA$3,0))),"")</f>
        <v/>
      </c>
      <c r="X496" s="35" t="str">
        <f>IFERROR(IF(INDEX('[1]PNC 2020'!$A$3:$AA$434,MATCH($A496,'[1]PNC 2020'!$A$7:$A$434,0)+4,MATCH(X$60,'[1]PNC 2020'!$A$3:$AA$3,0))=0,"",INDEX('[1]PNC 2020'!$A$3:$AA$434,MATCH($A496,'[1]PNC 2020'!$A$7:$A$434,0)+4,MATCH(X$60,'[1]PNC 2020'!$A$3:$AA$3,0))),"")</f>
        <v/>
      </c>
      <c r="Y496" s="35">
        <f t="shared" si="167"/>
        <v>0</v>
      </c>
      <c r="Z496" s="35" t="str">
        <f>IFERROR(IF(INDEX('[1]PNC 2020'!$A$3:$AA$434,MATCH($A496,'[1]PNC 2020'!$A$7:$A$434,0)+4,MATCH(Z$60,'[1]PNC 2020'!$A$3:$AA$3,0))=0,"",INDEX('[1]PNC 2020'!$A$3:$AA$434,MATCH($A496,'[1]PNC 2020'!$A$7:$A$434,0)+4,MATCH(Z$60,'[1]PNC 2020'!$A$3:$AA$3,0))),"")</f>
        <v/>
      </c>
      <c r="AA496" s="35" t="str">
        <f>IFERROR(IF(INDEX('[1]PNC 2020'!$A$3:$AA$434,MATCH($A496,'[1]PNC 2020'!$A$7:$A$434,0)+4,MATCH(AA$60,'[1]PNC 2020'!$A$3:$AA$3,0))=0,"",INDEX('[1]PNC 2020'!$A$3:$AA$434,MATCH($A496,'[1]PNC 2020'!$A$7:$A$434,0)+4,MATCH(AA$60,'[1]PNC 2020'!$A$3:$AA$3,0))),"")</f>
        <v/>
      </c>
      <c r="AB496" s="35">
        <f t="shared" si="168"/>
        <v>0</v>
      </c>
      <c r="AC496" s="35" t="str">
        <f>IFERROR(IF(INDEX('[1]PNC 2020'!$A$3:$AA$434,MATCH($A496,'[1]PNC 2020'!$A$7:$A$434,0)+4,MATCH(AC$60,'[1]PNC 2020'!$A$3:$AA$3,0))=0,"",INDEX('[1]PNC 2020'!$A$3:$AA$434,MATCH($A496,'[1]PNC 2020'!$A$7:$A$434,0)+4,MATCH(AC$60,'[1]PNC 2020'!$A$3:$AA$3,0))),"")</f>
        <v/>
      </c>
      <c r="AD496" s="35" t="str">
        <f>IFERROR(IF(INDEX('[1]PNC 2020'!$A$3:$AA$434,MATCH($A496,'[1]PNC 2020'!$A$7:$A$434,0)+4,MATCH(AD$60,'[1]PNC 2020'!$A$3:$AA$3,0))=0,"",INDEX('[1]PNC 2020'!$A$3:$AA$434,MATCH($A496,'[1]PNC 2020'!$A$7:$A$434,0)+4,MATCH(AD$60,'[1]PNC 2020'!$A$3:$AA$3,0))),"")</f>
        <v/>
      </c>
      <c r="AE496" s="35">
        <f t="shared" si="169"/>
        <v>0</v>
      </c>
      <c r="AF496" s="35" t="str">
        <f>IFERROR(IF(INDEX('[1]PNC 2020'!$A$3:$AA$434,MATCH($A496,'[1]PNC 2020'!$A$7:$A$434,0)+4,MATCH(AF$60,'[1]PNC 2020'!$A$3:$AA$3,0))=0,"",INDEX('[1]PNC 2020'!$A$3:$AA$434,MATCH($A496,'[1]PNC 2020'!$A$7:$A$434,0)+4,MATCH(AF$60,'[1]PNC 2020'!$A$3:$AA$3,0))),"")</f>
        <v/>
      </c>
      <c r="AG496" s="35" t="str">
        <f>IFERROR(IF(INDEX('[1]PNC 2020'!$A$3:$AA$434,MATCH($A496,'[1]PNC 2020'!$A$7:$A$434,0)+4,MATCH(AG$60,'[1]PNC 2020'!$A$3:$AA$3,0))=0,"",INDEX('[1]PNC 2020'!$A$3:$AA$434,MATCH($A496,'[1]PNC 2020'!$A$7:$A$434,0)+4,MATCH(AG$60,'[1]PNC 2020'!$A$3:$AA$3,0))),"")</f>
        <v/>
      </c>
      <c r="AH496" s="35">
        <f t="shared" si="170"/>
        <v>0</v>
      </c>
      <c r="AI496" s="35" t="str">
        <f>IFERROR(IF(INDEX('[1]PNC 2020'!$A$3:$AA$434,MATCH($A496,'[1]PNC 2020'!$A$7:$A$434,0)+4,MATCH(AI$60,'[1]PNC 2020'!$A$3:$AA$3,0))=0,"",INDEX('[1]PNC 2020'!$A$3:$AA$434,MATCH($A496,'[1]PNC 2020'!$A$7:$A$434,0)+4,MATCH(AI$60,'[1]PNC 2020'!$A$3:$AA$3,0))),"")</f>
        <v/>
      </c>
      <c r="AJ496" s="35" t="str">
        <f>IFERROR(IF(INDEX('[1]PNC 2020'!$A$3:$AA$434,MATCH($A496,'[1]PNC 2020'!$A$7:$A$434,0)+4,MATCH(AJ$60,'[1]PNC 2020'!$A$3:$AA$3,0))=0,"",INDEX('[1]PNC 2020'!$A$3:$AA$434,MATCH($A496,'[1]PNC 2020'!$A$7:$A$434,0)+4,MATCH(AJ$60,'[1]PNC 2020'!$A$3:$AA$3,0))),"")</f>
        <v/>
      </c>
      <c r="AK496" s="35">
        <f t="shared" si="171"/>
        <v>0</v>
      </c>
      <c r="AM496" s="97" t="s">
        <v>8</v>
      </c>
    </row>
    <row r="497" spans="1:39" ht="15.9" customHeight="1" x14ac:dyDescent="0.25">
      <c r="A497" s="97" t="str">
        <f t="shared" si="158"/>
        <v>SeptiembreSeguros Crecer, S. A.</v>
      </c>
      <c r="B497" s="37" t="s">
        <v>94</v>
      </c>
      <c r="C497" s="44">
        <f t="shared" si="159"/>
        <v>0</v>
      </c>
      <c r="D497" s="44">
        <f t="shared" si="160"/>
        <v>0</v>
      </c>
      <c r="E497" s="35" t="str">
        <f>IFERROR(IF(INDEX('[1]PNC 2020'!$A$3:$AA$434,MATCH($A497,'[1]PNC 2020'!$A$7:$A$434,0)+4,MATCH(E$60,'[1]PNC 2020'!$A$3:$AA$3,0))=0,"",INDEX('[1]PNC 2020'!$A$3:$AA$434,MATCH($A497,'[1]PNC 2020'!$A$7:$A$434,0)+4,MATCH(E$60,'[1]PNC 2020'!$A$3:$AA$3,0))),"")</f>
        <v/>
      </c>
      <c r="F497" s="35" t="str">
        <f>IFERROR(IF(INDEX('[1]PNC 2020'!$A$3:$AA$434,MATCH($A497,'[1]PNC 2020'!$A$7:$A$434,0)+4,MATCH(F$60,'[1]PNC 2020'!$A$3:$AA$3,0))=0,"",INDEX('[1]PNC 2020'!$A$3:$AA$434,MATCH($A497,'[1]PNC 2020'!$A$7:$A$434,0)+4,MATCH(F$60,'[1]PNC 2020'!$A$3:$AA$3,0))),"")</f>
        <v/>
      </c>
      <c r="G497" s="35">
        <f t="shared" si="161"/>
        <v>0</v>
      </c>
      <c r="H497" s="35" t="str">
        <f>IFERROR(IF(INDEX('[1]PNC 2020'!$A$3:$AA$434,MATCH($A497,'[1]PNC 2020'!$A$7:$A$434,0)+4,MATCH(H$60,'[1]PNC 2020'!$A$3:$AA$3,0))=0,"",INDEX('[1]PNC 2020'!$A$3:$AA$434,MATCH($A497,'[1]PNC 2020'!$A$7:$A$434,0)+4,MATCH(H$60,'[1]PNC 2020'!$A$3:$AA$3,0))),"")</f>
        <v/>
      </c>
      <c r="I497" s="35" t="str">
        <f>IFERROR(IF(INDEX('[1]PNC 2020'!$A$3:$AA$434,MATCH($A497,'[1]PNC 2020'!$A$7:$A$434,0)+4,MATCH(I$60,'[1]PNC 2020'!$A$3:$AA$3,0))=0,"",INDEX('[1]PNC 2020'!$A$3:$AA$434,MATCH($A497,'[1]PNC 2020'!$A$7:$A$434,0)+4,MATCH(I$60,'[1]PNC 2020'!$A$3:$AA$3,0))),"")</f>
        <v/>
      </c>
      <c r="J497" s="35">
        <f t="shared" si="162"/>
        <v>0</v>
      </c>
      <c r="K497" s="35" t="str">
        <f>IFERROR(IF(INDEX('[1]PNC 2020'!$A$3:$AA$434,MATCH($A497,'[1]PNC 2020'!$A$7:$A$434,0)+4,MATCH(K$60,'[1]PNC 2020'!$A$3:$AA$3,0))=0,"",INDEX('[1]PNC 2020'!$A$3:$AA$434,MATCH($A497,'[1]PNC 2020'!$A$7:$A$434,0)+4,MATCH(K$60,'[1]PNC 2020'!$A$3:$AA$3,0))),"")</f>
        <v/>
      </c>
      <c r="L497" s="35" t="str">
        <f>IFERROR(IF(INDEX('[1]PNC 2020'!$A$3:$AA$434,MATCH($A497,'[1]PNC 2020'!$A$7:$A$434,0)+4,MATCH(L$60,'[1]PNC 2020'!$A$3:$AA$3,0))=0,"",INDEX('[1]PNC 2020'!$A$3:$AA$434,MATCH($A497,'[1]PNC 2020'!$A$7:$A$434,0)+4,MATCH(L$60,'[1]PNC 2020'!$A$3:$AA$3,0))),"")</f>
        <v/>
      </c>
      <c r="M497" s="35">
        <f t="shared" si="163"/>
        <v>0</v>
      </c>
      <c r="N497" s="35" t="str">
        <f>IFERROR(IF(INDEX('[1]PNC 2020'!$A$3:$AA$434,MATCH($A497,'[1]PNC 2020'!$A$7:$A$434,0)+4,MATCH(N$60,'[1]PNC 2020'!$A$3:$AA$3,0))=0,"",INDEX('[1]PNC 2020'!$A$3:$AA$434,MATCH($A497,'[1]PNC 2020'!$A$7:$A$434,0)+4,MATCH(N$60,'[1]PNC 2020'!$A$3:$AA$3,0))),"")</f>
        <v/>
      </c>
      <c r="O497" s="35" t="str">
        <f>IFERROR(IF(INDEX('[1]PNC 2020'!$A$3:$AA$434,MATCH($A497,'[1]PNC 2020'!$A$7:$A$434,0)+4,MATCH(O$60,'[1]PNC 2020'!$A$3:$AA$3,0))=0,"",INDEX('[1]PNC 2020'!$A$3:$AA$434,MATCH($A497,'[1]PNC 2020'!$A$7:$A$434,0)+4,MATCH(O$60,'[1]PNC 2020'!$A$3:$AA$3,0))),"")</f>
        <v/>
      </c>
      <c r="P497" s="35">
        <f t="shared" si="164"/>
        <v>0</v>
      </c>
      <c r="Q497" s="35" t="str">
        <f>IFERROR(IF(INDEX('[1]PNC 2020'!$A$3:$AA$434,MATCH($A497,'[1]PNC 2020'!$A$7:$A$434,0)+4,MATCH(Q$60,'[1]PNC 2020'!$A$3:$AA$3,0))=0,"",INDEX('[1]PNC 2020'!$A$3:$AA$434,MATCH($A497,'[1]PNC 2020'!$A$7:$A$434,0)+4,MATCH(Q$60,'[1]PNC 2020'!$A$3:$AA$3,0))),"")</f>
        <v/>
      </c>
      <c r="R497" s="35" t="str">
        <f>IFERROR(IF(INDEX('[1]PNC 2020'!$A$3:$AA$434,MATCH($A497,'[1]PNC 2020'!$A$7:$A$434,0)+4,MATCH(R$60,'[1]PNC 2020'!$A$3:$AA$3,0))=0,"",INDEX('[1]PNC 2020'!$A$3:$AA$434,MATCH($A497,'[1]PNC 2020'!$A$7:$A$434,0)+4,MATCH(R$60,'[1]PNC 2020'!$A$3:$AA$3,0))),"")</f>
        <v/>
      </c>
      <c r="S497" s="35">
        <f t="shared" si="165"/>
        <v>0</v>
      </c>
      <c r="T497" s="35" t="str">
        <f>IFERROR(IF(INDEX('[1]PNC 2020'!$A$3:$AA$434,MATCH($A497,'[1]PNC 2020'!$A$7:$A$434,0)+4,MATCH(T$60,'[1]PNC 2020'!$A$3:$AA$3,0))=0,"",INDEX('[1]PNC 2020'!$A$3:$AA$434,MATCH($A497,'[1]PNC 2020'!$A$7:$A$434,0)+4,MATCH(T$60,'[1]PNC 2020'!$A$3:$AA$3,0))),"")</f>
        <v/>
      </c>
      <c r="U497" s="35" t="str">
        <f>IFERROR(IF(INDEX('[1]PNC 2020'!$A$3:$AA$434,MATCH($A497,'[1]PNC 2020'!$A$7:$A$434,0)+4,MATCH(U$60,'[1]PNC 2020'!$A$3:$AA$3,0))=0,"",INDEX('[1]PNC 2020'!$A$3:$AA$434,MATCH($A497,'[1]PNC 2020'!$A$7:$A$434,0)+4,MATCH(U$60,'[1]PNC 2020'!$A$3:$AA$3,0))),"")</f>
        <v/>
      </c>
      <c r="V497" s="35">
        <f t="shared" si="166"/>
        <v>0</v>
      </c>
      <c r="W497" s="35" t="str">
        <f>IFERROR(IF(INDEX('[1]PNC 2020'!$A$3:$AA$434,MATCH($A497,'[1]PNC 2020'!$A$7:$A$434,0)+4,MATCH(W$60,'[1]PNC 2020'!$A$3:$AA$3,0))=0,"",INDEX('[1]PNC 2020'!$A$3:$AA$434,MATCH($A497,'[1]PNC 2020'!$A$7:$A$434,0)+4,MATCH(W$60,'[1]PNC 2020'!$A$3:$AA$3,0))),"")</f>
        <v/>
      </c>
      <c r="X497" s="35" t="str">
        <f>IFERROR(IF(INDEX('[1]PNC 2020'!$A$3:$AA$434,MATCH($A497,'[1]PNC 2020'!$A$7:$A$434,0)+4,MATCH(X$60,'[1]PNC 2020'!$A$3:$AA$3,0))=0,"",INDEX('[1]PNC 2020'!$A$3:$AA$434,MATCH($A497,'[1]PNC 2020'!$A$7:$A$434,0)+4,MATCH(X$60,'[1]PNC 2020'!$A$3:$AA$3,0))),"")</f>
        <v/>
      </c>
      <c r="Y497" s="35">
        <f t="shared" si="167"/>
        <v>0</v>
      </c>
      <c r="Z497" s="35" t="str">
        <f>IFERROR(IF(INDEX('[1]PNC 2020'!$A$3:$AA$434,MATCH($A497,'[1]PNC 2020'!$A$7:$A$434,0)+4,MATCH(Z$60,'[1]PNC 2020'!$A$3:$AA$3,0))=0,"",INDEX('[1]PNC 2020'!$A$3:$AA$434,MATCH($A497,'[1]PNC 2020'!$A$7:$A$434,0)+4,MATCH(Z$60,'[1]PNC 2020'!$A$3:$AA$3,0))),"")</f>
        <v/>
      </c>
      <c r="AA497" s="35" t="str">
        <f>IFERROR(IF(INDEX('[1]PNC 2020'!$A$3:$AA$434,MATCH($A497,'[1]PNC 2020'!$A$7:$A$434,0)+4,MATCH(AA$60,'[1]PNC 2020'!$A$3:$AA$3,0))=0,"",INDEX('[1]PNC 2020'!$A$3:$AA$434,MATCH($A497,'[1]PNC 2020'!$A$7:$A$434,0)+4,MATCH(AA$60,'[1]PNC 2020'!$A$3:$AA$3,0))),"")</f>
        <v/>
      </c>
      <c r="AB497" s="35">
        <f t="shared" si="168"/>
        <v>0</v>
      </c>
      <c r="AC497" s="35" t="str">
        <f>IFERROR(IF(INDEX('[1]PNC 2020'!$A$3:$AA$434,MATCH($A497,'[1]PNC 2020'!$A$7:$A$434,0)+4,MATCH(AC$60,'[1]PNC 2020'!$A$3:$AA$3,0))=0,"",INDEX('[1]PNC 2020'!$A$3:$AA$434,MATCH($A497,'[1]PNC 2020'!$A$7:$A$434,0)+4,MATCH(AC$60,'[1]PNC 2020'!$A$3:$AA$3,0))),"")</f>
        <v/>
      </c>
      <c r="AD497" s="35" t="str">
        <f>IFERROR(IF(INDEX('[1]PNC 2020'!$A$3:$AA$434,MATCH($A497,'[1]PNC 2020'!$A$7:$A$434,0)+4,MATCH(AD$60,'[1]PNC 2020'!$A$3:$AA$3,0))=0,"",INDEX('[1]PNC 2020'!$A$3:$AA$434,MATCH($A497,'[1]PNC 2020'!$A$7:$A$434,0)+4,MATCH(AD$60,'[1]PNC 2020'!$A$3:$AA$3,0))),"")</f>
        <v/>
      </c>
      <c r="AE497" s="35">
        <f t="shared" si="169"/>
        <v>0</v>
      </c>
      <c r="AF497" s="35" t="str">
        <f>IFERROR(IF(INDEX('[1]PNC 2020'!$A$3:$AA$434,MATCH($A497,'[1]PNC 2020'!$A$7:$A$434,0)+4,MATCH(AF$60,'[1]PNC 2020'!$A$3:$AA$3,0))=0,"",INDEX('[1]PNC 2020'!$A$3:$AA$434,MATCH($A497,'[1]PNC 2020'!$A$7:$A$434,0)+4,MATCH(AF$60,'[1]PNC 2020'!$A$3:$AA$3,0))),"")</f>
        <v/>
      </c>
      <c r="AG497" s="35" t="str">
        <f>IFERROR(IF(INDEX('[1]PNC 2020'!$A$3:$AA$434,MATCH($A497,'[1]PNC 2020'!$A$7:$A$434,0)+4,MATCH(AG$60,'[1]PNC 2020'!$A$3:$AA$3,0))=0,"",INDEX('[1]PNC 2020'!$A$3:$AA$434,MATCH($A497,'[1]PNC 2020'!$A$7:$A$434,0)+4,MATCH(AG$60,'[1]PNC 2020'!$A$3:$AA$3,0))),"")</f>
        <v/>
      </c>
      <c r="AH497" s="35">
        <f t="shared" si="170"/>
        <v>0</v>
      </c>
      <c r="AI497" s="35" t="str">
        <f>IFERROR(IF(INDEX('[1]PNC 2020'!$A$3:$AA$434,MATCH($A497,'[1]PNC 2020'!$A$7:$A$434,0)+4,MATCH(AI$60,'[1]PNC 2020'!$A$3:$AA$3,0))=0,"",INDEX('[1]PNC 2020'!$A$3:$AA$434,MATCH($A497,'[1]PNC 2020'!$A$7:$A$434,0)+4,MATCH(AI$60,'[1]PNC 2020'!$A$3:$AA$3,0))),"")</f>
        <v/>
      </c>
      <c r="AJ497" s="35" t="str">
        <f>IFERROR(IF(INDEX('[1]PNC 2020'!$A$3:$AA$434,MATCH($A497,'[1]PNC 2020'!$A$7:$A$434,0)+4,MATCH(AJ$60,'[1]PNC 2020'!$A$3:$AA$3,0))=0,"",INDEX('[1]PNC 2020'!$A$3:$AA$434,MATCH($A497,'[1]PNC 2020'!$A$7:$A$434,0)+4,MATCH(AJ$60,'[1]PNC 2020'!$A$3:$AA$3,0))),"")</f>
        <v/>
      </c>
      <c r="AK497" s="35">
        <f t="shared" si="171"/>
        <v>0</v>
      </c>
      <c r="AM497" s="97" t="s">
        <v>8</v>
      </c>
    </row>
    <row r="498" spans="1:39" ht="15.9" customHeight="1" x14ac:dyDescent="0.25">
      <c r="A498" s="97" t="str">
        <f t="shared" si="158"/>
        <v>SeptiembreWorldwide Seguros, S. A.</v>
      </c>
      <c r="B498" s="37" t="s">
        <v>113</v>
      </c>
      <c r="C498" s="44">
        <f t="shared" si="159"/>
        <v>0</v>
      </c>
      <c r="D498" s="44">
        <f t="shared" si="160"/>
        <v>0</v>
      </c>
      <c r="E498" s="35" t="str">
        <f>IFERROR(IF(INDEX('[1]PNC 2020'!$A$3:$AA$434,MATCH($A498,'[1]PNC 2020'!$A$7:$A$434,0)+4,MATCH(E$60,'[1]PNC 2020'!$A$3:$AA$3,0))=0,"",INDEX('[1]PNC 2020'!$A$3:$AA$434,MATCH($A498,'[1]PNC 2020'!$A$7:$A$434,0)+4,MATCH(E$60,'[1]PNC 2020'!$A$3:$AA$3,0))),"")</f>
        <v/>
      </c>
      <c r="F498" s="35" t="str">
        <f>IFERROR(IF(INDEX('[1]PNC 2020'!$A$3:$AA$434,MATCH($A498,'[1]PNC 2020'!$A$7:$A$434,0)+4,MATCH(F$60,'[1]PNC 2020'!$A$3:$AA$3,0))=0,"",INDEX('[1]PNC 2020'!$A$3:$AA$434,MATCH($A498,'[1]PNC 2020'!$A$7:$A$434,0)+4,MATCH(F$60,'[1]PNC 2020'!$A$3:$AA$3,0))),"")</f>
        <v/>
      </c>
      <c r="G498" s="35">
        <f t="shared" si="161"/>
        <v>0</v>
      </c>
      <c r="H498" s="35" t="str">
        <f>IFERROR(IF(INDEX('[1]PNC 2020'!$A$3:$AA$434,MATCH($A498,'[1]PNC 2020'!$A$7:$A$434,0)+4,MATCH(H$60,'[1]PNC 2020'!$A$3:$AA$3,0))=0,"",INDEX('[1]PNC 2020'!$A$3:$AA$434,MATCH($A498,'[1]PNC 2020'!$A$7:$A$434,0)+4,MATCH(H$60,'[1]PNC 2020'!$A$3:$AA$3,0))),"")</f>
        <v/>
      </c>
      <c r="I498" s="35" t="str">
        <f>IFERROR(IF(INDEX('[1]PNC 2020'!$A$3:$AA$434,MATCH($A498,'[1]PNC 2020'!$A$7:$A$434,0)+4,MATCH(I$60,'[1]PNC 2020'!$A$3:$AA$3,0))=0,"",INDEX('[1]PNC 2020'!$A$3:$AA$434,MATCH($A498,'[1]PNC 2020'!$A$7:$A$434,0)+4,MATCH(I$60,'[1]PNC 2020'!$A$3:$AA$3,0))),"")</f>
        <v/>
      </c>
      <c r="J498" s="35">
        <f t="shared" si="162"/>
        <v>0</v>
      </c>
      <c r="K498" s="35" t="str">
        <f>IFERROR(IF(INDEX('[1]PNC 2020'!$A$3:$AA$434,MATCH($A498,'[1]PNC 2020'!$A$7:$A$434,0)+4,MATCH(K$60,'[1]PNC 2020'!$A$3:$AA$3,0))=0,"",INDEX('[1]PNC 2020'!$A$3:$AA$434,MATCH($A498,'[1]PNC 2020'!$A$7:$A$434,0)+4,MATCH(K$60,'[1]PNC 2020'!$A$3:$AA$3,0))),"")</f>
        <v/>
      </c>
      <c r="L498" s="35" t="str">
        <f>IFERROR(IF(INDEX('[1]PNC 2020'!$A$3:$AA$434,MATCH($A498,'[1]PNC 2020'!$A$7:$A$434,0)+4,MATCH(L$60,'[1]PNC 2020'!$A$3:$AA$3,0))=0,"",INDEX('[1]PNC 2020'!$A$3:$AA$434,MATCH($A498,'[1]PNC 2020'!$A$7:$A$434,0)+4,MATCH(L$60,'[1]PNC 2020'!$A$3:$AA$3,0))),"")</f>
        <v/>
      </c>
      <c r="M498" s="35">
        <f t="shared" si="163"/>
        <v>0</v>
      </c>
      <c r="N498" s="35" t="str">
        <f>IFERROR(IF(INDEX('[1]PNC 2020'!$A$3:$AA$434,MATCH($A498,'[1]PNC 2020'!$A$7:$A$434,0)+4,MATCH(N$60,'[1]PNC 2020'!$A$3:$AA$3,0))=0,"",INDEX('[1]PNC 2020'!$A$3:$AA$434,MATCH($A498,'[1]PNC 2020'!$A$7:$A$434,0)+4,MATCH(N$60,'[1]PNC 2020'!$A$3:$AA$3,0))),"")</f>
        <v/>
      </c>
      <c r="O498" s="35" t="str">
        <f>IFERROR(IF(INDEX('[1]PNC 2020'!$A$3:$AA$434,MATCH($A498,'[1]PNC 2020'!$A$7:$A$434,0)+4,MATCH(O$60,'[1]PNC 2020'!$A$3:$AA$3,0))=0,"",INDEX('[1]PNC 2020'!$A$3:$AA$434,MATCH($A498,'[1]PNC 2020'!$A$7:$A$434,0)+4,MATCH(O$60,'[1]PNC 2020'!$A$3:$AA$3,0))),"")</f>
        <v/>
      </c>
      <c r="P498" s="35">
        <f t="shared" si="164"/>
        <v>0</v>
      </c>
      <c r="Q498" s="35" t="str">
        <f>IFERROR(IF(INDEX('[1]PNC 2020'!$A$3:$AA$434,MATCH($A498,'[1]PNC 2020'!$A$7:$A$434,0)+4,MATCH(Q$60,'[1]PNC 2020'!$A$3:$AA$3,0))=0,"",INDEX('[1]PNC 2020'!$A$3:$AA$434,MATCH($A498,'[1]PNC 2020'!$A$7:$A$434,0)+4,MATCH(Q$60,'[1]PNC 2020'!$A$3:$AA$3,0))),"")</f>
        <v/>
      </c>
      <c r="R498" s="35" t="str">
        <f>IFERROR(IF(INDEX('[1]PNC 2020'!$A$3:$AA$434,MATCH($A498,'[1]PNC 2020'!$A$7:$A$434,0)+4,MATCH(R$60,'[1]PNC 2020'!$A$3:$AA$3,0))=0,"",INDEX('[1]PNC 2020'!$A$3:$AA$434,MATCH($A498,'[1]PNC 2020'!$A$7:$A$434,0)+4,MATCH(R$60,'[1]PNC 2020'!$A$3:$AA$3,0))),"")</f>
        <v/>
      </c>
      <c r="S498" s="35">
        <f t="shared" si="165"/>
        <v>0</v>
      </c>
      <c r="T498" s="35" t="str">
        <f>IFERROR(IF(INDEX('[1]PNC 2020'!$A$3:$AA$434,MATCH($A498,'[1]PNC 2020'!$A$7:$A$434,0)+4,MATCH(T$60,'[1]PNC 2020'!$A$3:$AA$3,0))=0,"",INDEX('[1]PNC 2020'!$A$3:$AA$434,MATCH($A498,'[1]PNC 2020'!$A$7:$A$434,0)+4,MATCH(T$60,'[1]PNC 2020'!$A$3:$AA$3,0))),"")</f>
        <v/>
      </c>
      <c r="U498" s="35" t="str">
        <f>IFERROR(IF(INDEX('[1]PNC 2020'!$A$3:$AA$434,MATCH($A498,'[1]PNC 2020'!$A$7:$A$434,0)+4,MATCH(U$60,'[1]PNC 2020'!$A$3:$AA$3,0))=0,"",INDEX('[1]PNC 2020'!$A$3:$AA$434,MATCH($A498,'[1]PNC 2020'!$A$7:$A$434,0)+4,MATCH(U$60,'[1]PNC 2020'!$A$3:$AA$3,0))),"")</f>
        <v/>
      </c>
      <c r="V498" s="35">
        <f t="shared" si="166"/>
        <v>0</v>
      </c>
      <c r="W498" s="35" t="str">
        <f>IFERROR(IF(INDEX('[1]PNC 2020'!$A$3:$AA$434,MATCH($A498,'[1]PNC 2020'!$A$7:$A$434,0)+4,MATCH(W$60,'[1]PNC 2020'!$A$3:$AA$3,0))=0,"",INDEX('[1]PNC 2020'!$A$3:$AA$434,MATCH($A498,'[1]PNC 2020'!$A$7:$A$434,0)+4,MATCH(W$60,'[1]PNC 2020'!$A$3:$AA$3,0))),"")</f>
        <v/>
      </c>
      <c r="X498" s="35" t="str">
        <f>IFERROR(IF(INDEX('[1]PNC 2020'!$A$3:$AA$434,MATCH($A498,'[1]PNC 2020'!$A$7:$A$434,0)+4,MATCH(X$60,'[1]PNC 2020'!$A$3:$AA$3,0))=0,"",INDEX('[1]PNC 2020'!$A$3:$AA$434,MATCH($A498,'[1]PNC 2020'!$A$7:$A$434,0)+4,MATCH(X$60,'[1]PNC 2020'!$A$3:$AA$3,0))),"")</f>
        <v/>
      </c>
      <c r="Y498" s="35">
        <f t="shared" si="167"/>
        <v>0</v>
      </c>
      <c r="Z498" s="35" t="str">
        <f>IFERROR(IF(INDEX('[1]PNC 2020'!$A$3:$AA$434,MATCH($A498,'[1]PNC 2020'!$A$7:$A$434,0)+4,MATCH(Z$60,'[1]PNC 2020'!$A$3:$AA$3,0))=0,"",INDEX('[1]PNC 2020'!$A$3:$AA$434,MATCH($A498,'[1]PNC 2020'!$A$7:$A$434,0)+4,MATCH(Z$60,'[1]PNC 2020'!$A$3:$AA$3,0))),"")</f>
        <v/>
      </c>
      <c r="AA498" s="35" t="str">
        <f>IFERROR(IF(INDEX('[1]PNC 2020'!$A$3:$AA$434,MATCH($A498,'[1]PNC 2020'!$A$7:$A$434,0)+4,MATCH(AA$60,'[1]PNC 2020'!$A$3:$AA$3,0))=0,"",INDEX('[1]PNC 2020'!$A$3:$AA$434,MATCH($A498,'[1]PNC 2020'!$A$7:$A$434,0)+4,MATCH(AA$60,'[1]PNC 2020'!$A$3:$AA$3,0))),"")</f>
        <v/>
      </c>
      <c r="AB498" s="35">
        <f t="shared" si="168"/>
        <v>0</v>
      </c>
      <c r="AC498" s="35" t="str">
        <f>IFERROR(IF(INDEX('[1]PNC 2020'!$A$3:$AA$434,MATCH($A498,'[1]PNC 2020'!$A$7:$A$434,0)+4,MATCH(AC$60,'[1]PNC 2020'!$A$3:$AA$3,0))=0,"",INDEX('[1]PNC 2020'!$A$3:$AA$434,MATCH($A498,'[1]PNC 2020'!$A$7:$A$434,0)+4,MATCH(AC$60,'[1]PNC 2020'!$A$3:$AA$3,0))),"")</f>
        <v/>
      </c>
      <c r="AD498" s="35" t="str">
        <f>IFERROR(IF(INDEX('[1]PNC 2020'!$A$3:$AA$434,MATCH($A498,'[1]PNC 2020'!$A$7:$A$434,0)+4,MATCH(AD$60,'[1]PNC 2020'!$A$3:$AA$3,0))=0,"",INDEX('[1]PNC 2020'!$A$3:$AA$434,MATCH($A498,'[1]PNC 2020'!$A$7:$A$434,0)+4,MATCH(AD$60,'[1]PNC 2020'!$A$3:$AA$3,0))),"")</f>
        <v/>
      </c>
      <c r="AE498" s="35">
        <f t="shared" si="169"/>
        <v>0</v>
      </c>
      <c r="AF498" s="35" t="str">
        <f>IFERROR(IF(INDEX('[1]PNC 2020'!$A$3:$AA$434,MATCH($A498,'[1]PNC 2020'!$A$7:$A$434,0)+4,MATCH(AF$60,'[1]PNC 2020'!$A$3:$AA$3,0))=0,"",INDEX('[1]PNC 2020'!$A$3:$AA$434,MATCH($A498,'[1]PNC 2020'!$A$7:$A$434,0)+4,MATCH(AF$60,'[1]PNC 2020'!$A$3:$AA$3,0))),"")</f>
        <v/>
      </c>
      <c r="AG498" s="35" t="str">
        <f>IFERROR(IF(INDEX('[1]PNC 2020'!$A$3:$AA$434,MATCH($A498,'[1]PNC 2020'!$A$7:$A$434,0)+4,MATCH(AG$60,'[1]PNC 2020'!$A$3:$AA$3,0))=0,"",INDEX('[1]PNC 2020'!$A$3:$AA$434,MATCH($A498,'[1]PNC 2020'!$A$7:$A$434,0)+4,MATCH(AG$60,'[1]PNC 2020'!$A$3:$AA$3,0))),"")</f>
        <v/>
      </c>
      <c r="AH498" s="35">
        <f t="shared" si="170"/>
        <v>0</v>
      </c>
      <c r="AI498" s="35" t="str">
        <f>IFERROR(IF(INDEX('[1]PNC 2020'!$A$3:$AA$434,MATCH($A498,'[1]PNC 2020'!$A$7:$A$434,0)+4,MATCH(AI$60,'[1]PNC 2020'!$A$3:$AA$3,0))=0,"",INDEX('[1]PNC 2020'!$A$3:$AA$434,MATCH($A498,'[1]PNC 2020'!$A$7:$A$434,0)+4,MATCH(AI$60,'[1]PNC 2020'!$A$3:$AA$3,0))),"")</f>
        <v/>
      </c>
      <c r="AJ498" s="35" t="str">
        <f>IFERROR(IF(INDEX('[1]PNC 2020'!$A$3:$AA$434,MATCH($A498,'[1]PNC 2020'!$A$7:$A$434,0)+4,MATCH(AJ$60,'[1]PNC 2020'!$A$3:$AA$3,0))=0,"",INDEX('[1]PNC 2020'!$A$3:$AA$434,MATCH($A498,'[1]PNC 2020'!$A$7:$A$434,0)+4,MATCH(AJ$60,'[1]PNC 2020'!$A$3:$AA$3,0))),"")</f>
        <v/>
      </c>
      <c r="AK498" s="35">
        <f t="shared" si="171"/>
        <v>0</v>
      </c>
      <c r="AM498" s="97" t="s">
        <v>8</v>
      </c>
    </row>
    <row r="499" spans="1:39" ht="15.9" customHeight="1" x14ac:dyDescent="0.25">
      <c r="A499" s="97" t="str">
        <f t="shared" si="158"/>
        <v>SeptiembreGeneral de Seguros, S. A.</v>
      </c>
      <c r="B499" s="37" t="s">
        <v>77</v>
      </c>
      <c r="C499" s="44">
        <f t="shared" si="159"/>
        <v>0</v>
      </c>
      <c r="D499" s="44">
        <f t="shared" si="160"/>
        <v>0</v>
      </c>
      <c r="E499" s="35" t="str">
        <f>IFERROR(IF(INDEX('[1]PNC 2020'!$A$3:$AA$434,MATCH($A499,'[1]PNC 2020'!$A$7:$A$434,0)+4,MATCH(E$60,'[1]PNC 2020'!$A$3:$AA$3,0))=0,"",INDEX('[1]PNC 2020'!$A$3:$AA$434,MATCH($A499,'[1]PNC 2020'!$A$7:$A$434,0)+4,MATCH(E$60,'[1]PNC 2020'!$A$3:$AA$3,0))),"")</f>
        <v/>
      </c>
      <c r="F499" s="35" t="str">
        <f>IFERROR(IF(INDEX('[1]PNC 2020'!$A$3:$AA$434,MATCH($A499,'[1]PNC 2020'!$A$7:$A$434,0)+4,MATCH(F$60,'[1]PNC 2020'!$A$3:$AA$3,0))=0,"",INDEX('[1]PNC 2020'!$A$3:$AA$434,MATCH($A499,'[1]PNC 2020'!$A$7:$A$434,0)+4,MATCH(F$60,'[1]PNC 2020'!$A$3:$AA$3,0))),"")</f>
        <v/>
      </c>
      <c r="G499" s="35">
        <f t="shared" si="161"/>
        <v>0</v>
      </c>
      <c r="H499" s="35" t="str">
        <f>IFERROR(IF(INDEX('[1]PNC 2020'!$A$3:$AA$434,MATCH($A499,'[1]PNC 2020'!$A$7:$A$434,0)+4,MATCH(H$60,'[1]PNC 2020'!$A$3:$AA$3,0))=0,"",INDEX('[1]PNC 2020'!$A$3:$AA$434,MATCH($A499,'[1]PNC 2020'!$A$7:$A$434,0)+4,MATCH(H$60,'[1]PNC 2020'!$A$3:$AA$3,0))),"")</f>
        <v/>
      </c>
      <c r="I499" s="35" t="str">
        <f>IFERROR(IF(INDEX('[1]PNC 2020'!$A$3:$AA$434,MATCH($A499,'[1]PNC 2020'!$A$7:$A$434,0)+4,MATCH(I$60,'[1]PNC 2020'!$A$3:$AA$3,0))=0,"",INDEX('[1]PNC 2020'!$A$3:$AA$434,MATCH($A499,'[1]PNC 2020'!$A$7:$A$434,0)+4,MATCH(I$60,'[1]PNC 2020'!$A$3:$AA$3,0))),"")</f>
        <v/>
      </c>
      <c r="J499" s="35">
        <f t="shared" si="162"/>
        <v>0</v>
      </c>
      <c r="K499" s="35" t="str">
        <f>IFERROR(IF(INDEX('[1]PNC 2020'!$A$3:$AA$434,MATCH($A499,'[1]PNC 2020'!$A$7:$A$434,0)+4,MATCH(K$60,'[1]PNC 2020'!$A$3:$AA$3,0))=0,"",INDEX('[1]PNC 2020'!$A$3:$AA$434,MATCH($A499,'[1]PNC 2020'!$A$7:$A$434,0)+4,MATCH(K$60,'[1]PNC 2020'!$A$3:$AA$3,0))),"")</f>
        <v/>
      </c>
      <c r="L499" s="35" t="str">
        <f>IFERROR(IF(INDEX('[1]PNC 2020'!$A$3:$AA$434,MATCH($A499,'[1]PNC 2020'!$A$7:$A$434,0)+4,MATCH(L$60,'[1]PNC 2020'!$A$3:$AA$3,0))=0,"",INDEX('[1]PNC 2020'!$A$3:$AA$434,MATCH($A499,'[1]PNC 2020'!$A$7:$A$434,0)+4,MATCH(L$60,'[1]PNC 2020'!$A$3:$AA$3,0))),"")</f>
        <v/>
      </c>
      <c r="M499" s="35">
        <f t="shared" si="163"/>
        <v>0</v>
      </c>
      <c r="N499" s="35" t="str">
        <f>IFERROR(IF(INDEX('[1]PNC 2020'!$A$3:$AA$434,MATCH($A499,'[1]PNC 2020'!$A$7:$A$434,0)+4,MATCH(N$60,'[1]PNC 2020'!$A$3:$AA$3,0))=0,"",INDEX('[1]PNC 2020'!$A$3:$AA$434,MATCH($A499,'[1]PNC 2020'!$A$7:$A$434,0)+4,MATCH(N$60,'[1]PNC 2020'!$A$3:$AA$3,0))),"")</f>
        <v/>
      </c>
      <c r="O499" s="35" t="str">
        <f>IFERROR(IF(INDEX('[1]PNC 2020'!$A$3:$AA$434,MATCH($A499,'[1]PNC 2020'!$A$7:$A$434,0)+4,MATCH(O$60,'[1]PNC 2020'!$A$3:$AA$3,0))=0,"",INDEX('[1]PNC 2020'!$A$3:$AA$434,MATCH($A499,'[1]PNC 2020'!$A$7:$A$434,0)+4,MATCH(O$60,'[1]PNC 2020'!$A$3:$AA$3,0))),"")</f>
        <v/>
      </c>
      <c r="P499" s="35">
        <f t="shared" si="164"/>
        <v>0</v>
      </c>
      <c r="Q499" s="35" t="str">
        <f>IFERROR(IF(INDEX('[1]PNC 2020'!$A$3:$AA$434,MATCH($A499,'[1]PNC 2020'!$A$7:$A$434,0)+4,MATCH(Q$60,'[1]PNC 2020'!$A$3:$AA$3,0))=0,"",INDEX('[1]PNC 2020'!$A$3:$AA$434,MATCH($A499,'[1]PNC 2020'!$A$7:$A$434,0)+4,MATCH(Q$60,'[1]PNC 2020'!$A$3:$AA$3,0))),"")</f>
        <v/>
      </c>
      <c r="R499" s="35" t="str">
        <f>IFERROR(IF(INDEX('[1]PNC 2020'!$A$3:$AA$434,MATCH($A499,'[1]PNC 2020'!$A$7:$A$434,0)+4,MATCH(R$60,'[1]PNC 2020'!$A$3:$AA$3,0))=0,"",INDEX('[1]PNC 2020'!$A$3:$AA$434,MATCH($A499,'[1]PNC 2020'!$A$7:$A$434,0)+4,MATCH(R$60,'[1]PNC 2020'!$A$3:$AA$3,0))),"")</f>
        <v/>
      </c>
      <c r="S499" s="35">
        <f t="shared" si="165"/>
        <v>0</v>
      </c>
      <c r="T499" s="35" t="str">
        <f>IFERROR(IF(INDEX('[1]PNC 2020'!$A$3:$AA$434,MATCH($A499,'[1]PNC 2020'!$A$7:$A$434,0)+4,MATCH(T$60,'[1]PNC 2020'!$A$3:$AA$3,0))=0,"",INDEX('[1]PNC 2020'!$A$3:$AA$434,MATCH($A499,'[1]PNC 2020'!$A$7:$A$434,0)+4,MATCH(T$60,'[1]PNC 2020'!$A$3:$AA$3,0))),"")</f>
        <v/>
      </c>
      <c r="U499" s="35" t="str">
        <f>IFERROR(IF(INDEX('[1]PNC 2020'!$A$3:$AA$434,MATCH($A499,'[1]PNC 2020'!$A$7:$A$434,0)+4,MATCH(U$60,'[1]PNC 2020'!$A$3:$AA$3,0))=0,"",INDEX('[1]PNC 2020'!$A$3:$AA$434,MATCH($A499,'[1]PNC 2020'!$A$7:$A$434,0)+4,MATCH(U$60,'[1]PNC 2020'!$A$3:$AA$3,0))),"")</f>
        <v/>
      </c>
      <c r="V499" s="35">
        <f t="shared" si="166"/>
        <v>0</v>
      </c>
      <c r="W499" s="35" t="str">
        <f>IFERROR(IF(INDEX('[1]PNC 2020'!$A$3:$AA$434,MATCH($A499,'[1]PNC 2020'!$A$7:$A$434,0)+4,MATCH(W$60,'[1]PNC 2020'!$A$3:$AA$3,0))=0,"",INDEX('[1]PNC 2020'!$A$3:$AA$434,MATCH($A499,'[1]PNC 2020'!$A$7:$A$434,0)+4,MATCH(W$60,'[1]PNC 2020'!$A$3:$AA$3,0))),"")</f>
        <v/>
      </c>
      <c r="X499" s="35" t="str">
        <f>IFERROR(IF(INDEX('[1]PNC 2020'!$A$3:$AA$434,MATCH($A499,'[1]PNC 2020'!$A$7:$A$434,0)+4,MATCH(X$60,'[1]PNC 2020'!$A$3:$AA$3,0))=0,"",INDEX('[1]PNC 2020'!$A$3:$AA$434,MATCH($A499,'[1]PNC 2020'!$A$7:$A$434,0)+4,MATCH(X$60,'[1]PNC 2020'!$A$3:$AA$3,0))),"")</f>
        <v/>
      </c>
      <c r="Y499" s="35">
        <f t="shared" si="167"/>
        <v>0</v>
      </c>
      <c r="Z499" s="35" t="str">
        <f>IFERROR(IF(INDEX('[1]PNC 2020'!$A$3:$AA$434,MATCH($A499,'[1]PNC 2020'!$A$7:$A$434,0)+4,MATCH(Z$60,'[1]PNC 2020'!$A$3:$AA$3,0))=0,"",INDEX('[1]PNC 2020'!$A$3:$AA$434,MATCH($A499,'[1]PNC 2020'!$A$7:$A$434,0)+4,MATCH(Z$60,'[1]PNC 2020'!$A$3:$AA$3,0))),"")</f>
        <v/>
      </c>
      <c r="AA499" s="35" t="str">
        <f>IFERROR(IF(INDEX('[1]PNC 2020'!$A$3:$AA$434,MATCH($A499,'[1]PNC 2020'!$A$7:$A$434,0)+4,MATCH(AA$60,'[1]PNC 2020'!$A$3:$AA$3,0))=0,"",INDEX('[1]PNC 2020'!$A$3:$AA$434,MATCH($A499,'[1]PNC 2020'!$A$7:$A$434,0)+4,MATCH(AA$60,'[1]PNC 2020'!$A$3:$AA$3,0))),"")</f>
        <v/>
      </c>
      <c r="AB499" s="35">
        <f t="shared" si="168"/>
        <v>0</v>
      </c>
      <c r="AC499" s="35" t="str">
        <f>IFERROR(IF(INDEX('[1]PNC 2020'!$A$3:$AA$434,MATCH($A499,'[1]PNC 2020'!$A$7:$A$434,0)+4,MATCH(AC$60,'[1]PNC 2020'!$A$3:$AA$3,0))=0,"",INDEX('[1]PNC 2020'!$A$3:$AA$434,MATCH($A499,'[1]PNC 2020'!$A$7:$A$434,0)+4,MATCH(AC$60,'[1]PNC 2020'!$A$3:$AA$3,0))),"")</f>
        <v/>
      </c>
      <c r="AD499" s="35" t="str">
        <f>IFERROR(IF(INDEX('[1]PNC 2020'!$A$3:$AA$434,MATCH($A499,'[1]PNC 2020'!$A$7:$A$434,0)+4,MATCH(AD$60,'[1]PNC 2020'!$A$3:$AA$3,0))=0,"",INDEX('[1]PNC 2020'!$A$3:$AA$434,MATCH($A499,'[1]PNC 2020'!$A$7:$A$434,0)+4,MATCH(AD$60,'[1]PNC 2020'!$A$3:$AA$3,0))),"")</f>
        <v/>
      </c>
      <c r="AE499" s="35">
        <f t="shared" si="169"/>
        <v>0</v>
      </c>
      <c r="AF499" s="35" t="str">
        <f>IFERROR(IF(INDEX('[1]PNC 2020'!$A$3:$AA$434,MATCH($A499,'[1]PNC 2020'!$A$7:$A$434,0)+4,MATCH(AF$60,'[1]PNC 2020'!$A$3:$AA$3,0))=0,"",INDEX('[1]PNC 2020'!$A$3:$AA$434,MATCH($A499,'[1]PNC 2020'!$A$7:$A$434,0)+4,MATCH(AF$60,'[1]PNC 2020'!$A$3:$AA$3,0))),"")</f>
        <v/>
      </c>
      <c r="AG499" s="35" t="str">
        <f>IFERROR(IF(INDEX('[1]PNC 2020'!$A$3:$AA$434,MATCH($A499,'[1]PNC 2020'!$A$7:$A$434,0)+4,MATCH(AG$60,'[1]PNC 2020'!$A$3:$AA$3,0))=0,"",INDEX('[1]PNC 2020'!$A$3:$AA$434,MATCH($A499,'[1]PNC 2020'!$A$7:$A$434,0)+4,MATCH(AG$60,'[1]PNC 2020'!$A$3:$AA$3,0))),"")</f>
        <v/>
      </c>
      <c r="AH499" s="35">
        <f t="shared" si="170"/>
        <v>0</v>
      </c>
      <c r="AI499" s="35" t="str">
        <f>IFERROR(IF(INDEX('[1]PNC 2020'!$A$3:$AA$434,MATCH($A499,'[1]PNC 2020'!$A$7:$A$434,0)+4,MATCH(AI$60,'[1]PNC 2020'!$A$3:$AA$3,0))=0,"",INDEX('[1]PNC 2020'!$A$3:$AA$434,MATCH($A499,'[1]PNC 2020'!$A$7:$A$434,0)+4,MATCH(AI$60,'[1]PNC 2020'!$A$3:$AA$3,0))),"")</f>
        <v/>
      </c>
      <c r="AJ499" s="35" t="str">
        <f>IFERROR(IF(INDEX('[1]PNC 2020'!$A$3:$AA$434,MATCH($A499,'[1]PNC 2020'!$A$7:$A$434,0)+4,MATCH(AJ$60,'[1]PNC 2020'!$A$3:$AA$3,0))=0,"",INDEX('[1]PNC 2020'!$A$3:$AA$434,MATCH($A499,'[1]PNC 2020'!$A$7:$A$434,0)+4,MATCH(AJ$60,'[1]PNC 2020'!$A$3:$AA$3,0))),"")</f>
        <v/>
      </c>
      <c r="AK499" s="35">
        <f t="shared" si="171"/>
        <v>0</v>
      </c>
      <c r="AM499" s="97" t="s">
        <v>8</v>
      </c>
    </row>
    <row r="500" spans="1:39" ht="15.9" customHeight="1" x14ac:dyDescent="0.25">
      <c r="A500" s="97" t="str">
        <f t="shared" si="158"/>
        <v>SeptiembreSeguros Pepín, S. A.</v>
      </c>
      <c r="B500" s="37" t="s">
        <v>114</v>
      </c>
      <c r="C500" s="44">
        <f t="shared" si="159"/>
        <v>0</v>
      </c>
      <c r="D500" s="44">
        <f t="shared" si="160"/>
        <v>0</v>
      </c>
      <c r="E500" s="35" t="str">
        <f>IFERROR(IF(INDEX('[1]PNC 2020'!$A$3:$AA$434,MATCH($A500,'[1]PNC 2020'!$A$7:$A$434,0)+4,MATCH(E$60,'[1]PNC 2020'!$A$3:$AA$3,0))=0,"",INDEX('[1]PNC 2020'!$A$3:$AA$434,MATCH($A500,'[1]PNC 2020'!$A$7:$A$434,0)+4,MATCH(E$60,'[1]PNC 2020'!$A$3:$AA$3,0))),"")</f>
        <v/>
      </c>
      <c r="F500" s="35" t="str">
        <f>IFERROR(IF(INDEX('[1]PNC 2020'!$A$3:$AA$434,MATCH($A500,'[1]PNC 2020'!$A$7:$A$434,0)+4,MATCH(F$60,'[1]PNC 2020'!$A$3:$AA$3,0))=0,"",INDEX('[1]PNC 2020'!$A$3:$AA$434,MATCH($A500,'[1]PNC 2020'!$A$7:$A$434,0)+4,MATCH(F$60,'[1]PNC 2020'!$A$3:$AA$3,0))),"")</f>
        <v/>
      </c>
      <c r="G500" s="35">
        <f t="shared" si="161"/>
        <v>0</v>
      </c>
      <c r="H500" s="35" t="str">
        <f>IFERROR(IF(INDEX('[1]PNC 2020'!$A$3:$AA$434,MATCH($A500,'[1]PNC 2020'!$A$7:$A$434,0)+4,MATCH(H$60,'[1]PNC 2020'!$A$3:$AA$3,0))=0,"",INDEX('[1]PNC 2020'!$A$3:$AA$434,MATCH($A500,'[1]PNC 2020'!$A$7:$A$434,0)+4,MATCH(H$60,'[1]PNC 2020'!$A$3:$AA$3,0))),"")</f>
        <v/>
      </c>
      <c r="I500" s="35" t="str">
        <f>IFERROR(IF(INDEX('[1]PNC 2020'!$A$3:$AA$434,MATCH($A500,'[1]PNC 2020'!$A$7:$A$434,0)+4,MATCH(I$60,'[1]PNC 2020'!$A$3:$AA$3,0))=0,"",INDEX('[1]PNC 2020'!$A$3:$AA$434,MATCH($A500,'[1]PNC 2020'!$A$7:$A$434,0)+4,MATCH(I$60,'[1]PNC 2020'!$A$3:$AA$3,0))),"")</f>
        <v/>
      </c>
      <c r="J500" s="35">
        <f t="shared" si="162"/>
        <v>0</v>
      </c>
      <c r="K500" s="35" t="str">
        <f>IFERROR(IF(INDEX('[1]PNC 2020'!$A$3:$AA$434,MATCH($A500,'[1]PNC 2020'!$A$7:$A$434,0)+4,MATCH(K$60,'[1]PNC 2020'!$A$3:$AA$3,0))=0,"",INDEX('[1]PNC 2020'!$A$3:$AA$434,MATCH($A500,'[1]PNC 2020'!$A$7:$A$434,0)+4,MATCH(K$60,'[1]PNC 2020'!$A$3:$AA$3,0))),"")</f>
        <v/>
      </c>
      <c r="L500" s="35" t="str">
        <f>IFERROR(IF(INDEX('[1]PNC 2020'!$A$3:$AA$434,MATCH($A500,'[1]PNC 2020'!$A$7:$A$434,0)+4,MATCH(L$60,'[1]PNC 2020'!$A$3:$AA$3,0))=0,"",INDEX('[1]PNC 2020'!$A$3:$AA$434,MATCH($A500,'[1]PNC 2020'!$A$7:$A$434,0)+4,MATCH(L$60,'[1]PNC 2020'!$A$3:$AA$3,0))),"")</f>
        <v/>
      </c>
      <c r="M500" s="35">
        <f t="shared" si="163"/>
        <v>0</v>
      </c>
      <c r="N500" s="35" t="str">
        <f>IFERROR(IF(INDEX('[1]PNC 2020'!$A$3:$AA$434,MATCH($A500,'[1]PNC 2020'!$A$7:$A$434,0)+4,MATCH(N$60,'[1]PNC 2020'!$A$3:$AA$3,0))=0,"",INDEX('[1]PNC 2020'!$A$3:$AA$434,MATCH($A500,'[1]PNC 2020'!$A$7:$A$434,0)+4,MATCH(N$60,'[1]PNC 2020'!$A$3:$AA$3,0))),"")</f>
        <v/>
      </c>
      <c r="O500" s="35" t="str">
        <f>IFERROR(IF(INDEX('[1]PNC 2020'!$A$3:$AA$434,MATCH($A500,'[1]PNC 2020'!$A$7:$A$434,0)+4,MATCH(O$60,'[1]PNC 2020'!$A$3:$AA$3,0))=0,"",INDEX('[1]PNC 2020'!$A$3:$AA$434,MATCH($A500,'[1]PNC 2020'!$A$7:$A$434,0)+4,MATCH(O$60,'[1]PNC 2020'!$A$3:$AA$3,0))),"")</f>
        <v/>
      </c>
      <c r="P500" s="35">
        <f t="shared" si="164"/>
        <v>0</v>
      </c>
      <c r="Q500" s="35" t="str">
        <f>IFERROR(IF(INDEX('[1]PNC 2020'!$A$3:$AA$434,MATCH($A500,'[1]PNC 2020'!$A$7:$A$434,0)+4,MATCH(Q$60,'[1]PNC 2020'!$A$3:$AA$3,0))=0,"",INDEX('[1]PNC 2020'!$A$3:$AA$434,MATCH($A500,'[1]PNC 2020'!$A$7:$A$434,0)+4,MATCH(Q$60,'[1]PNC 2020'!$A$3:$AA$3,0))),"")</f>
        <v/>
      </c>
      <c r="R500" s="35" t="str">
        <f>IFERROR(IF(INDEX('[1]PNC 2020'!$A$3:$AA$434,MATCH($A500,'[1]PNC 2020'!$A$7:$A$434,0)+4,MATCH(R$60,'[1]PNC 2020'!$A$3:$AA$3,0))=0,"",INDEX('[1]PNC 2020'!$A$3:$AA$434,MATCH($A500,'[1]PNC 2020'!$A$7:$A$434,0)+4,MATCH(R$60,'[1]PNC 2020'!$A$3:$AA$3,0))),"")</f>
        <v/>
      </c>
      <c r="S500" s="35">
        <f t="shared" si="165"/>
        <v>0</v>
      </c>
      <c r="T500" s="35" t="str">
        <f>IFERROR(IF(INDEX('[1]PNC 2020'!$A$3:$AA$434,MATCH($A500,'[1]PNC 2020'!$A$7:$A$434,0)+4,MATCH(T$60,'[1]PNC 2020'!$A$3:$AA$3,0))=0,"",INDEX('[1]PNC 2020'!$A$3:$AA$434,MATCH($A500,'[1]PNC 2020'!$A$7:$A$434,0)+4,MATCH(T$60,'[1]PNC 2020'!$A$3:$AA$3,0))),"")</f>
        <v/>
      </c>
      <c r="U500" s="35" t="str">
        <f>IFERROR(IF(INDEX('[1]PNC 2020'!$A$3:$AA$434,MATCH($A500,'[1]PNC 2020'!$A$7:$A$434,0)+4,MATCH(U$60,'[1]PNC 2020'!$A$3:$AA$3,0))=0,"",INDEX('[1]PNC 2020'!$A$3:$AA$434,MATCH($A500,'[1]PNC 2020'!$A$7:$A$434,0)+4,MATCH(U$60,'[1]PNC 2020'!$A$3:$AA$3,0))),"")</f>
        <v/>
      </c>
      <c r="V500" s="35">
        <f t="shared" si="166"/>
        <v>0</v>
      </c>
      <c r="W500" s="35" t="str">
        <f>IFERROR(IF(INDEX('[1]PNC 2020'!$A$3:$AA$434,MATCH($A500,'[1]PNC 2020'!$A$7:$A$434,0)+4,MATCH(W$60,'[1]PNC 2020'!$A$3:$AA$3,0))=0,"",INDEX('[1]PNC 2020'!$A$3:$AA$434,MATCH($A500,'[1]PNC 2020'!$A$7:$A$434,0)+4,MATCH(W$60,'[1]PNC 2020'!$A$3:$AA$3,0))),"")</f>
        <v/>
      </c>
      <c r="X500" s="35" t="str">
        <f>IFERROR(IF(INDEX('[1]PNC 2020'!$A$3:$AA$434,MATCH($A500,'[1]PNC 2020'!$A$7:$A$434,0)+4,MATCH(X$60,'[1]PNC 2020'!$A$3:$AA$3,0))=0,"",INDEX('[1]PNC 2020'!$A$3:$AA$434,MATCH($A500,'[1]PNC 2020'!$A$7:$A$434,0)+4,MATCH(X$60,'[1]PNC 2020'!$A$3:$AA$3,0))),"")</f>
        <v/>
      </c>
      <c r="Y500" s="35">
        <f t="shared" si="167"/>
        <v>0</v>
      </c>
      <c r="Z500" s="35" t="str">
        <f>IFERROR(IF(INDEX('[1]PNC 2020'!$A$3:$AA$434,MATCH($A500,'[1]PNC 2020'!$A$7:$A$434,0)+4,MATCH(Z$60,'[1]PNC 2020'!$A$3:$AA$3,0))=0,"",INDEX('[1]PNC 2020'!$A$3:$AA$434,MATCH($A500,'[1]PNC 2020'!$A$7:$A$434,0)+4,MATCH(Z$60,'[1]PNC 2020'!$A$3:$AA$3,0))),"")</f>
        <v/>
      </c>
      <c r="AA500" s="35" t="str">
        <f>IFERROR(IF(INDEX('[1]PNC 2020'!$A$3:$AA$434,MATCH($A500,'[1]PNC 2020'!$A$7:$A$434,0)+4,MATCH(AA$60,'[1]PNC 2020'!$A$3:$AA$3,0))=0,"",INDEX('[1]PNC 2020'!$A$3:$AA$434,MATCH($A500,'[1]PNC 2020'!$A$7:$A$434,0)+4,MATCH(AA$60,'[1]PNC 2020'!$A$3:$AA$3,0))),"")</f>
        <v/>
      </c>
      <c r="AB500" s="35">
        <f t="shared" si="168"/>
        <v>0</v>
      </c>
      <c r="AC500" s="35" t="str">
        <f>IFERROR(IF(INDEX('[1]PNC 2020'!$A$3:$AA$434,MATCH($A500,'[1]PNC 2020'!$A$7:$A$434,0)+4,MATCH(AC$60,'[1]PNC 2020'!$A$3:$AA$3,0))=0,"",INDEX('[1]PNC 2020'!$A$3:$AA$434,MATCH($A500,'[1]PNC 2020'!$A$7:$A$434,0)+4,MATCH(AC$60,'[1]PNC 2020'!$A$3:$AA$3,0))),"")</f>
        <v/>
      </c>
      <c r="AD500" s="35" t="str">
        <f>IFERROR(IF(INDEX('[1]PNC 2020'!$A$3:$AA$434,MATCH($A500,'[1]PNC 2020'!$A$7:$A$434,0)+4,MATCH(AD$60,'[1]PNC 2020'!$A$3:$AA$3,0))=0,"",INDEX('[1]PNC 2020'!$A$3:$AA$434,MATCH($A500,'[1]PNC 2020'!$A$7:$A$434,0)+4,MATCH(AD$60,'[1]PNC 2020'!$A$3:$AA$3,0))),"")</f>
        <v/>
      </c>
      <c r="AE500" s="35">
        <f t="shared" si="169"/>
        <v>0</v>
      </c>
      <c r="AF500" s="35" t="str">
        <f>IFERROR(IF(INDEX('[1]PNC 2020'!$A$3:$AA$434,MATCH($A500,'[1]PNC 2020'!$A$7:$A$434,0)+4,MATCH(AF$60,'[1]PNC 2020'!$A$3:$AA$3,0))=0,"",INDEX('[1]PNC 2020'!$A$3:$AA$434,MATCH($A500,'[1]PNC 2020'!$A$7:$A$434,0)+4,MATCH(AF$60,'[1]PNC 2020'!$A$3:$AA$3,0))),"")</f>
        <v/>
      </c>
      <c r="AG500" s="35" t="str">
        <f>IFERROR(IF(INDEX('[1]PNC 2020'!$A$3:$AA$434,MATCH($A500,'[1]PNC 2020'!$A$7:$A$434,0)+4,MATCH(AG$60,'[1]PNC 2020'!$A$3:$AA$3,0))=0,"",INDEX('[1]PNC 2020'!$A$3:$AA$434,MATCH($A500,'[1]PNC 2020'!$A$7:$A$434,0)+4,MATCH(AG$60,'[1]PNC 2020'!$A$3:$AA$3,0))),"")</f>
        <v/>
      </c>
      <c r="AH500" s="35">
        <f t="shared" si="170"/>
        <v>0</v>
      </c>
      <c r="AI500" s="35" t="str">
        <f>IFERROR(IF(INDEX('[1]PNC 2020'!$A$3:$AA$434,MATCH($A500,'[1]PNC 2020'!$A$7:$A$434,0)+4,MATCH(AI$60,'[1]PNC 2020'!$A$3:$AA$3,0))=0,"",INDEX('[1]PNC 2020'!$A$3:$AA$434,MATCH($A500,'[1]PNC 2020'!$A$7:$A$434,0)+4,MATCH(AI$60,'[1]PNC 2020'!$A$3:$AA$3,0))),"")</f>
        <v/>
      </c>
      <c r="AJ500" s="35" t="str">
        <f>IFERROR(IF(INDEX('[1]PNC 2020'!$A$3:$AA$434,MATCH($A500,'[1]PNC 2020'!$A$7:$A$434,0)+4,MATCH(AJ$60,'[1]PNC 2020'!$A$3:$AA$3,0))=0,"",INDEX('[1]PNC 2020'!$A$3:$AA$434,MATCH($A500,'[1]PNC 2020'!$A$7:$A$434,0)+4,MATCH(AJ$60,'[1]PNC 2020'!$A$3:$AA$3,0))),"")</f>
        <v/>
      </c>
      <c r="AK500" s="35">
        <f t="shared" si="171"/>
        <v>0</v>
      </c>
      <c r="AM500" s="97" t="s">
        <v>8</v>
      </c>
    </row>
    <row r="501" spans="1:39" ht="15.9" customHeight="1" x14ac:dyDescent="0.25">
      <c r="A501" s="97" t="str">
        <f t="shared" si="158"/>
        <v>SeptiembreLa Monumental de Seguros, S. A.</v>
      </c>
      <c r="B501" s="37" t="s">
        <v>85</v>
      </c>
      <c r="C501" s="44">
        <f t="shared" si="159"/>
        <v>0</v>
      </c>
      <c r="D501" s="44">
        <f t="shared" si="160"/>
        <v>0</v>
      </c>
      <c r="E501" s="35" t="str">
        <f>IFERROR(IF(INDEX('[1]PNC 2020'!$A$3:$AA$434,MATCH($A501,'[1]PNC 2020'!$A$7:$A$434,0)+4,MATCH(E$60,'[1]PNC 2020'!$A$3:$AA$3,0))=0,"",INDEX('[1]PNC 2020'!$A$3:$AA$434,MATCH($A501,'[1]PNC 2020'!$A$7:$A$434,0)+4,MATCH(E$60,'[1]PNC 2020'!$A$3:$AA$3,0))),"")</f>
        <v/>
      </c>
      <c r="F501" s="35" t="str">
        <f>IFERROR(IF(INDEX('[1]PNC 2020'!$A$3:$AA$434,MATCH($A501,'[1]PNC 2020'!$A$7:$A$434,0)+4,MATCH(F$60,'[1]PNC 2020'!$A$3:$AA$3,0))=0,"",INDEX('[1]PNC 2020'!$A$3:$AA$434,MATCH($A501,'[1]PNC 2020'!$A$7:$A$434,0)+4,MATCH(F$60,'[1]PNC 2020'!$A$3:$AA$3,0))),"")</f>
        <v/>
      </c>
      <c r="G501" s="35">
        <f t="shared" si="161"/>
        <v>0</v>
      </c>
      <c r="H501" s="35" t="str">
        <f>IFERROR(IF(INDEX('[1]PNC 2020'!$A$3:$AA$434,MATCH($A501,'[1]PNC 2020'!$A$7:$A$434,0)+4,MATCH(H$60,'[1]PNC 2020'!$A$3:$AA$3,0))=0,"",INDEX('[1]PNC 2020'!$A$3:$AA$434,MATCH($A501,'[1]PNC 2020'!$A$7:$A$434,0)+4,MATCH(H$60,'[1]PNC 2020'!$A$3:$AA$3,0))),"")</f>
        <v/>
      </c>
      <c r="I501" s="35" t="str">
        <f>IFERROR(IF(INDEX('[1]PNC 2020'!$A$3:$AA$434,MATCH($A501,'[1]PNC 2020'!$A$7:$A$434,0)+4,MATCH(I$60,'[1]PNC 2020'!$A$3:$AA$3,0))=0,"",INDEX('[1]PNC 2020'!$A$3:$AA$434,MATCH($A501,'[1]PNC 2020'!$A$7:$A$434,0)+4,MATCH(I$60,'[1]PNC 2020'!$A$3:$AA$3,0))),"")</f>
        <v/>
      </c>
      <c r="J501" s="35">
        <f t="shared" si="162"/>
        <v>0</v>
      </c>
      <c r="K501" s="35" t="str">
        <f>IFERROR(IF(INDEX('[1]PNC 2020'!$A$3:$AA$434,MATCH($A501,'[1]PNC 2020'!$A$7:$A$434,0)+4,MATCH(K$60,'[1]PNC 2020'!$A$3:$AA$3,0))=0,"",INDEX('[1]PNC 2020'!$A$3:$AA$434,MATCH($A501,'[1]PNC 2020'!$A$7:$A$434,0)+4,MATCH(K$60,'[1]PNC 2020'!$A$3:$AA$3,0))),"")</f>
        <v/>
      </c>
      <c r="L501" s="35" t="str">
        <f>IFERROR(IF(INDEX('[1]PNC 2020'!$A$3:$AA$434,MATCH($A501,'[1]PNC 2020'!$A$7:$A$434,0)+4,MATCH(L$60,'[1]PNC 2020'!$A$3:$AA$3,0))=0,"",INDEX('[1]PNC 2020'!$A$3:$AA$434,MATCH($A501,'[1]PNC 2020'!$A$7:$A$434,0)+4,MATCH(L$60,'[1]PNC 2020'!$A$3:$AA$3,0))),"")</f>
        <v/>
      </c>
      <c r="M501" s="35">
        <f t="shared" si="163"/>
        <v>0</v>
      </c>
      <c r="N501" s="35" t="str">
        <f>IFERROR(IF(INDEX('[1]PNC 2020'!$A$3:$AA$434,MATCH($A501,'[1]PNC 2020'!$A$7:$A$434,0)+4,MATCH(N$60,'[1]PNC 2020'!$A$3:$AA$3,0))=0,"",INDEX('[1]PNC 2020'!$A$3:$AA$434,MATCH($A501,'[1]PNC 2020'!$A$7:$A$434,0)+4,MATCH(N$60,'[1]PNC 2020'!$A$3:$AA$3,0))),"")</f>
        <v/>
      </c>
      <c r="O501" s="35" t="str">
        <f>IFERROR(IF(INDEX('[1]PNC 2020'!$A$3:$AA$434,MATCH($A501,'[1]PNC 2020'!$A$7:$A$434,0)+4,MATCH(O$60,'[1]PNC 2020'!$A$3:$AA$3,0))=0,"",INDEX('[1]PNC 2020'!$A$3:$AA$434,MATCH($A501,'[1]PNC 2020'!$A$7:$A$434,0)+4,MATCH(O$60,'[1]PNC 2020'!$A$3:$AA$3,0))),"")</f>
        <v/>
      </c>
      <c r="P501" s="35">
        <f t="shared" si="164"/>
        <v>0</v>
      </c>
      <c r="Q501" s="35" t="str">
        <f>IFERROR(IF(INDEX('[1]PNC 2020'!$A$3:$AA$434,MATCH($A501,'[1]PNC 2020'!$A$7:$A$434,0)+4,MATCH(Q$60,'[1]PNC 2020'!$A$3:$AA$3,0))=0,"",INDEX('[1]PNC 2020'!$A$3:$AA$434,MATCH($A501,'[1]PNC 2020'!$A$7:$A$434,0)+4,MATCH(Q$60,'[1]PNC 2020'!$A$3:$AA$3,0))),"")</f>
        <v/>
      </c>
      <c r="R501" s="35" t="str">
        <f>IFERROR(IF(INDEX('[1]PNC 2020'!$A$3:$AA$434,MATCH($A501,'[1]PNC 2020'!$A$7:$A$434,0)+4,MATCH(R$60,'[1]PNC 2020'!$A$3:$AA$3,0))=0,"",INDEX('[1]PNC 2020'!$A$3:$AA$434,MATCH($A501,'[1]PNC 2020'!$A$7:$A$434,0)+4,MATCH(R$60,'[1]PNC 2020'!$A$3:$AA$3,0))),"")</f>
        <v/>
      </c>
      <c r="S501" s="35">
        <f t="shared" si="165"/>
        <v>0</v>
      </c>
      <c r="T501" s="35" t="str">
        <f>IFERROR(IF(INDEX('[1]PNC 2020'!$A$3:$AA$434,MATCH($A501,'[1]PNC 2020'!$A$7:$A$434,0)+4,MATCH(T$60,'[1]PNC 2020'!$A$3:$AA$3,0))=0,"",INDEX('[1]PNC 2020'!$A$3:$AA$434,MATCH($A501,'[1]PNC 2020'!$A$7:$A$434,0)+4,MATCH(T$60,'[1]PNC 2020'!$A$3:$AA$3,0))),"")</f>
        <v/>
      </c>
      <c r="U501" s="35" t="str">
        <f>IFERROR(IF(INDEX('[1]PNC 2020'!$A$3:$AA$434,MATCH($A501,'[1]PNC 2020'!$A$7:$A$434,0)+4,MATCH(U$60,'[1]PNC 2020'!$A$3:$AA$3,0))=0,"",INDEX('[1]PNC 2020'!$A$3:$AA$434,MATCH($A501,'[1]PNC 2020'!$A$7:$A$434,0)+4,MATCH(U$60,'[1]PNC 2020'!$A$3:$AA$3,0))),"")</f>
        <v/>
      </c>
      <c r="V501" s="35">
        <f t="shared" si="166"/>
        <v>0</v>
      </c>
      <c r="W501" s="35" t="str">
        <f>IFERROR(IF(INDEX('[1]PNC 2020'!$A$3:$AA$434,MATCH($A501,'[1]PNC 2020'!$A$7:$A$434,0)+4,MATCH(W$60,'[1]PNC 2020'!$A$3:$AA$3,0))=0,"",INDEX('[1]PNC 2020'!$A$3:$AA$434,MATCH($A501,'[1]PNC 2020'!$A$7:$A$434,0)+4,MATCH(W$60,'[1]PNC 2020'!$A$3:$AA$3,0))),"")</f>
        <v/>
      </c>
      <c r="X501" s="35" t="str">
        <f>IFERROR(IF(INDEX('[1]PNC 2020'!$A$3:$AA$434,MATCH($A501,'[1]PNC 2020'!$A$7:$A$434,0)+4,MATCH(X$60,'[1]PNC 2020'!$A$3:$AA$3,0))=0,"",INDEX('[1]PNC 2020'!$A$3:$AA$434,MATCH($A501,'[1]PNC 2020'!$A$7:$A$434,0)+4,MATCH(X$60,'[1]PNC 2020'!$A$3:$AA$3,0))),"")</f>
        <v/>
      </c>
      <c r="Y501" s="35">
        <f t="shared" si="167"/>
        <v>0</v>
      </c>
      <c r="Z501" s="35" t="str">
        <f>IFERROR(IF(INDEX('[1]PNC 2020'!$A$3:$AA$434,MATCH($A501,'[1]PNC 2020'!$A$7:$A$434,0)+4,MATCH(Z$60,'[1]PNC 2020'!$A$3:$AA$3,0))=0,"",INDEX('[1]PNC 2020'!$A$3:$AA$434,MATCH($A501,'[1]PNC 2020'!$A$7:$A$434,0)+4,MATCH(Z$60,'[1]PNC 2020'!$A$3:$AA$3,0))),"")</f>
        <v/>
      </c>
      <c r="AA501" s="35" t="str">
        <f>IFERROR(IF(INDEX('[1]PNC 2020'!$A$3:$AA$434,MATCH($A501,'[1]PNC 2020'!$A$7:$A$434,0)+4,MATCH(AA$60,'[1]PNC 2020'!$A$3:$AA$3,0))=0,"",INDEX('[1]PNC 2020'!$A$3:$AA$434,MATCH($A501,'[1]PNC 2020'!$A$7:$A$434,0)+4,MATCH(AA$60,'[1]PNC 2020'!$A$3:$AA$3,0))),"")</f>
        <v/>
      </c>
      <c r="AB501" s="35">
        <f t="shared" si="168"/>
        <v>0</v>
      </c>
      <c r="AC501" s="35" t="str">
        <f>IFERROR(IF(INDEX('[1]PNC 2020'!$A$3:$AA$434,MATCH($A501,'[1]PNC 2020'!$A$7:$A$434,0)+4,MATCH(AC$60,'[1]PNC 2020'!$A$3:$AA$3,0))=0,"",INDEX('[1]PNC 2020'!$A$3:$AA$434,MATCH($A501,'[1]PNC 2020'!$A$7:$A$434,0)+4,MATCH(AC$60,'[1]PNC 2020'!$A$3:$AA$3,0))),"")</f>
        <v/>
      </c>
      <c r="AD501" s="35" t="str">
        <f>IFERROR(IF(INDEX('[1]PNC 2020'!$A$3:$AA$434,MATCH($A501,'[1]PNC 2020'!$A$7:$A$434,0)+4,MATCH(AD$60,'[1]PNC 2020'!$A$3:$AA$3,0))=0,"",INDEX('[1]PNC 2020'!$A$3:$AA$434,MATCH($A501,'[1]PNC 2020'!$A$7:$A$434,0)+4,MATCH(AD$60,'[1]PNC 2020'!$A$3:$AA$3,0))),"")</f>
        <v/>
      </c>
      <c r="AE501" s="35">
        <f t="shared" si="169"/>
        <v>0</v>
      </c>
      <c r="AF501" s="35" t="str">
        <f>IFERROR(IF(INDEX('[1]PNC 2020'!$A$3:$AA$434,MATCH($A501,'[1]PNC 2020'!$A$7:$A$434,0)+4,MATCH(AF$60,'[1]PNC 2020'!$A$3:$AA$3,0))=0,"",INDEX('[1]PNC 2020'!$A$3:$AA$434,MATCH($A501,'[1]PNC 2020'!$A$7:$A$434,0)+4,MATCH(AF$60,'[1]PNC 2020'!$A$3:$AA$3,0))),"")</f>
        <v/>
      </c>
      <c r="AG501" s="35" t="str">
        <f>IFERROR(IF(INDEX('[1]PNC 2020'!$A$3:$AA$434,MATCH($A501,'[1]PNC 2020'!$A$7:$A$434,0)+4,MATCH(AG$60,'[1]PNC 2020'!$A$3:$AA$3,0))=0,"",INDEX('[1]PNC 2020'!$A$3:$AA$434,MATCH($A501,'[1]PNC 2020'!$A$7:$A$434,0)+4,MATCH(AG$60,'[1]PNC 2020'!$A$3:$AA$3,0))),"")</f>
        <v/>
      </c>
      <c r="AH501" s="35">
        <f t="shared" si="170"/>
        <v>0</v>
      </c>
      <c r="AI501" s="35" t="str">
        <f>IFERROR(IF(INDEX('[1]PNC 2020'!$A$3:$AA$434,MATCH($A501,'[1]PNC 2020'!$A$7:$A$434,0)+4,MATCH(AI$60,'[1]PNC 2020'!$A$3:$AA$3,0))=0,"",INDEX('[1]PNC 2020'!$A$3:$AA$434,MATCH($A501,'[1]PNC 2020'!$A$7:$A$434,0)+4,MATCH(AI$60,'[1]PNC 2020'!$A$3:$AA$3,0))),"")</f>
        <v/>
      </c>
      <c r="AJ501" s="35" t="str">
        <f>IFERROR(IF(INDEX('[1]PNC 2020'!$A$3:$AA$434,MATCH($A501,'[1]PNC 2020'!$A$7:$A$434,0)+4,MATCH(AJ$60,'[1]PNC 2020'!$A$3:$AA$3,0))=0,"",INDEX('[1]PNC 2020'!$A$3:$AA$434,MATCH($A501,'[1]PNC 2020'!$A$7:$A$434,0)+4,MATCH(AJ$60,'[1]PNC 2020'!$A$3:$AA$3,0))),"")</f>
        <v/>
      </c>
      <c r="AK501" s="35">
        <f t="shared" si="171"/>
        <v>0</v>
      </c>
      <c r="AM501" s="97" t="s">
        <v>8</v>
      </c>
    </row>
    <row r="502" spans="1:39" ht="15.9" customHeight="1" x14ac:dyDescent="0.25">
      <c r="A502" s="97" t="str">
        <f t="shared" si="158"/>
        <v>SeptiembreCompañía Dominicana de Seguros, C. por A.</v>
      </c>
      <c r="B502" s="37" t="s">
        <v>115</v>
      </c>
      <c r="C502" s="44">
        <f t="shared" si="159"/>
        <v>0</v>
      </c>
      <c r="D502" s="44">
        <f t="shared" si="160"/>
        <v>0</v>
      </c>
      <c r="E502" s="35" t="str">
        <f>IFERROR(IF(INDEX('[1]PNC 2020'!$A$3:$AA$434,MATCH($A502,'[1]PNC 2020'!$A$7:$A$434,0)+4,MATCH(E$60,'[1]PNC 2020'!$A$3:$AA$3,0))=0,"",INDEX('[1]PNC 2020'!$A$3:$AA$434,MATCH($A502,'[1]PNC 2020'!$A$7:$A$434,0)+4,MATCH(E$60,'[1]PNC 2020'!$A$3:$AA$3,0))),"")</f>
        <v/>
      </c>
      <c r="F502" s="35" t="str">
        <f>IFERROR(IF(INDEX('[1]PNC 2020'!$A$3:$AA$434,MATCH($A502,'[1]PNC 2020'!$A$7:$A$434,0)+4,MATCH(F$60,'[1]PNC 2020'!$A$3:$AA$3,0))=0,"",INDEX('[1]PNC 2020'!$A$3:$AA$434,MATCH($A502,'[1]PNC 2020'!$A$7:$A$434,0)+4,MATCH(F$60,'[1]PNC 2020'!$A$3:$AA$3,0))),"")</f>
        <v/>
      </c>
      <c r="G502" s="35">
        <f t="shared" si="161"/>
        <v>0</v>
      </c>
      <c r="H502" s="35" t="str">
        <f>IFERROR(IF(INDEX('[1]PNC 2020'!$A$3:$AA$434,MATCH($A502,'[1]PNC 2020'!$A$7:$A$434,0)+4,MATCH(H$60,'[1]PNC 2020'!$A$3:$AA$3,0))=0,"",INDEX('[1]PNC 2020'!$A$3:$AA$434,MATCH($A502,'[1]PNC 2020'!$A$7:$A$434,0)+4,MATCH(H$60,'[1]PNC 2020'!$A$3:$AA$3,0))),"")</f>
        <v/>
      </c>
      <c r="I502" s="35" t="str">
        <f>IFERROR(IF(INDEX('[1]PNC 2020'!$A$3:$AA$434,MATCH($A502,'[1]PNC 2020'!$A$7:$A$434,0)+4,MATCH(I$60,'[1]PNC 2020'!$A$3:$AA$3,0))=0,"",INDEX('[1]PNC 2020'!$A$3:$AA$434,MATCH($A502,'[1]PNC 2020'!$A$7:$A$434,0)+4,MATCH(I$60,'[1]PNC 2020'!$A$3:$AA$3,0))),"")</f>
        <v/>
      </c>
      <c r="J502" s="35">
        <f t="shared" si="162"/>
        <v>0</v>
      </c>
      <c r="K502" s="35" t="str">
        <f>IFERROR(IF(INDEX('[1]PNC 2020'!$A$3:$AA$434,MATCH($A502,'[1]PNC 2020'!$A$7:$A$434,0)+4,MATCH(K$60,'[1]PNC 2020'!$A$3:$AA$3,0))=0,"",INDEX('[1]PNC 2020'!$A$3:$AA$434,MATCH($A502,'[1]PNC 2020'!$A$7:$A$434,0)+4,MATCH(K$60,'[1]PNC 2020'!$A$3:$AA$3,0))),"")</f>
        <v/>
      </c>
      <c r="L502" s="35" t="str">
        <f>IFERROR(IF(INDEX('[1]PNC 2020'!$A$3:$AA$434,MATCH($A502,'[1]PNC 2020'!$A$7:$A$434,0)+4,MATCH(L$60,'[1]PNC 2020'!$A$3:$AA$3,0))=0,"",INDEX('[1]PNC 2020'!$A$3:$AA$434,MATCH($A502,'[1]PNC 2020'!$A$7:$A$434,0)+4,MATCH(L$60,'[1]PNC 2020'!$A$3:$AA$3,0))),"")</f>
        <v/>
      </c>
      <c r="M502" s="35">
        <f t="shared" si="163"/>
        <v>0</v>
      </c>
      <c r="N502" s="35" t="str">
        <f>IFERROR(IF(INDEX('[1]PNC 2020'!$A$3:$AA$434,MATCH($A502,'[1]PNC 2020'!$A$7:$A$434,0)+4,MATCH(N$60,'[1]PNC 2020'!$A$3:$AA$3,0))=0,"",INDEX('[1]PNC 2020'!$A$3:$AA$434,MATCH($A502,'[1]PNC 2020'!$A$7:$A$434,0)+4,MATCH(N$60,'[1]PNC 2020'!$A$3:$AA$3,0))),"")</f>
        <v/>
      </c>
      <c r="O502" s="35" t="str">
        <f>IFERROR(IF(INDEX('[1]PNC 2020'!$A$3:$AA$434,MATCH($A502,'[1]PNC 2020'!$A$7:$A$434,0)+4,MATCH(O$60,'[1]PNC 2020'!$A$3:$AA$3,0))=0,"",INDEX('[1]PNC 2020'!$A$3:$AA$434,MATCH($A502,'[1]PNC 2020'!$A$7:$A$434,0)+4,MATCH(O$60,'[1]PNC 2020'!$A$3:$AA$3,0))),"")</f>
        <v/>
      </c>
      <c r="P502" s="35">
        <f t="shared" si="164"/>
        <v>0</v>
      </c>
      <c r="Q502" s="35" t="str">
        <f>IFERROR(IF(INDEX('[1]PNC 2020'!$A$3:$AA$434,MATCH($A502,'[1]PNC 2020'!$A$7:$A$434,0)+4,MATCH(Q$60,'[1]PNC 2020'!$A$3:$AA$3,0))=0,"",INDEX('[1]PNC 2020'!$A$3:$AA$434,MATCH($A502,'[1]PNC 2020'!$A$7:$A$434,0)+4,MATCH(Q$60,'[1]PNC 2020'!$A$3:$AA$3,0))),"")</f>
        <v/>
      </c>
      <c r="R502" s="35" t="str">
        <f>IFERROR(IF(INDEX('[1]PNC 2020'!$A$3:$AA$434,MATCH($A502,'[1]PNC 2020'!$A$7:$A$434,0)+4,MATCH(R$60,'[1]PNC 2020'!$A$3:$AA$3,0))=0,"",INDEX('[1]PNC 2020'!$A$3:$AA$434,MATCH($A502,'[1]PNC 2020'!$A$7:$A$434,0)+4,MATCH(R$60,'[1]PNC 2020'!$A$3:$AA$3,0))),"")</f>
        <v/>
      </c>
      <c r="S502" s="35">
        <f t="shared" si="165"/>
        <v>0</v>
      </c>
      <c r="T502" s="35" t="str">
        <f>IFERROR(IF(INDEX('[1]PNC 2020'!$A$3:$AA$434,MATCH($A502,'[1]PNC 2020'!$A$7:$A$434,0)+4,MATCH(T$60,'[1]PNC 2020'!$A$3:$AA$3,0))=0,"",INDEX('[1]PNC 2020'!$A$3:$AA$434,MATCH($A502,'[1]PNC 2020'!$A$7:$A$434,0)+4,MATCH(T$60,'[1]PNC 2020'!$A$3:$AA$3,0))),"")</f>
        <v/>
      </c>
      <c r="U502" s="35" t="str">
        <f>IFERROR(IF(INDEX('[1]PNC 2020'!$A$3:$AA$434,MATCH($A502,'[1]PNC 2020'!$A$7:$A$434,0)+4,MATCH(U$60,'[1]PNC 2020'!$A$3:$AA$3,0))=0,"",INDEX('[1]PNC 2020'!$A$3:$AA$434,MATCH($A502,'[1]PNC 2020'!$A$7:$A$434,0)+4,MATCH(U$60,'[1]PNC 2020'!$A$3:$AA$3,0))),"")</f>
        <v/>
      </c>
      <c r="V502" s="35">
        <f t="shared" si="166"/>
        <v>0</v>
      </c>
      <c r="W502" s="35" t="str">
        <f>IFERROR(IF(INDEX('[1]PNC 2020'!$A$3:$AA$434,MATCH($A502,'[1]PNC 2020'!$A$7:$A$434,0)+4,MATCH(W$60,'[1]PNC 2020'!$A$3:$AA$3,0))=0,"",INDEX('[1]PNC 2020'!$A$3:$AA$434,MATCH($A502,'[1]PNC 2020'!$A$7:$A$434,0)+4,MATCH(W$60,'[1]PNC 2020'!$A$3:$AA$3,0))),"")</f>
        <v/>
      </c>
      <c r="X502" s="35" t="str">
        <f>IFERROR(IF(INDEX('[1]PNC 2020'!$A$3:$AA$434,MATCH($A502,'[1]PNC 2020'!$A$7:$A$434,0)+4,MATCH(X$60,'[1]PNC 2020'!$A$3:$AA$3,0))=0,"",INDEX('[1]PNC 2020'!$A$3:$AA$434,MATCH($A502,'[1]PNC 2020'!$A$7:$A$434,0)+4,MATCH(X$60,'[1]PNC 2020'!$A$3:$AA$3,0))),"")</f>
        <v/>
      </c>
      <c r="Y502" s="35">
        <f t="shared" si="167"/>
        <v>0</v>
      </c>
      <c r="Z502" s="35" t="str">
        <f>IFERROR(IF(INDEX('[1]PNC 2020'!$A$3:$AA$434,MATCH($A502,'[1]PNC 2020'!$A$7:$A$434,0)+4,MATCH(Z$60,'[1]PNC 2020'!$A$3:$AA$3,0))=0,"",INDEX('[1]PNC 2020'!$A$3:$AA$434,MATCH($A502,'[1]PNC 2020'!$A$7:$A$434,0)+4,MATCH(Z$60,'[1]PNC 2020'!$A$3:$AA$3,0))),"")</f>
        <v/>
      </c>
      <c r="AA502" s="35" t="str">
        <f>IFERROR(IF(INDEX('[1]PNC 2020'!$A$3:$AA$434,MATCH($A502,'[1]PNC 2020'!$A$7:$A$434,0)+4,MATCH(AA$60,'[1]PNC 2020'!$A$3:$AA$3,0))=0,"",INDEX('[1]PNC 2020'!$A$3:$AA$434,MATCH($A502,'[1]PNC 2020'!$A$7:$A$434,0)+4,MATCH(AA$60,'[1]PNC 2020'!$A$3:$AA$3,0))),"")</f>
        <v/>
      </c>
      <c r="AB502" s="35">
        <f t="shared" si="168"/>
        <v>0</v>
      </c>
      <c r="AC502" s="35" t="str">
        <f>IFERROR(IF(INDEX('[1]PNC 2020'!$A$3:$AA$434,MATCH($A502,'[1]PNC 2020'!$A$7:$A$434,0)+4,MATCH(AC$60,'[1]PNC 2020'!$A$3:$AA$3,0))=0,"",INDEX('[1]PNC 2020'!$A$3:$AA$434,MATCH($A502,'[1]PNC 2020'!$A$7:$A$434,0)+4,MATCH(AC$60,'[1]PNC 2020'!$A$3:$AA$3,0))),"")</f>
        <v/>
      </c>
      <c r="AD502" s="35" t="str">
        <f>IFERROR(IF(INDEX('[1]PNC 2020'!$A$3:$AA$434,MATCH($A502,'[1]PNC 2020'!$A$7:$A$434,0)+4,MATCH(AD$60,'[1]PNC 2020'!$A$3:$AA$3,0))=0,"",INDEX('[1]PNC 2020'!$A$3:$AA$434,MATCH($A502,'[1]PNC 2020'!$A$7:$A$434,0)+4,MATCH(AD$60,'[1]PNC 2020'!$A$3:$AA$3,0))),"")</f>
        <v/>
      </c>
      <c r="AE502" s="35">
        <f t="shared" si="169"/>
        <v>0</v>
      </c>
      <c r="AF502" s="35" t="str">
        <f>IFERROR(IF(INDEX('[1]PNC 2020'!$A$3:$AA$434,MATCH($A502,'[1]PNC 2020'!$A$7:$A$434,0)+4,MATCH(AF$60,'[1]PNC 2020'!$A$3:$AA$3,0))=0,"",INDEX('[1]PNC 2020'!$A$3:$AA$434,MATCH($A502,'[1]PNC 2020'!$A$7:$A$434,0)+4,MATCH(AF$60,'[1]PNC 2020'!$A$3:$AA$3,0))),"")</f>
        <v/>
      </c>
      <c r="AG502" s="35" t="str">
        <f>IFERROR(IF(INDEX('[1]PNC 2020'!$A$3:$AA$434,MATCH($A502,'[1]PNC 2020'!$A$7:$A$434,0)+4,MATCH(AG$60,'[1]PNC 2020'!$A$3:$AA$3,0))=0,"",INDEX('[1]PNC 2020'!$A$3:$AA$434,MATCH($A502,'[1]PNC 2020'!$A$7:$A$434,0)+4,MATCH(AG$60,'[1]PNC 2020'!$A$3:$AA$3,0))),"")</f>
        <v/>
      </c>
      <c r="AH502" s="35">
        <f t="shared" si="170"/>
        <v>0</v>
      </c>
      <c r="AI502" s="35" t="str">
        <f>IFERROR(IF(INDEX('[1]PNC 2020'!$A$3:$AA$434,MATCH($A502,'[1]PNC 2020'!$A$7:$A$434,0)+4,MATCH(AI$60,'[1]PNC 2020'!$A$3:$AA$3,0))=0,"",INDEX('[1]PNC 2020'!$A$3:$AA$434,MATCH($A502,'[1]PNC 2020'!$A$7:$A$434,0)+4,MATCH(AI$60,'[1]PNC 2020'!$A$3:$AA$3,0))),"")</f>
        <v/>
      </c>
      <c r="AJ502" s="35" t="str">
        <f>IFERROR(IF(INDEX('[1]PNC 2020'!$A$3:$AA$434,MATCH($A502,'[1]PNC 2020'!$A$7:$A$434,0)+4,MATCH(AJ$60,'[1]PNC 2020'!$A$3:$AA$3,0))=0,"",INDEX('[1]PNC 2020'!$A$3:$AA$434,MATCH($A502,'[1]PNC 2020'!$A$7:$A$434,0)+4,MATCH(AJ$60,'[1]PNC 2020'!$A$3:$AA$3,0))),"")</f>
        <v/>
      </c>
      <c r="AK502" s="35">
        <f t="shared" si="171"/>
        <v>0</v>
      </c>
      <c r="AM502" s="97" t="s">
        <v>8</v>
      </c>
    </row>
    <row r="503" spans="1:39" ht="15.9" customHeight="1" x14ac:dyDescent="0.25">
      <c r="A503" s="97" t="str">
        <f t="shared" si="158"/>
        <v>SeptiembrePatria, S. A., Compañía de Seguros</v>
      </c>
      <c r="B503" s="37" t="s">
        <v>116</v>
      </c>
      <c r="C503" s="44">
        <f t="shared" si="159"/>
        <v>0</v>
      </c>
      <c r="D503" s="44">
        <f t="shared" si="160"/>
        <v>0</v>
      </c>
      <c r="E503" s="35" t="str">
        <f>IFERROR(IF(INDEX('[1]PNC 2020'!$A$3:$AA$434,MATCH($A503,'[1]PNC 2020'!$A$7:$A$434,0)+4,MATCH(E$60,'[1]PNC 2020'!$A$3:$AA$3,0))=0,"",INDEX('[1]PNC 2020'!$A$3:$AA$434,MATCH($A503,'[1]PNC 2020'!$A$7:$A$434,0)+4,MATCH(E$60,'[1]PNC 2020'!$A$3:$AA$3,0))),"")</f>
        <v/>
      </c>
      <c r="F503" s="35" t="str">
        <f>IFERROR(IF(INDEX('[1]PNC 2020'!$A$3:$AA$434,MATCH($A503,'[1]PNC 2020'!$A$7:$A$434,0)+4,MATCH(F$60,'[1]PNC 2020'!$A$3:$AA$3,0))=0,"",INDEX('[1]PNC 2020'!$A$3:$AA$434,MATCH($A503,'[1]PNC 2020'!$A$7:$A$434,0)+4,MATCH(F$60,'[1]PNC 2020'!$A$3:$AA$3,0))),"")</f>
        <v/>
      </c>
      <c r="G503" s="35">
        <f t="shared" si="161"/>
        <v>0</v>
      </c>
      <c r="H503" s="35" t="str">
        <f>IFERROR(IF(INDEX('[1]PNC 2020'!$A$3:$AA$434,MATCH($A503,'[1]PNC 2020'!$A$7:$A$434,0)+4,MATCH(H$60,'[1]PNC 2020'!$A$3:$AA$3,0))=0,"",INDEX('[1]PNC 2020'!$A$3:$AA$434,MATCH($A503,'[1]PNC 2020'!$A$7:$A$434,0)+4,MATCH(H$60,'[1]PNC 2020'!$A$3:$AA$3,0))),"")</f>
        <v/>
      </c>
      <c r="I503" s="35" t="str">
        <f>IFERROR(IF(INDEX('[1]PNC 2020'!$A$3:$AA$434,MATCH($A503,'[1]PNC 2020'!$A$7:$A$434,0)+4,MATCH(I$60,'[1]PNC 2020'!$A$3:$AA$3,0))=0,"",INDEX('[1]PNC 2020'!$A$3:$AA$434,MATCH($A503,'[1]PNC 2020'!$A$7:$A$434,0)+4,MATCH(I$60,'[1]PNC 2020'!$A$3:$AA$3,0))),"")</f>
        <v/>
      </c>
      <c r="J503" s="35">
        <f t="shared" si="162"/>
        <v>0</v>
      </c>
      <c r="K503" s="35" t="str">
        <f>IFERROR(IF(INDEX('[1]PNC 2020'!$A$3:$AA$434,MATCH($A503,'[1]PNC 2020'!$A$7:$A$434,0)+4,MATCH(K$60,'[1]PNC 2020'!$A$3:$AA$3,0))=0,"",INDEX('[1]PNC 2020'!$A$3:$AA$434,MATCH($A503,'[1]PNC 2020'!$A$7:$A$434,0)+4,MATCH(K$60,'[1]PNC 2020'!$A$3:$AA$3,0))),"")</f>
        <v/>
      </c>
      <c r="L503" s="35" t="str">
        <f>IFERROR(IF(INDEX('[1]PNC 2020'!$A$3:$AA$434,MATCH($A503,'[1]PNC 2020'!$A$7:$A$434,0)+4,MATCH(L$60,'[1]PNC 2020'!$A$3:$AA$3,0))=0,"",INDEX('[1]PNC 2020'!$A$3:$AA$434,MATCH($A503,'[1]PNC 2020'!$A$7:$A$434,0)+4,MATCH(L$60,'[1]PNC 2020'!$A$3:$AA$3,0))),"")</f>
        <v/>
      </c>
      <c r="M503" s="35">
        <f t="shared" si="163"/>
        <v>0</v>
      </c>
      <c r="N503" s="35" t="str">
        <f>IFERROR(IF(INDEX('[1]PNC 2020'!$A$3:$AA$434,MATCH($A503,'[1]PNC 2020'!$A$7:$A$434,0)+4,MATCH(N$60,'[1]PNC 2020'!$A$3:$AA$3,0))=0,"",INDEX('[1]PNC 2020'!$A$3:$AA$434,MATCH($A503,'[1]PNC 2020'!$A$7:$A$434,0)+4,MATCH(N$60,'[1]PNC 2020'!$A$3:$AA$3,0))),"")</f>
        <v/>
      </c>
      <c r="O503" s="35" t="str">
        <f>IFERROR(IF(INDEX('[1]PNC 2020'!$A$3:$AA$434,MATCH($A503,'[1]PNC 2020'!$A$7:$A$434,0)+4,MATCH(O$60,'[1]PNC 2020'!$A$3:$AA$3,0))=0,"",INDEX('[1]PNC 2020'!$A$3:$AA$434,MATCH($A503,'[1]PNC 2020'!$A$7:$A$434,0)+4,MATCH(O$60,'[1]PNC 2020'!$A$3:$AA$3,0))),"")</f>
        <v/>
      </c>
      <c r="P503" s="35">
        <f t="shared" si="164"/>
        <v>0</v>
      </c>
      <c r="Q503" s="35" t="str">
        <f>IFERROR(IF(INDEX('[1]PNC 2020'!$A$3:$AA$434,MATCH($A503,'[1]PNC 2020'!$A$7:$A$434,0)+4,MATCH(Q$60,'[1]PNC 2020'!$A$3:$AA$3,0))=0,"",INDEX('[1]PNC 2020'!$A$3:$AA$434,MATCH($A503,'[1]PNC 2020'!$A$7:$A$434,0)+4,MATCH(Q$60,'[1]PNC 2020'!$A$3:$AA$3,0))),"")</f>
        <v/>
      </c>
      <c r="R503" s="35" t="str">
        <f>IFERROR(IF(INDEX('[1]PNC 2020'!$A$3:$AA$434,MATCH($A503,'[1]PNC 2020'!$A$7:$A$434,0)+4,MATCH(R$60,'[1]PNC 2020'!$A$3:$AA$3,0))=0,"",INDEX('[1]PNC 2020'!$A$3:$AA$434,MATCH($A503,'[1]PNC 2020'!$A$7:$A$434,0)+4,MATCH(R$60,'[1]PNC 2020'!$A$3:$AA$3,0))),"")</f>
        <v/>
      </c>
      <c r="S503" s="35">
        <f t="shared" si="165"/>
        <v>0</v>
      </c>
      <c r="T503" s="35" t="str">
        <f>IFERROR(IF(INDEX('[1]PNC 2020'!$A$3:$AA$434,MATCH($A503,'[1]PNC 2020'!$A$7:$A$434,0)+4,MATCH(T$60,'[1]PNC 2020'!$A$3:$AA$3,0))=0,"",INDEX('[1]PNC 2020'!$A$3:$AA$434,MATCH($A503,'[1]PNC 2020'!$A$7:$A$434,0)+4,MATCH(T$60,'[1]PNC 2020'!$A$3:$AA$3,0))),"")</f>
        <v/>
      </c>
      <c r="U503" s="35" t="str">
        <f>IFERROR(IF(INDEX('[1]PNC 2020'!$A$3:$AA$434,MATCH($A503,'[1]PNC 2020'!$A$7:$A$434,0)+4,MATCH(U$60,'[1]PNC 2020'!$A$3:$AA$3,0))=0,"",INDEX('[1]PNC 2020'!$A$3:$AA$434,MATCH($A503,'[1]PNC 2020'!$A$7:$A$434,0)+4,MATCH(U$60,'[1]PNC 2020'!$A$3:$AA$3,0))),"")</f>
        <v/>
      </c>
      <c r="V503" s="35">
        <f t="shared" si="166"/>
        <v>0</v>
      </c>
      <c r="W503" s="35" t="str">
        <f>IFERROR(IF(INDEX('[1]PNC 2020'!$A$3:$AA$434,MATCH($A503,'[1]PNC 2020'!$A$7:$A$434,0)+4,MATCH(W$60,'[1]PNC 2020'!$A$3:$AA$3,0))=0,"",INDEX('[1]PNC 2020'!$A$3:$AA$434,MATCH($A503,'[1]PNC 2020'!$A$7:$A$434,0)+4,MATCH(W$60,'[1]PNC 2020'!$A$3:$AA$3,0))),"")</f>
        <v/>
      </c>
      <c r="X503" s="35" t="str">
        <f>IFERROR(IF(INDEX('[1]PNC 2020'!$A$3:$AA$434,MATCH($A503,'[1]PNC 2020'!$A$7:$A$434,0)+4,MATCH(X$60,'[1]PNC 2020'!$A$3:$AA$3,0))=0,"",INDEX('[1]PNC 2020'!$A$3:$AA$434,MATCH($A503,'[1]PNC 2020'!$A$7:$A$434,0)+4,MATCH(X$60,'[1]PNC 2020'!$A$3:$AA$3,0))),"")</f>
        <v/>
      </c>
      <c r="Y503" s="35">
        <f t="shared" si="167"/>
        <v>0</v>
      </c>
      <c r="Z503" s="35" t="str">
        <f>IFERROR(IF(INDEX('[1]PNC 2020'!$A$3:$AA$434,MATCH($A503,'[1]PNC 2020'!$A$7:$A$434,0)+4,MATCH(Z$60,'[1]PNC 2020'!$A$3:$AA$3,0))=0,"",INDEX('[1]PNC 2020'!$A$3:$AA$434,MATCH($A503,'[1]PNC 2020'!$A$7:$A$434,0)+4,MATCH(Z$60,'[1]PNC 2020'!$A$3:$AA$3,0))),"")</f>
        <v/>
      </c>
      <c r="AA503" s="35" t="str">
        <f>IFERROR(IF(INDEX('[1]PNC 2020'!$A$3:$AA$434,MATCH($A503,'[1]PNC 2020'!$A$7:$A$434,0)+4,MATCH(AA$60,'[1]PNC 2020'!$A$3:$AA$3,0))=0,"",INDEX('[1]PNC 2020'!$A$3:$AA$434,MATCH($A503,'[1]PNC 2020'!$A$7:$A$434,0)+4,MATCH(AA$60,'[1]PNC 2020'!$A$3:$AA$3,0))),"")</f>
        <v/>
      </c>
      <c r="AB503" s="35">
        <f t="shared" si="168"/>
        <v>0</v>
      </c>
      <c r="AC503" s="35" t="str">
        <f>IFERROR(IF(INDEX('[1]PNC 2020'!$A$3:$AA$434,MATCH($A503,'[1]PNC 2020'!$A$7:$A$434,0)+4,MATCH(AC$60,'[1]PNC 2020'!$A$3:$AA$3,0))=0,"",INDEX('[1]PNC 2020'!$A$3:$AA$434,MATCH($A503,'[1]PNC 2020'!$A$7:$A$434,0)+4,MATCH(AC$60,'[1]PNC 2020'!$A$3:$AA$3,0))),"")</f>
        <v/>
      </c>
      <c r="AD503" s="35" t="str">
        <f>IFERROR(IF(INDEX('[1]PNC 2020'!$A$3:$AA$434,MATCH($A503,'[1]PNC 2020'!$A$7:$A$434,0)+4,MATCH(AD$60,'[1]PNC 2020'!$A$3:$AA$3,0))=0,"",INDEX('[1]PNC 2020'!$A$3:$AA$434,MATCH($A503,'[1]PNC 2020'!$A$7:$A$434,0)+4,MATCH(AD$60,'[1]PNC 2020'!$A$3:$AA$3,0))),"")</f>
        <v/>
      </c>
      <c r="AE503" s="35">
        <f t="shared" si="169"/>
        <v>0</v>
      </c>
      <c r="AF503" s="35" t="str">
        <f>IFERROR(IF(INDEX('[1]PNC 2020'!$A$3:$AA$434,MATCH($A503,'[1]PNC 2020'!$A$7:$A$434,0)+4,MATCH(AF$60,'[1]PNC 2020'!$A$3:$AA$3,0))=0,"",INDEX('[1]PNC 2020'!$A$3:$AA$434,MATCH($A503,'[1]PNC 2020'!$A$7:$A$434,0)+4,MATCH(AF$60,'[1]PNC 2020'!$A$3:$AA$3,0))),"")</f>
        <v/>
      </c>
      <c r="AG503" s="35" t="str">
        <f>IFERROR(IF(INDEX('[1]PNC 2020'!$A$3:$AA$434,MATCH($A503,'[1]PNC 2020'!$A$7:$A$434,0)+4,MATCH(AG$60,'[1]PNC 2020'!$A$3:$AA$3,0))=0,"",INDEX('[1]PNC 2020'!$A$3:$AA$434,MATCH($A503,'[1]PNC 2020'!$A$7:$A$434,0)+4,MATCH(AG$60,'[1]PNC 2020'!$A$3:$AA$3,0))),"")</f>
        <v/>
      </c>
      <c r="AH503" s="35">
        <f t="shared" si="170"/>
        <v>0</v>
      </c>
      <c r="AI503" s="35" t="str">
        <f>IFERROR(IF(INDEX('[1]PNC 2020'!$A$3:$AA$434,MATCH($A503,'[1]PNC 2020'!$A$7:$A$434,0)+4,MATCH(AI$60,'[1]PNC 2020'!$A$3:$AA$3,0))=0,"",INDEX('[1]PNC 2020'!$A$3:$AA$434,MATCH($A503,'[1]PNC 2020'!$A$7:$A$434,0)+4,MATCH(AI$60,'[1]PNC 2020'!$A$3:$AA$3,0))),"")</f>
        <v/>
      </c>
      <c r="AJ503" s="35" t="str">
        <f>IFERROR(IF(INDEX('[1]PNC 2020'!$A$3:$AA$434,MATCH($A503,'[1]PNC 2020'!$A$7:$A$434,0)+4,MATCH(AJ$60,'[1]PNC 2020'!$A$3:$AA$3,0))=0,"",INDEX('[1]PNC 2020'!$A$3:$AA$434,MATCH($A503,'[1]PNC 2020'!$A$7:$A$434,0)+4,MATCH(AJ$60,'[1]PNC 2020'!$A$3:$AA$3,0))),"")</f>
        <v/>
      </c>
      <c r="AK503" s="35">
        <f t="shared" si="171"/>
        <v>0</v>
      </c>
      <c r="AM503" s="97" t="s">
        <v>8</v>
      </c>
    </row>
    <row r="504" spans="1:39" ht="15.9" customHeight="1" x14ac:dyDescent="0.25">
      <c r="A504" s="97" t="str">
        <f t="shared" si="158"/>
        <v>SeptiembreAseguradora Agropecuaria Dominicana, S. A.</v>
      </c>
      <c r="B504" s="37" t="s">
        <v>117</v>
      </c>
      <c r="C504" s="44">
        <f t="shared" si="159"/>
        <v>0</v>
      </c>
      <c r="D504" s="44">
        <f t="shared" si="160"/>
        <v>0</v>
      </c>
      <c r="E504" s="35" t="str">
        <f>IFERROR(IF(INDEX('[1]PNC 2020'!$A$3:$AA$434,MATCH($A504,'[1]PNC 2020'!$A$7:$A$434,0)+4,MATCH(E$60,'[1]PNC 2020'!$A$3:$AA$3,0))=0,"",INDEX('[1]PNC 2020'!$A$3:$AA$434,MATCH($A504,'[1]PNC 2020'!$A$7:$A$434,0)+4,MATCH(E$60,'[1]PNC 2020'!$A$3:$AA$3,0))),"")</f>
        <v/>
      </c>
      <c r="F504" s="35" t="str">
        <f>IFERROR(IF(INDEX('[1]PNC 2020'!$A$3:$AA$434,MATCH($A504,'[1]PNC 2020'!$A$7:$A$434,0)+4,MATCH(F$60,'[1]PNC 2020'!$A$3:$AA$3,0))=0,"",INDEX('[1]PNC 2020'!$A$3:$AA$434,MATCH($A504,'[1]PNC 2020'!$A$7:$A$434,0)+4,MATCH(F$60,'[1]PNC 2020'!$A$3:$AA$3,0))),"")</f>
        <v/>
      </c>
      <c r="G504" s="35">
        <f t="shared" si="161"/>
        <v>0</v>
      </c>
      <c r="H504" s="35" t="str">
        <f>IFERROR(IF(INDEX('[1]PNC 2020'!$A$3:$AA$434,MATCH($A504,'[1]PNC 2020'!$A$7:$A$434,0)+4,MATCH(H$60,'[1]PNC 2020'!$A$3:$AA$3,0))=0,"",INDEX('[1]PNC 2020'!$A$3:$AA$434,MATCH($A504,'[1]PNC 2020'!$A$7:$A$434,0)+4,MATCH(H$60,'[1]PNC 2020'!$A$3:$AA$3,0))),"")</f>
        <v/>
      </c>
      <c r="I504" s="35" t="str">
        <f>IFERROR(IF(INDEX('[1]PNC 2020'!$A$3:$AA$434,MATCH($A504,'[1]PNC 2020'!$A$7:$A$434,0)+4,MATCH(I$60,'[1]PNC 2020'!$A$3:$AA$3,0))=0,"",INDEX('[1]PNC 2020'!$A$3:$AA$434,MATCH($A504,'[1]PNC 2020'!$A$7:$A$434,0)+4,MATCH(I$60,'[1]PNC 2020'!$A$3:$AA$3,0))),"")</f>
        <v/>
      </c>
      <c r="J504" s="35">
        <f t="shared" si="162"/>
        <v>0</v>
      </c>
      <c r="K504" s="35" t="str">
        <f>IFERROR(IF(INDEX('[1]PNC 2020'!$A$3:$AA$434,MATCH($A504,'[1]PNC 2020'!$A$7:$A$434,0)+4,MATCH(K$60,'[1]PNC 2020'!$A$3:$AA$3,0))=0,"",INDEX('[1]PNC 2020'!$A$3:$AA$434,MATCH($A504,'[1]PNC 2020'!$A$7:$A$434,0)+4,MATCH(K$60,'[1]PNC 2020'!$A$3:$AA$3,0))),"")</f>
        <v/>
      </c>
      <c r="L504" s="35" t="str">
        <f>IFERROR(IF(INDEX('[1]PNC 2020'!$A$3:$AA$434,MATCH($A504,'[1]PNC 2020'!$A$7:$A$434,0)+4,MATCH(L$60,'[1]PNC 2020'!$A$3:$AA$3,0))=0,"",INDEX('[1]PNC 2020'!$A$3:$AA$434,MATCH($A504,'[1]PNC 2020'!$A$7:$A$434,0)+4,MATCH(L$60,'[1]PNC 2020'!$A$3:$AA$3,0))),"")</f>
        <v/>
      </c>
      <c r="M504" s="35">
        <f t="shared" si="163"/>
        <v>0</v>
      </c>
      <c r="N504" s="35" t="str">
        <f>IFERROR(IF(INDEX('[1]PNC 2020'!$A$3:$AA$434,MATCH($A504,'[1]PNC 2020'!$A$7:$A$434,0)+4,MATCH(N$60,'[1]PNC 2020'!$A$3:$AA$3,0))=0,"",INDEX('[1]PNC 2020'!$A$3:$AA$434,MATCH($A504,'[1]PNC 2020'!$A$7:$A$434,0)+4,MATCH(N$60,'[1]PNC 2020'!$A$3:$AA$3,0))),"")</f>
        <v/>
      </c>
      <c r="O504" s="35" t="str">
        <f>IFERROR(IF(INDEX('[1]PNC 2020'!$A$3:$AA$434,MATCH($A504,'[1]PNC 2020'!$A$7:$A$434,0)+4,MATCH(O$60,'[1]PNC 2020'!$A$3:$AA$3,0))=0,"",INDEX('[1]PNC 2020'!$A$3:$AA$434,MATCH($A504,'[1]PNC 2020'!$A$7:$A$434,0)+4,MATCH(O$60,'[1]PNC 2020'!$A$3:$AA$3,0))),"")</f>
        <v/>
      </c>
      <c r="P504" s="35">
        <f t="shared" si="164"/>
        <v>0</v>
      </c>
      <c r="Q504" s="35" t="str">
        <f>IFERROR(IF(INDEX('[1]PNC 2020'!$A$3:$AA$434,MATCH($A504,'[1]PNC 2020'!$A$7:$A$434,0)+4,MATCH(Q$60,'[1]PNC 2020'!$A$3:$AA$3,0))=0,"",INDEX('[1]PNC 2020'!$A$3:$AA$434,MATCH($A504,'[1]PNC 2020'!$A$7:$A$434,0)+4,MATCH(Q$60,'[1]PNC 2020'!$A$3:$AA$3,0))),"")</f>
        <v/>
      </c>
      <c r="R504" s="35" t="str">
        <f>IFERROR(IF(INDEX('[1]PNC 2020'!$A$3:$AA$434,MATCH($A504,'[1]PNC 2020'!$A$7:$A$434,0)+4,MATCH(R$60,'[1]PNC 2020'!$A$3:$AA$3,0))=0,"",INDEX('[1]PNC 2020'!$A$3:$AA$434,MATCH($A504,'[1]PNC 2020'!$A$7:$A$434,0)+4,MATCH(R$60,'[1]PNC 2020'!$A$3:$AA$3,0))),"")</f>
        <v/>
      </c>
      <c r="S504" s="35">
        <f t="shared" si="165"/>
        <v>0</v>
      </c>
      <c r="T504" s="35" t="str">
        <f>IFERROR(IF(INDEX('[1]PNC 2020'!$A$3:$AA$434,MATCH($A504,'[1]PNC 2020'!$A$7:$A$434,0)+4,MATCH(T$60,'[1]PNC 2020'!$A$3:$AA$3,0))=0,"",INDEX('[1]PNC 2020'!$A$3:$AA$434,MATCH($A504,'[1]PNC 2020'!$A$7:$A$434,0)+4,MATCH(T$60,'[1]PNC 2020'!$A$3:$AA$3,0))),"")</f>
        <v/>
      </c>
      <c r="U504" s="35" t="str">
        <f>IFERROR(IF(INDEX('[1]PNC 2020'!$A$3:$AA$434,MATCH($A504,'[1]PNC 2020'!$A$7:$A$434,0)+4,MATCH(U$60,'[1]PNC 2020'!$A$3:$AA$3,0))=0,"",INDEX('[1]PNC 2020'!$A$3:$AA$434,MATCH($A504,'[1]PNC 2020'!$A$7:$A$434,0)+4,MATCH(U$60,'[1]PNC 2020'!$A$3:$AA$3,0))),"")</f>
        <v/>
      </c>
      <c r="V504" s="35">
        <f t="shared" si="166"/>
        <v>0</v>
      </c>
      <c r="W504" s="35" t="str">
        <f>IFERROR(IF(INDEX('[1]PNC 2020'!$A$3:$AA$434,MATCH($A504,'[1]PNC 2020'!$A$7:$A$434,0)+4,MATCH(W$60,'[1]PNC 2020'!$A$3:$AA$3,0))=0,"",INDEX('[1]PNC 2020'!$A$3:$AA$434,MATCH($A504,'[1]PNC 2020'!$A$7:$A$434,0)+4,MATCH(W$60,'[1]PNC 2020'!$A$3:$AA$3,0))),"")</f>
        <v/>
      </c>
      <c r="X504" s="35" t="str">
        <f>IFERROR(IF(INDEX('[1]PNC 2020'!$A$3:$AA$434,MATCH($A504,'[1]PNC 2020'!$A$7:$A$434,0)+4,MATCH(X$60,'[1]PNC 2020'!$A$3:$AA$3,0))=0,"",INDEX('[1]PNC 2020'!$A$3:$AA$434,MATCH($A504,'[1]PNC 2020'!$A$7:$A$434,0)+4,MATCH(X$60,'[1]PNC 2020'!$A$3:$AA$3,0))),"")</f>
        <v/>
      </c>
      <c r="Y504" s="35">
        <f t="shared" si="167"/>
        <v>0</v>
      </c>
      <c r="Z504" s="35" t="str">
        <f>IFERROR(IF(INDEX('[1]PNC 2020'!$A$3:$AA$434,MATCH($A504,'[1]PNC 2020'!$A$7:$A$434,0)+4,MATCH(Z$60,'[1]PNC 2020'!$A$3:$AA$3,0))=0,"",INDEX('[1]PNC 2020'!$A$3:$AA$434,MATCH($A504,'[1]PNC 2020'!$A$7:$A$434,0)+4,MATCH(Z$60,'[1]PNC 2020'!$A$3:$AA$3,0))),"")</f>
        <v/>
      </c>
      <c r="AA504" s="35" t="str">
        <f>IFERROR(IF(INDEX('[1]PNC 2020'!$A$3:$AA$434,MATCH($A504,'[1]PNC 2020'!$A$7:$A$434,0)+4,MATCH(AA$60,'[1]PNC 2020'!$A$3:$AA$3,0))=0,"",INDEX('[1]PNC 2020'!$A$3:$AA$434,MATCH($A504,'[1]PNC 2020'!$A$7:$A$434,0)+4,MATCH(AA$60,'[1]PNC 2020'!$A$3:$AA$3,0))),"")</f>
        <v/>
      </c>
      <c r="AB504" s="35">
        <f t="shared" si="168"/>
        <v>0</v>
      </c>
      <c r="AC504" s="35" t="str">
        <f>IFERROR(IF(INDEX('[1]PNC 2020'!$A$3:$AA$434,MATCH($A504,'[1]PNC 2020'!$A$7:$A$434,0)+4,MATCH(AC$60,'[1]PNC 2020'!$A$3:$AA$3,0))=0,"",INDEX('[1]PNC 2020'!$A$3:$AA$434,MATCH($A504,'[1]PNC 2020'!$A$7:$A$434,0)+4,MATCH(AC$60,'[1]PNC 2020'!$A$3:$AA$3,0))),"")</f>
        <v/>
      </c>
      <c r="AD504" s="35" t="str">
        <f>IFERROR(IF(INDEX('[1]PNC 2020'!$A$3:$AA$434,MATCH($A504,'[1]PNC 2020'!$A$7:$A$434,0)+4,MATCH(AD$60,'[1]PNC 2020'!$A$3:$AA$3,0))=0,"",INDEX('[1]PNC 2020'!$A$3:$AA$434,MATCH($A504,'[1]PNC 2020'!$A$7:$A$434,0)+4,MATCH(AD$60,'[1]PNC 2020'!$A$3:$AA$3,0))),"")</f>
        <v/>
      </c>
      <c r="AE504" s="35">
        <f t="shared" si="169"/>
        <v>0</v>
      </c>
      <c r="AF504" s="35" t="str">
        <f>IFERROR(IF(INDEX('[1]PNC 2020'!$A$3:$AA$434,MATCH($A504,'[1]PNC 2020'!$A$7:$A$434,0)+4,MATCH(AF$60,'[1]PNC 2020'!$A$3:$AA$3,0))=0,"",INDEX('[1]PNC 2020'!$A$3:$AA$434,MATCH($A504,'[1]PNC 2020'!$A$7:$A$434,0)+4,MATCH(AF$60,'[1]PNC 2020'!$A$3:$AA$3,0))),"")</f>
        <v/>
      </c>
      <c r="AG504" s="35" t="str">
        <f>IFERROR(IF(INDEX('[1]PNC 2020'!$A$3:$AA$434,MATCH($A504,'[1]PNC 2020'!$A$7:$A$434,0)+4,MATCH(AG$60,'[1]PNC 2020'!$A$3:$AA$3,0))=0,"",INDEX('[1]PNC 2020'!$A$3:$AA$434,MATCH($A504,'[1]PNC 2020'!$A$7:$A$434,0)+4,MATCH(AG$60,'[1]PNC 2020'!$A$3:$AA$3,0))),"")</f>
        <v/>
      </c>
      <c r="AH504" s="35">
        <f t="shared" si="170"/>
        <v>0</v>
      </c>
      <c r="AI504" s="35" t="str">
        <f>IFERROR(IF(INDEX('[1]PNC 2020'!$A$3:$AA$434,MATCH($A504,'[1]PNC 2020'!$A$7:$A$434,0)+4,MATCH(AI$60,'[1]PNC 2020'!$A$3:$AA$3,0))=0,"",INDEX('[1]PNC 2020'!$A$3:$AA$434,MATCH($A504,'[1]PNC 2020'!$A$7:$A$434,0)+4,MATCH(AI$60,'[1]PNC 2020'!$A$3:$AA$3,0))),"")</f>
        <v/>
      </c>
      <c r="AJ504" s="35" t="str">
        <f>IFERROR(IF(INDEX('[1]PNC 2020'!$A$3:$AA$434,MATCH($A504,'[1]PNC 2020'!$A$7:$A$434,0)+4,MATCH(AJ$60,'[1]PNC 2020'!$A$3:$AA$3,0))=0,"",INDEX('[1]PNC 2020'!$A$3:$AA$434,MATCH($A504,'[1]PNC 2020'!$A$7:$A$434,0)+4,MATCH(AJ$60,'[1]PNC 2020'!$A$3:$AA$3,0))),"")</f>
        <v/>
      </c>
      <c r="AK504" s="35">
        <f t="shared" si="171"/>
        <v>0</v>
      </c>
      <c r="AM504" s="97" t="s">
        <v>8</v>
      </c>
    </row>
    <row r="505" spans="1:39" ht="15.9" customHeight="1" x14ac:dyDescent="0.25">
      <c r="A505" s="97" t="str">
        <f t="shared" si="158"/>
        <v>SeptiembreBanesco Seguros</v>
      </c>
      <c r="B505" s="37" t="s">
        <v>118</v>
      </c>
      <c r="C505" s="44">
        <f t="shared" si="159"/>
        <v>0</v>
      </c>
      <c r="D505" s="44">
        <f t="shared" si="160"/>
        <v>0</v>
      </c>
      <c r="E505" s="35" t="str">
        <f>IFERROR(IF(INDEX('[1]PNC 2020'!$A$3:$AA$434,MATCH($A505,'[1]PNC 2020'!$A$7:$A$434,0)+4,MATCH(E$60,'[1]PNC 2020'!$A$3:$AA$3,0))=0,"",INDEX('[1]PNC 2020'!$A$3:$AA$434,MATCH($A505,'[1]PNC 2020'!$A$7:$A$434,0)+4,MATCH(E$60,'[1]PNC 2020'!$A$3:$AA$3,0))),"")</f>
        <v/>
      </c>
      <c r="F505" s="35" t="str">
        <f>IFERROR(IF(INDEX('[1]PNC 2020'!$A$3:$AA$434,MATCH($A505,'[1]PNC 2020'!$A$7:$A$434,0)+4,MATCH(F$60,'[1]PNC 2020'!$A$3:$AA$3,0))=0,"",INDEX('[1]PNC 2020'!$A$3:$AA$434,MATCH($A505,'[1]PNC 2020'!$A$7:$A$434,0)+4,MATCH(F$60,'[1]PNC 2020'!$A$3:$AA$3,0))),"")</f>
        <v/>
      </c>
      <c r="G505" s="35">
        <f t="shared" si="161"/>
        <v>0</v>
      </c>
      <c r="H505" s="35" t="str">
        <f>IFERROR(IF(INDEX('[1]PNC 2020'!$A$3:$AA$434,MATCH($A505,'[1]PNC 2020'!$A$7:$A$434,0)+4,MATCH(H$60,'[1]PNC 2020'!$A$3:$AA$3,0))=0,"",INDEX('[1]PNC 2020'!$A$3:$AA$434,MATCH($A505,'[1]PNC 2020'!$A$7:$A$434,0)+4,MATCH(H$60,'[1]PNC 2020'!$A$3:$AA$3,0))),"")</f>
        <v/>
      </c>
      <c r="I505" s="35" t="str">
        <f>IFERROR(IF(INDEX('[1]PNC 2020'!$A$3:$AA$434,MATCH($A505,'[1]PNC 2020'!$A$7:$A$434,0)+4,MATCH(I$60,'[1]PNC 2020'!$A$3:$AA$3,0))=0,"",INDEX('[1]PNC 2020'!$A$3:$AA$434,MATCH($A505,'[1]PNC 2020'!$A$7:$A$434,0)+4,MATCH(I$60,'[1]PNC 2020'!$A$3:$AA$3,0))),"")</f>
        <v/>
      </c>
      <c r="J505" s="35">
        <f t="shared" si="162"/>
        <v>0</v>
      </c>
      <c r="K505" s="35" t="str">
        <f>IFERROR(IF(INDEX('[1]PNC 2020'!$A$3:$AA$434,MATCH($A505,'[1]PNC 2020'!$A$7:$A$434,0)+4,MATCH(K$60,'[1]PNC 2020'!$A$3:$AA$3,0))=0,"",INDEX('[1]PNC 2020'!$A$3:$AA$434,MATCH($A505,'[1]PNC 2020'!$A$7:$A$434,0)+4,MATCH(K$60,'[1]PNC 2020'!$A$3:$AA$3,0))),"")</f>
        <v/>
      </c>
      <c r="L505" s="35" t="str">
        <f>IFERROR(IF(INDEX('[1]PNC 2020'!$A$3:$AA$434,MATCH($A505,'[1]PNC 2020'!$A$7:$A$434,0)+4,MATCH(L$60,'[1]PNC 2020'!$A$3:$AA$3,0))=0,"",INDEX('[1]PNC 2020'!$A$3:$AA$434,MATCH($A505,'[1]PNC 2020'!$A$7:$A$434,0)+4,MATCH(L$60,'[1]PNC 2020'!$A$3:$AA$3,0))),"")</f>
        <v/>
      </c>
      <c r="M505" s="35">
        <f t="shared" si="163"/>
        <v>0</v>
      </c>
      <c r="N505" s="35" t="str">
        <f>IFERROR(IF(INDEX('[1]PNC 2020'!$A$3:$AA$434,MATCH($A505,'[1]PNC 2020'!$A$7:$A$434,0)+4,MATCH(N$60,'[1]PNC 2020'!$A$3:$AA$3,0))=0,"",INDEX('[1]PNC 2020'!$A$3:$AA$434,MATCH($A505,'[1]PNC 2020'!$A$7:$A$434,0)+4,MATCH(N$60,'[1]PNC 2020'!$A$3:$AA$3,0))),"")</f>
        <v/>
      </c>
      <c r="O505" s="35" t="str">
        <f>IFERROR(IF(INDEX('[1]PNC 2020'!$A$3:$AA$434,MATCH($A505,'[1]PNC 2020'!$A$7:$A$434,0)+4,MATCH(O$60,'[1]PNC 2020'!$A$3:$AA$3,0))=0,"",INDEX('[1]PNC 2020'!$A$3:$AA$434,MATCH($A505,'[1]PNC 2020'!$A$7:$A$434,0)+4,MATCH(O$60,'[1]PNC 2020'!$A$3:$AA$3,0))),"")</f>
        <v/>
      </c>
      <c r="P505" s="35">
        <f t="shared" si="164"/>
        <v>0</v>
      </c>
      <c r="Q505" s="35" t="str">
        <f>IFERROR(IF(INDEX('[1]PNC 2020'!$A$3:$AA$434,MATCH($A505,'[1]PNC 2020'!$A$7:$A$434,0)+4,MATCH(Q$60,'[1]PNC 2020'!$A$3:$AA$3,0))=0,"",INDEX('[1]PNC 2020'!$A$3:$AA$434,MATCH($A505,'[1]PNC 2020'!$A$7:$A$434,0)+4,MATCH(Q$60,'[1]PNC 2020'!$A$3:$AA$3,0))),"")</f>
        <v/>
      </c>
      <c r="R505" s="35" t="str">
        <f>IFERROR(IF(INDEX('[1]PNC 2020'!$A$3:$AA$434,MATCH($A505,'[1]PNC 2020'!$A$7:$A$434,0)+4,MATCH(R$60,'[1]PNC 2020'!$A$3:$AA$3,0))=0,"",INDEX('[1]PNC 2020'!$A$3:$AA$434,MATCH($A505,'[1]PNC 2020'!$A$7:$A$434,0)+4,MATCH(R$60,'[1]PNC 2020'!$A$3:$AA$3,0))),"")</f>
        <v/>
      </c>
      <c r="S505" s="35">
        <f t="shared" si="165"/>
        <v>0</v>
      </c>
      <c r="T505" s="35" t="str">
        <f>IFERROR(IF(INDEX('[1]PNC 2020'!$A$3:$AA$434,MATCH($A505,'[1]PNC 2020'!$A$7:$A$434,0)+4,MATCH(T$60,'[1]PNC 2020'!$A$3:$AA$3,0))=0,"",INDEX('[1]PNC 2020'!$A$3:$AA$434,MATCH($A505,'[1]PNC 2020'!$A$7:$A$434,0)+4,MATCH(T$60,'[1]PNC 2020'!$A$3:$AA$3,0))),"")</f>
        <v/>
      </c>
      <c r="U505" s="35" t="str">
        <f>IFERROR(IF(INDEX('[1]PNC 2020'!$A$3:$AA$434,MATCH($A505,'[1]PNC 2020'!$A$7:$A$434,0)+4,MATCH(U$60,'[1]PNC 2020'!$A$3:$AA$3,0))=0,"",INDEX('[1]PNC 2020'!$A$3:$AA$434,MATCH($A505,'[1]PNC 2020'!$A$7:$A$434,0)+4,MATCH(U$60,'[1]PNC 2020'!$A$3:$AA$3,0))),"")</f>
        <v/>
      </c>
      <c r="V505" s="35">
        <f t="shared" si="166"/>
        <v>0</v>
      </c>
      <c r="W505" s="35" t="str">
        <f>IFERROR(IF(INDEX('[1]PNC 2020'!$A$3:$AA$434,MATCH($A505,'[1]PNC 2020'!$A$7:$A$434,0)+4,MATCH(W$60,'[1]PNC 2020'!$A$3:$AA$3,0))=0,"",INDEX('[1]PNC 2020'!$A$3:$AA$434,MATCH($A505,'[1]PNC 2020'!$A$7:$A$434,0)+4,MATCH(W$60,'[1]PNC 2020'!$A$3:$AA$3,0))),"")</f>
        <v/>
      </c>
      <c r="X505" s="35" t="str">
        <f>IFERROR(IF(INDEX('[1]PNC 2020'!$A$3:$AA$434,MATCH($A505,'[1]PNC 2020'!$A$7:$A$434,0)+4,MATCH(X$60,'[1]PNC 2020'!$A$3:$AA$3,0))=0,"",INDEX('[1]PNC 2020'!$A$3:$AA$434,MATCH($A505,'[1]PNC 2020'!$A$7:$A$434,0)+4,MATCH(X$60,'[1]PNC 2020'!$A$3:$AA$3,0))),"")</f>
        <v/>
      </c>
      <c r="Y505" s="35">
        <f t="shared" si="167"/>
        <v>0</v>
      </c>
      <c r="Z505" s="35" t="str">
        <f>IFERROR(IF(INDEX('[1]PNC 2020'!$A$3:$AA$434,MATCH($A505,'[1]PNC 2020'!$A$7:$A$434,0)+4,MATCH(Z$60,'[1]PNC 2020'!$A$3:$AA$3,0))=0,"",INDEX('[1]PNC 2020'!$A$3:$AA$434,MATCH($A505,'[1]PNC 2020'!$A$7:$A$434,0)+4,MATCH(Z$60,'[1]PNC 2020'!$A$3:$AA$3,0))),"")</f>
        <v/>
      </c>
      <c r="AA505" s="35" t="str">
        <f>IFERROR(IF(INDEX('[1]PNC 2020'!$A$3:$AA$434,MATCH($A505,'[1]PNC 2020'!$A$7:$A$434,0)+4,MATCH(AA$60,'[1]PNC 2020'!$A$3:$AA$3,0))=0,"",INDEX('[1]PNC 2020'!$A$3:$AA$434,MATCH($A505,'[1]PNC 2020'!$A$7:$A$434,0)+4,MATCH(AA$60,'[1]PNC 2020'!$A$3:$AA$3,0))),"")</f>
        <v/>
      </c>
      <c r="AB505" s="35">
        <f t="shared" si="168"/>
        <v>0</v>
      </c>
      <c r="AC505" s="35" t="str">
        <f>IFERROR(IF(INDEX('[1]PNC 2020'!$A$3:$AA$434,MATCH($A505,'[1]PNC 2020'!$A$7:$A$434,0)+4,MATCH(AC$60,'[1]PNC 2020'!$A$3:$AA$3,0))=0,"",INDEX('[1]PNC 2020'!$A$3:$AA$434,MATCH($A505,'[1]PNC 2020'!$A$7:$A$434,0)+4,MATCH(AC$60,'[1]PNC 2020'!$A$3:$AA$3,0))),"")</f>
        <v/>
      </c>
      <c r="AD505" s="35" t="str">
        <f>IFERROR(IF(INDEX('[1]PNC 2020'!$A$3:$AA$434,MATCH($A505,'[1]PNC 2020'!$A$7:$A$434,0)+4,MATCH(AD$60,'[1]PNC 2020'!$A$3:$AA$3,0))=0,"",INDEX('[1]PNC 2020'!$A$3:$AA$434,MATCH($A505,'[1]PNC 2020'!$A$7:$A$434,0)+4,MATCH(AD$60,'[1]PNC 2020'!$A$3:$AA$3,0))),"")</f>
        <v/>
      </c>
      <c r="AE505" s="35">
        <f t="shared" si="169"/>
        <v>0</v>
      </c>
      <c r="AF505" s="35" t="str">
        <f>IFERROR(IF(INDEX('[1]PNC 2020'!$A$3:$AA$434,MATCH($A505,'[1]PNC 2020'!$A$7:$A$434,0)+4,MATCH(AF$60,'[1]PNC 2020'!$A$3:$AA$3,0))=0,"",INDEX('[1]PNC 2020'!$A$3:$AA$434,MATCH($A505,'[1]PNC 2020'!$A$7:$A$434,0)+4,MATCH(AF$60,'[1]PNC 2020'!$A$3:$AA$3,0))),"")</f>
        <v/>
      </c>
      <c r="AG505" s="35" t="str">
        <f>IFERROR(IF(INDEX('[1]PNC 2020'!$A$3:$AA$434,MATCH($A505,'[1]PNC 2020'!$A$7:$A$434,0)+4,MATCH(AG$60,'[1]PNC 2020'!$A$3:$AA$3,0))=0,"",INDEX('[1]PNC 2020'!$A$3:$AA$434,MATCH($A505,'[1]PNC 2020'!$A$7:$A$434,0)+4,MATCH(AG$60,'[1]PNC 2020'!$A$3:$AA$3,0))),"")</f>
        <v/>
      </c>
      <c r="AH505" s="35">
        <f t="shared" si="170"/>
        <v>0</v>
      </c>
      <c r="AI505" s="35" t="str">
        <f>IFERROR(IF(INDEX('[1]PNC 2020'!$A$3:$AA$434,MATCH($A505,'[1]PNC 2020'!$A$7:$A$434,0)+4,MATCH(AI$60,'[1]PNC 2020'!$A$3:$AA$3,0))=0,"",INDEX('[1]PNC 2020'!$A$3:$AA$434,MATCH($A505,'[1]PNC 2020'!$A$7:$A$434,0)+4,MATCH(AI$60,'[1]PNC 2020'!$A$3:$AA$3,0))),"")</f>
        <v/>
      </c>
      <c r="AJ505" s="35" t="str">
        <f>IFERROR(IF(INDEX('[1]PNC 2020'!$A$3:$AA$434,MATCH($A505,'[1]PNC 2020'!$A$7:$A$434,0)+4,MATCH(AJ$60,'[1]PNC 2020'!$A$3:$AA$3,0))=0,"",INDEX('[1]PNC 2020'!$A$3:$AA$434,MATCH($A505,'[1]PNC 2020'!$A$7:$A$434,0)+4,MATCH(AJ$60,'[1]PNC 2020'!$A$3:$AA$3,0))),"")</f>
        <v/>
      </c>
      <c r="AK505" s="35">
        <f t="shared" si="171"/>
        <v>0</v>
      </c>
      <c r="AM505" s="97" t="s">
        <v>8</v>
      </c>
    </row>
    <row r="506" spans="1:39" ht="15.9" customHeight="1" x14ac:dyDescent="0.25">
      <c r="A506" s="97" t="str">
        <f t="shared" si="158"/>
        <v>SeptiembreAtlántica Seguros, S. A.</v>
      </c>
      <c r="B506" s="37" t="s">
        <v>119</v>
      </c>
      <c r="C506" s="44">
        <f t="shared" si="159"/>
        <v>0</v>
      </c>
      <c r="D506" s="44">
        <f t="shared" si="160"/>
        <v>0</v>
      </c>
      <c r="E506" s="35" t="str">
        <f>IFERROR(IF(INDEX('[1]PNC 2020'!$A$3:$AA$434,MATCH($A506,'[1]PNC 2020'!$A$7:$A$434,0)+4,MATCH(E$60,'[1]PNC 2020'!$A$3:$AA$3,0))=0,"",INDEX('[1]PNC 2020'!$A$3:$AA$434,MATCH($A506,'[1]PNC 2020'!$A$7:$A$434,0)+4,MATCH(E$60,'[1]PNC 2020'!$A$3:$AA$3,0))),"")</f>
        <v/>
      </c>
      <c r="F506" s="35" t="str">
        <f>IFERROR(IF(INDEX('[1]PNC 2020'!$A$3:$AA$434,MATCH($A506,'[1]PNC 2020'!$A$7:$A$434,0)+4,MATCH(F$60,'[1]PNC 2020'!$A$3:$AA$3,0))=0,"",INDEX('[1]PNC 2020'!$A$3:$AA$434,MATCH($A506,'[1]PNC 2020'!$A$7:$A$434,0)+4,MATCH(F$60,'[1]PNC 2020'!$A$3:$AA$3,0))),"")</f>
        <v/>
      </c>
      <c r="G506" s="35">
        <f t="shared" si="161"/>
        <v>0</v>
      </c>
      <c r="H506" s="35" t="str">
        <f>IFERROR(IF(INDEX('[1]PNC 2020'!$A$3:$AA$434,MATCH($A506,'[1]PNC 2020'!$A$7:$A$434,0)+4,MATCH(H$60,'[1]PNC 2020'!$A$3:$AA$3,0))=0,"",INDEX('[1]PNC 2020'!$A$3:$AA$434,MATCH($A506,'[1]PNC 2020'!$A$7:$A$434,0)+4,MATCH(H$60,'[1]PNC 2020'!$A$3:$AA$3,0))),"")</f>
        <v/>
      </c>
      <c r="I506" s="35" t="str">
        <f>IFERROR(IF(INDEX('[1]PNC 2020'!$A$3:$AA$434,MATCH($A506,'[1]PNC 2020'!$A$7:$A$434,0)+4,MATCH(I$60,'[1]PNC 2020'!$A$3:$AA$3,0))=0,"",INDEX('[1]PNC 2020'!$A$3:$AA$434,MATCH($A506,'[1]PNC 2020'!$A$7:$A$434,0)+4,MATCH(I$60,'[1]PNC 2020'!$A$3:$AA$3,0))),"")</f>
        <v/>
      </c>
      <c r="J506" s="35">
        <f t="shared" si="162"/>
        <v>0</v>
      </c>
      <c r="K506" s="35" t="str">
        <f>IFERROR(IF(INDEX('[1]PNC 2020'!$A$3:$AA$434,MATCH($A506,'[1]PNC 2020'!$A$7:$A$434,0)+4,MATCH(K$60,'[1]PNC 2020'!$A$3:$AA$3,0))=0,"",INDEX('[1]PNC 2020'!$A$3:$AA$434,MATCH($A506,'[1]PNC 2020'!$A$7:$A$434,0)+4,MATCH(K$60,'[1]PNC 2020'!$A$3:$AA$3,0))),"")</f>
        <v/>
      </c>
      <c r="L506" s="35" t="str">
        <f>IFERROR(IF(INDEX('[1]PNC 2020'!$A$3:$AA$434,MATCH($A506,'[1]PNC 2020'!$A$7:$A$434,0)+4,MATCH(L$60,'[1]PNC 2020'!$A$3:$AA$3,0))=0,"",INDEX('[1]PNC 2020'!$A$3:$AA$434,MATCH($A506,'[1]PNC 2020'!$A$7:$A$434,0)+4,MATCH(L$60,'[1]PNC 2020'!$A$3:$AA$3,0))),"")</f>
        <v/>
      </c>
      <c r="M506" s="35">
        <f t="shared" si="163"/>
        <v>0</v>
      </c>
      <c r="N506" s="35" t="str">
        <f>IFERROR(IF(INDEX('[1]PNC 2020'!$A$3:$AA$434,MATCH($A506,'[1]PNC 2020'!$A$7:$A$434,0)+4,MATCH(N$60,'[1]PNC 2020'!$A$3:$AA$3,0))=0,"",INDEX('[1]PNC 2020'!$A$3:$AA$434,MATCH($A506,'[1]PNC 2020'!$A$7:$A$434,0)+4,MATCH(N$60,'[1]PNC 2020'!$A$3:$AA$3,0))),"")</f>
        <v/>
      </c>
      <c r="O506" s="35" t="str">
        <f>IFERROR(IF(INDEX('[1]PNC 2020'!$A$3:$AA$434,MATCH($A506,'[1]PNC 2020'!$A$7:$A$434,0)+4,MATCH(O$60,'[1]PNC 2020'!$A$3:$AA$3,0))=0,"",INDEX('[1]PNC 2020'!$A$3:$AA$434,MATCH($A506,'[1]PNC 2020'!$A$7:$A$434,0)+4,MATCH(O$60,'[1]PNC 2020'!$A$3:$AA$3,0))),"")</f>
        <v/>
      </c>
      <c r="P506" s="35">
        <f t="shared" si="164"/>
        <v>0</v>
      </c>
      <c r="Q506" s="35" t="str">
        <f>IFERROR(IF(INDEX('[1]PNC 2020'!$A$3:$AA$434,MATCH($A506,'[1]PNC 2020'!$A$7:$A$434,0)+4,MATCH(Q$60,'[1]PNC 2020'!$A$3:$AA$3,0))=0,"",INDEX('[1]PNC 2020'!$A$3:$AA$434,MATCH($A506,'[1]PNC 2020'!$A$7:$A$434,0)+4,MATCH(Q$60,'[1]PNC 2020'!$A$3:$AA$3,0))),"")</f>
        <v/>
      </c>
      <c r="R506" s="35" t="str">
        <f>IFERROR(IF(INDEX('[1]PNC 2020'!$A$3:$AA$434,MATCH($A506,'[1]PNC 2020'!$A$7:$A$434,0)+4,MATCH(R$60,'[1]PNC 2020'!$A$3:$AA$3,0))=0,"",INDEX('[1]PNC 2020'!$A$3:$AA$434,MATCH($A506,'[1]PNC 2020'!$A$7:$A$434,0)+4,MATCH(R$60,'[1]PNC 2020'!$A$3:$AA$3,0))),"")</f>
        <v/>
      </c>
      <c r="S506" s="35">
        <f t="shared" si="165"/>
        <v>0</v>
      </c>
      <c r="T506" s="35" t="str">
        <f>IFERROR(IF(INDEX('[1]PNC 2020'!$A$3:$AA$434,MATCH($A506,'[1]PNC 2020'!$A$7:$A$434,0)+4,MATCH(T$60,'[1]PNC 2020'!$A$3:$AA$3,0))=0,"",INDEX('[1]PNC 2020'!$A$3:$AA$434,MATCH($A506,'[1]PNC 2020'!$A$7:$A$434,0)+4,MATCH(T$60,'[1]PNC 2020'!$A$3:$AA$3,0))),"")</f>
        <v/>
      </c>
      <c r="U506" s="35" t="str">
        <f>IFERROR(IF(INDEX('[1]PNC 2020'!$A$3:$AA$434,MATCH($A506,'[1]PNC 2020'!$A$7:$A$434,0)+4,MATCH(U$60,'[1]PNC 2020'!$A$3:$AA$3,0))=0,"",INDEX('[1]PNC 2020'!$A$3:$AA$434,MATCH($A506,'[1]PNC 2020'!$A$7:$A$434,0)+4,MATCH(U$60,'[1]PNC 2020'!$A$3:$AA$3,0))),"")</f>
        <v/>
      </c>
      <c r="V506" s="35">
        <f t="shared" si="166"/>
        <v>0</v>
      </c>
      <c r="W506" s="35" t="str">
        <f>IFERROR(IF(INDEX('[1]PNC 2020'!$A$3:$AA$434,MATCH($A506,'[1]PNC 2020'!$A$7:$A$434,0)+4,MATCH(W$60,'[1]PNC 2020'!$A$3:$AA$3,0))=0,"",INDEX('[1]PNC 2020'!$A$3:$AA$434,MATCH($A506,'[1]PNC 2020'!$A$7:$A$434,0)+4,MATCH(W$60,'[1]PNC 2020'!$A$3:$AA$3,0))),"")</f>
        <v/>
      </c>
      <c r="X506" s="35" t="str">
        <f>IFERROR(IF(INDEX('[1]PNC 2020'!$A$3:$AA$434,MATCH($A506,'[1]PNC 2020'!$A$7:$A$434,0)+4,MATCH(X$60,'[1]PNC 2020'!$A$3:$AA$3,0))=0,"",INDEX('[1]PNC 2020'!$A$3:$AA$434,MATCH($A506,'[1]PNC 2020'!$A$7:$A$434,0)+4,MATCH(X$60,'[1]PNC 2020'!$A$3:$AA$3,0))),"")</f>
        <v/>
      </c>
      <c r="Y506" s="35">
        <f t="shared" si="167"/>
        <v>0</v>
      </c>
      <c r="Z506" s="35" t="str">
        <f>IFERROR(IF(INDEX('[1]PNC 2020'!$A$3:$AA$434,MATCH($A506,'[1]PNC 2020'!$A$7:$A$434,0)+4,MATCH(Z$60,'[1]PNC 2020'!$A$3:$AA$3,0))=0,"",INDEX('[1]PNC 2020'!$A$3:$AA$434,MATCH($A506,'[1]PNC 2020'!$A$7:$A$434,0)+4,MATCH(Z$60,'[1]PNC 2020'!$A$3:$AA$3,0))),"")</f>
        <v/>
      </c>
      <c r="AA506" s="35" t="str">
        <f>IFERROR(IF(INDEX('[1]PNC 2020'!$A$3:$AA$434,MATCH($A506,'[1]PNC 2020'!$A$7:$A$434,0)+4,MATCH(AA$60,'[1]PNC 2020'!$A$3:$AA$3,0))=0,"",INDEX('[1]PNC 2020'!$A$3:$AA$434,MATCH($A506,'[1]PNC 2020'!$A$7:$A$434,0)+4,MATCH(AA$60,'[1]PNC 2020'!$A$3:$AA$3,0))),"")</f>
        <v/>
      </c>
      <c r="AB506" s="35">
        <f t="shared" si="168"/>
        <v>0</v>
      </c>
      <c r="AC506" s="35" t="str">
        <f>IFERROR(IF(INDEX('[1]PNC 2020'!$A$3:$AA$434,MATCH($A506,'[1]PNC 2020'!$A$7:$A$434,0)+4,MATCH(AC$60,'[1]PNC 2020'!$A$3:$AA$3,0))=0,"",INDEX('[1]PNC 2020'!$A$3:$AA$434,MATCH($A506,'[1]PNC 2020'!$A$7:$A$434,0)+4,MATCH(AC$60,'[1]PNC 2020'!$A$3:$AA$3,0))),"")</f>
        <v/>
      </c>
      <c r="AD506" s="35" t="str">
        <f>IFERROR(IF(INDEX('[1]PNC 2020'!$A$3:$AA$434,MATCH($A506,'[1]PNC 2020'!$A$7:$A$434,0)+4,MATCH(AD$60,'[1]PNC 2020'!$A$3:$AA$3,0))=0,"",INDEX('[1]PNC 2020'!$A$3:$AA$434,MATCH($A506,'[1]PNC 2020'!$A$7:$A$434,0)+4,MATCH(AD$60,'[1]PNC 2020'!$A$3:$AA$3,0))),"")</f>
        <v/>
      </c>
      <c r="AE506" s="35">
        <f t="shared" si="169"/>
        <v>0</v>
      </c>
      <c r="AF506" s="35" t="str">
        <f>IFERROR(IF(INDEX('[1]PNC 2020'!$A$3:$AA$434,MATCH($A506,'[1]PNC 2020'!$A$7:$A$434,0)+4,MATCH(AF$60,'[1]PNC 2020'!$A$3:$AA$3,0))=0,"",INDEX('[1]PNC 2020'!$A$3:$AA$434,MATCH($A506,'[1]PNC 2020'!$A$7:$A$434,0)+4,MATCH(AF$60,'[1]PNC 2020'!$A$3:$AA$3,0))),"")</f>
        <v/>
      </c>
      <c r="AG506" s="35" t="str">
        <f>IFERROR(IF(INDEX('[1]PNC 2020'!$A$3:$AA$434,MATCH($A506,'[1]PNC 2020'!$A$7:$A$434,0)+4,MATCH(AG$60,'[1]PNC 2020'!$A$3:$AA$3,0))=0,"",INDEX('[1]PNC 2020'!$A$3:$AA$434,MATCH($A506,'[1]PNC 2020'!$A$7:$A$434,0)+4,MATCH(AG$60,'[1]PNC 2020'!$A$3:$AA$3,0))),"")</f>
        <v/>
      </c>
      <c r="AH506" s="35">
        <f t="shared" si="170"/>
        <v>0</v>
      </c>
      <c r="AI506" s="35" t="str">
        <f>IFERROR(IF(INDEX('[1]PNC 2020'!$A$3:$AA$434,MATCH($A506,'[1]PNC 2020'!$A$7:$A$434,0)+4,MATCH(AI$60,'[1]PNC 2020'!$A$3:$AA$3,0))=0,"",INDEX('[1]PNC 2020'!$A$3:$AA$434,MATCH($A506,'[1]PNC 2020'!$A$7:$A$434,0)+4,MATCH(AI$60,'[1]PNC 2020'!$A$3:$AA$3,0))),"")</f>
        <v/>
      </c>
      <c r="AJ506" s="35" t="str">
        <f>IFERROR(IF(INDEX('[1]PNC 2020'!$A$3:$AA$434,MATCH($A506,'[1]PNC 2020'!$A$7:$A$434,0)+4,MATCH(AJ$60,'[1]PNC 2020'!$A$3:$AA$3,0))=0,"",INDEX('[1]PNC 2020'!$A$3:$AA$434,MATCH($A506,'[1]PNC 2020'!$A$7:$A$434,0)+4,MATCH(AJ$60,'[1]PNC 2020'!$A$3:$AA$3,0))),"")</f>
        <v/>
      </c>
      <c r="AK506" s="35">
        <f t="shared" si="171"/>
        <v>0</v>
      </c>
      <c r="AM506" s="97" t="s">
        <v>8</v>
      </c>
    </row>
    <row r="507" spans="1:39" ht="15.9" customHeight="1" x14ac:dyDescent="0.25">
      <c r="A507" s="97" t="str">
        <f t="shared" si="158"/>
        <v>SeptiembreSeguros La Internacional, S. A.</v>
      </c>
      <c r="B507" s="37" t="s">
        <v>80</v>
      </c>
      <c r="C507" s="44">
        <f t="shared" si="159"/>
        <v>0</v>
      </c>
      <c r="D507" s="44">
        <f t="shared" si="160"/>
        <v>0</v>
      </c>
      <c r="E507" s="35" t="str">
        <f>IFERROR(IF(INDEX('[1]PNC 2020'!$A$3:$AA$434,MATCH($A507,'[1]PNC 2020'!$A$7:$A$434,0)+4,MATCH(E$60,'[1]PNC 2020'!$A$3:$AA$3,0))=0,"",INDEX('[1]PNC 2020'!$A$3:$AA$434,MATCH($A507,'[1]PNC 2020'!$A$7:$A$434,0)+4,MATCH(E$60,'[1]PNC 2020'!$A$3:$AA$3,0))),"")</f>
        <v/>
      </c>
      <c r="F507" s="35" t="str">
        <f>IFERROR(IF(INDEX('[1]PNC 2020'!$A$3:$AA$434,MATCH($A507,'[1]PNC 2020'!$A$7:$A$434,0)+4,MATCH(F$60,'[1]PNC 2020'!$A$3:$AA$3,0))=0,"",INDEX('[1]PNC 2020'!$A$3:$AA$434,MATCH($A507,'[1]PNC 2020'!$A$7:$A$434,0)+4,MATCH(F$60,'[1]PNC 2020'!$A$3:$AA$3,0))),"")</f>
        <v/>
      </c>
      <c r="G507" s="35">
        <f t="shared" si="161"/>
        <v>0</v>
      </c>
      <c r="H507" s="35" t="str">
        <f>IFERROR(IF(INDEX('[1]PNC 2020'!$A$3:$AA$434,MATCH($A507,'[1]PNC 2020'!$A$7:$A$434,0)+4,MATCH(H$60,'[1]PNC 2020'!$A$3:$AA$3,0))=0,"",INDEX('[1]PNC 2020'!$A$3:$AA$434,MATCH($A507,'[1]PNC 2020'!$A$7:$A$434,0)+4,MATCH(H$60,'[1]PNC 2020'!$A$3:$AA$3,0))),"")</f>
        <v/>
      </c>
      <c r="I507" s="35" t="str">
        <f>IFERROR(IF(INDEX('[1]PNC 2020'!$A$3:$AA$434,MATCH($A507,'[1]PNC 2020'!$A$7:$A$434,0)+4,MATCH(I$60,'[1]PNC 2020'!$A$3:$AA$3,0))=0,"",INDEX('[1]PNC 2020'!$A$3:$AA$434,MATCH($A507,'[1]PNC 2020'!$A$7:$A$434,0)+4,MATCH(I$60,'[1]PNC 2020'!$A$3:$AA$3,0))),"")</f>
        <v/>
      </c>
      <c r="J507" s="35">
        <f t="shared" si="162"/>
        <v>0</v>
      </c>
      <c r="K507" s="35" t="str">
        <f>IFERROR(IF(INDEX('[1]PNC 2020'!$A$3:$AA$434,MATCH($A507,'[1]PNC 2020'!$A$7:$A$434,0)+4,MATCH(K$60,'[1]PNC 2020'!$A$3:$AA$3,0))=0,"",INDEX('[1]PNC 2020'!$A$3:$AA$434,MATCH($A507,'[1]PNC 2020'!$A$7:$A$434,0)+4,MATCH(K$60,'[1]PNC 2020'!$A$3:$AA$3,0))),"")</f>
        <v/>
      </c>
      <c r="L507" s="35" t="str">
        <f>IFERROR(IF(INDEX('[1]PNC 2020'!$A$3:$AA$434,MATCH($A507,'[1]PNC 2020'!$A$7:$A$434,0)+4,MATCH(L$60,'[1]PNC 2020'!$A$3:$AA$3,0))=0,"",INDEX('[1]PNC 2020'!$A$3:$AA$434,MATCH($A507,'[1]PNC 2020'!$A$7:$A$434,0)+4,MATCH(L$60,'[1]PNC 2020'!$A$3:$AA$3,0))),"")</f>
        <v/>
      </c>
      <c r="M507" s="35">
        <f t="shared" si="163"/>
        <v>0</v>
      </c>
      <c r="N507" s="35" t="str">
        <f>IFERROR(IF(INDEX('[1]PNC 2020'!$A$3:$AA$434,MATCH($A507,'[1]PNC 2020'!$A$7:$A$434,0)+4,MATCH(N$60,'[1]PNC 2020'!$A$3:$AA$3,0))=0,"",INDEX('[1]PNC 2020'!$A$3:$AA$434,MATCH($A507,'[1]PNC 2020'!$A$7:$A$434,0)+4,MATCH(N$60,'[1]PNC 2020'!$A$3:$AA$3,0))),"")</f>
        <v/>
      </c>
      <c r="O507" s="35" t="str">
        <f>IFERROR(IF(INDEX('[1]PNC 2020'!$A$3:$AA$434,MATCH($A507,'[1]PNC 2020'!$A$7:$A$434,0)+4,MATCH(O$60,'[1]PNC 2020'!$A$3:$AA$3,0))=0,"",INDEX('[1]PNC 2020'!$A$3:$AA$434,MATCH($A507,'[1]PNC 2020'!$A$7:$A$434,0)+4,MATCH(O$60,'[1]PNC 2020'!$A$3:$AA$3,0))),"")</f>
        <v/>
      </c>
      <c r="P507" s="35">
        <f t="shared" si="164"/>
        <v>0</v>
      </c>
      <c r="Q507" s="35" t="str">
        <f>IFERROR(IF(INDEX('[1]PNC 2020'!$A$3:$AA$434,MATCH($A507,'[1]PNC 2020'!$A$7:$A$434,0)+4,MATCH(Q$60,'[1]PNC 2020'!$A$3:$AA$3,0))=0,"",INDEX('[1]PNC 2020'!$A$3:$AA$434,MATCH($A507,'[1]PNC 2020'!$A$7:$A$434,0)+4,MATCH(Q$60,'[1]PNC 2020'!$A$3:$AA$3,0))),"")</f>
        <v/>
      </c>
      <c r="R507" s="35" t="str">
        <f>IFERROR(IF(INDEX('[1]PNC 2020'!$A$3:$AA$434,MATCH($A507,'[1]PNC 2020'!$A$7:$A$434,0)+4,MATCH(R$60,'[1]PNC 2020'!$A$3:$AA$3,0))=0,"",INDEX('[1]PNC 2020'!$A$3:$AA$434,MATCH($A507,'[1]PNC 2020'!$A$7:$A$434,0)+4,MATCH(R$60,'[1]PNC 2020'!$A$3:$AA$3,0))),"")</f>
        <v/>
      </c>
      <c r="S507" s="35">
        <f t="shared" si="165"/>
        <v>0</v>
      </c>
      <c r="T507" s="35" t="str">
        <f>IFERROR(IF(INDEX('[1]PNC 2020'!$A$3:$AA$434,MATCH($A507,'[1]PNC 2020'!$A$7:$A$434,0)+4,MATCH(T$60,'[1]PNC 2020'!$A$3:$AA$3,0))=0,"",INDEX('[1]PNC 2020'!$A$3:$AA$434,MATCH($A507,'[1]PNC 2020'!$A$7:$A$434,0)+4,MATCH(T$60,'[1]PNC 2020'!$A$3:$AA$3,0))),"")</f>
        <v/>
      </c>
      <c r="U507" s="35" t="str">
        <f>IFERROR(IF(INDEX('[1]PNC 2020'!$A$3:$AA$434,MATCH($A507,'[1]PNC 2020'!$A$7:$A$434,0)+4,MATCH(U$60,'[1]PNC 2020'!$A$3:$AA$3,0))=0,"",INDEX('[1]PNC 2020'!$A$3:$AA$434,MATCH($A507,'[1]PNC 2020'!$A$7:$A$434,0)+4,MATCH(U$60,'[1]PNC 2020'!$A$3:$AA$3,0))),"")</f>
        <v/>
      </c>
      <c r="V507" s="35">
        <f t="shared" si="166"/>
        <v>0</v>
      </c>
      <c r="W507" s="35" t="str">
        <f>IFERROR(IF(INDEX('[1]PNC 2020'!$A$3:$AA$434,MATCH($A507,'[1]PNC 2020'!$A$7:$A$434,0)+4,MATCH(W$60,'[1]PNC 2020'!$A$3:$AA$3,0))=0,"",INDEX('[1]PNC 2020'!$A$3:$AA$434,MATCH($A507,'[1]PNC 2020'!$A$7:$A$434,0)+4,MATCH(W$60,'[1]PNC 2020'!$A$3:$AA$3,0))),"")</f>
        <v/>
      </c>
      <c r="X507" s="35" t="str">
        <f>IFERROR(IF(INDEX('[1]PNC 2020'!$A$3:$AA$434,MATCH($A507,'[1]PNC 2020'!$A$7:$A$434,0)+4,MATCH(X$60,'[1]PNC 2020'!$A$3:$AA$3,0))=0,"",INDEX('[1]PNC 2020'!$A$3:$AA$434,MATCH($A507,'[1]PNC 2020'!$A$7:$A$434,0)+4,MATCH(X$60,'[1]PNC 2020'!$A$3:$AA$3,0))),"")</f>
        <v/>
      </c>
      <c r="Y507" s="35">
        <f t="shared" si="167"/>
        <v>0</v>
      </c>
      <c r="Z507" s="35" t="str">
        <f>IFERROR(IF(INDEX('[1]PNC 2020'!$A$3:$AA$434,MATCH($A507,'[1]PNC 2020'!$A$7:$A$434,0)+4,MATCH(Z$60,'[1]PNC 2020'!$A$3:$AA$3,0))=0,"",INDEX('[1]PNC 2020'!$A$3:$AA$434,MATCH($A507,'[1]PNC 2020'!$A$7:$A$434,0)+4,MATCH(Z$60,'[1]PNC 2020'!$A$3:$AA$3,0))),"")</f>
        <v/>
      </c>
      <c r="AA507" s="35" t="str">
        <f>IFERROR(IF(INDEX('[1]PNC 2020'!$A$3:$AA$434,MATCH($A507,'[1]PNC 2020'!$A$7:$A$434,0)+4,MATCH(AA$60,'[1]PNC 2020'!$A$3:$AA$3,0))=0,"",INDEX('[1]PNC 2020'!$A$3:$AA$434,MATCH($A507,'[1]PNC 2020'!$A$7:$A$434,0)+4,MATCH(AA$60,'[1]PNC 2020'!$A$3:$AA$3,0))),"")</f>
        <v/>
      </c>
      <c r="AB507" s="35">
        <f t="shared" si="168"/>
        <v>0</v>
      </c>
      <c r="AC507" s="35" t="str">
        <f>IFERROR(IF(INDEX('[1]PNC 2020'!$A$3:$AA$434,MATCH($A507,'[1]PNC 2020'!$A$7:$A$434,0)+4,MATCH(AC$60,'[1]PNC 2020'!$A$3:$AA$3,0))=0,"",INDEX('[1]PNC 2020'!$A$3:$AA$434,MATCH($A507,'[1]PNC 2020'!$A$7:$A$434,0)+4,MATCH(AC$60,'[1]PNC 2020'!$A$3:$AA$3,0))),"")</f>
        <v/>
      </c>
      <c r="AD507" s="35" t="str">
        <f>IFERROR(IF(INDEX('[1]PNC 2020'!$A$3:$AA$434,MATCH($A507,'[1]PNC 2020'!$A$7:$A$434,0)+4,MATCH(AD$60,'[1]PNC 2020'!$A$3:$AA$3,0))=0,"",INDEX('[1]PNC 2020'!$A$3:$AA$434,MATCH($A507,'[1]PNC 2020'!$A$7:$A$434,0)+4,MATCH(AD$60,'[1]PNC 2020'!$A$3:$AA$3,0))),"")</f>
        <v/>
      </c>
      <c r="AE507" s="35">
        <f t="shared" si="169"/>
        <v>0</v>
      </c>
      <c r="AF507" s="35" t="str">
        <f>IFERROR(IF(INDEX('[1]PNC 2020'!$A$3:$AA$434,MATCH($A507,'[1]PNC 2020'!$A$7:$A$434,0)+4,MATCH(AF$60,'[1]PNC 2020'!$A$3:$AA$3,0))=0,"",INDEX('[1]PNC 2020'!$A$3:$AA$434,MATCH($A507,'[1]PNC 2020'!$A$7:$A$434,0)+4,MATCH(AF$60,'[1]PNC 2020'!$A$3:$AA$3,0))),"")</f>
        <v/>
      </c>
      <c r="AG507" s="35" t="str">
        <f>IFERROR(IF(INDEX('[1]PNC 2020'!$A$3:$AA$434,MATCH($A507,'[1]PNC 2020'!$A$7:$A$434,0)+4,MATCH(AG$60,'[1]PNC 2020'!$A$3:$AA$3,0))=0,"",INDEX('[1]PNC 2020'!$A$3:$AA$434,MATCH($A507,'[1]PNC 2020'!$A$7:$A$434,0)+4,MATCH(AG$60,'[1]PNC 2020'!$A$3:$AA$3,0))),"")</f>
        <v/>
      </c>
      <c r="AH507" s="35">
        <f t="shared" si="170"/>
        <v>0</v>
      </c>
      <c r="AI507" s="35" t="str">
        <f>IFERROR(IF(INDEX('[1]PNC 2020'!$A$3:$AA$434,MATCH($A507,'[1]PNC 2020'!$A$7:$A$434,0)+4,MATCH(AI$60,'[1]PNC 2020'!$A$3:$AA$3,0))=0,"",INDEX('[1]PNC 2020'!$A$3:$AA$434,MATCH($A507,'[1]PNC 2020'!$A$7:$A$434,0)+4,MATCH(AI$60,'[1]PNC 2020'!$A$3:$AA$3,0))),"")</f>
        <v/>
      </c>
      <c r="AJ507" s="35" t="str">
        <f>IFERROR(IF(INDEX('[1]PNC 2020'!$A$3:$AA$434,MATCH($A507,'[1]PNC 2020'!$A$7:$A$434,0)+4,MATCH(AJ$60,'[1]PNC 2020'!$A$3:$AA$3,0))=0,"",INDEX('[1]PNC 2020'!$A$3:$AA$434,MATCH($A507,'[1]PNC 2020'!$A$7:$A$434,0)+4,MATCH(AJ$60,'[1]PNC 2020'!$A$3:$AA$3,0))),"")</f>
        <v/>
      </c>
      <c r="AK507" s="35">
        <f t="shared" si="171"/>
        <v>0</v>
      </c>
      <c r="AM507" s="97" t="s">
        <v>8</v>
      </c>
    </row>
    <row r="508" spans="1:39" ht="15.9" customHeight="1" x14ac:dyDescent="0.25">
      <c r="A508" s="97" t="str">
        <f t="shared" si="158"/>
        <v xml:space="preserve">SeptiembreCooperativa Nacional De Seguros, Inc </v>
      </c>
      <c r="B508" s="37" t="s">
        <v>120</v>
      </c>
      <c r="C508" s="44">
        <f t="shared" si="159"/>
        <v>0</v>
      </c>
      <c r="D508" s="44">
        <f t="shared" si="160"/>
        <v>0</v>
      </c>
      <c r="E508" s="35" t="str">
        <f>IFERROR(IF(INDEX('[1]PNC 2020'!$A$3:$AA$434,MATCH($A508,'[1]PNC 2020'!$A$7:$A$434,0)+4,MATCH(E$60,'[1]PNC 2020'!$A$3:$AA$3,0))=0,"",INDEX('[1]PNC 2020'!$A$3:$AA$434,MATCH($A508,'[1]PNC 2020'!$A$7:$A$434,0)+4,MATCH(E$60,'[1]PNC 2020'!$A$3:$AA$3,0))),"")</f>
        <v/>
      </c>
      <c r="F508" s="35" t="str">
        <f>IFERROR(IF(INDEX('[1]PNC 2020'!$A$3:$AA$434,MATCH($A508,'[1]PNC 2020'!$A$7:$A$434,0)+4,MATCH(F$60,'[1]PNC 2020'!$A$3:$AA$3,0))=0,"",INDEX('[1]PNC 2020'!$A$3:$AA$434,MATCH($A508,'[1]PNC 2020'!$A$7:$A$434,0)+4,MATCH(F$60,'[1]PNC 2020'!$A$3:$AA$3,0))),"")</f>
        <v/>
      </c>
      <c r="G508" s="35">
        <f t="shared" si="161"/>
        <v>0</v>
      </c>
      <c r="H508" s="35" t="str">
        <f>IFERROR(IF(INDEX('[1]PNC 2020'!$A$3:$AA$434,MATCH($A508,'[1]PNC 2020'!$A$7:$A$434,0)+4,MATCH(H$60,'[1]PNC 2020'!$A$3:$AA$3,0))=0,"",INDEX('[1]PNC 2020'!$A$3:$AA$434,MATCH($A508,'[1]PNC 2020'!$A$7:$A$434,0)+4,MATCH(H$60,'[1]PNC 2020'!$A$3:$AA$3,0))),"")</f>
        <v/>
      </c>
      <c r="I508" s="35" t="str">
        <f>IFERROR(IF(INDEX('[1]PNC 2020'!$A$3:$AA$434,MATCH($A508,'[1]PNC 2020'!$A$7:$A$434,0)+4,MATCH(I$60,'[1]PNC 2020'!$A$3:$AA$3,0))=0,"",INDEX('[1]PNC 2020'!$A$3:$AA$434,MATCH($A508,'[1]PNC 2020'!$A$7:$A$434,0)+4,MATCH(I$60,'[1]PNC 2020'!$A$3:$AA$3,0))),"")</f>
        <v/>
      </c>
      <c r="J508" s="35">
        <f t="shared" si="162"/>
        <v>0</v>
      </c>
      <c r="K508" s="35" t="str">
        <f>IFERROR(IF(INDEX('[1]PNC 2020'!$A$3:$AA$434,MATCH($A508,'[1]PNC 2020'!$A$7:$A$434,0)+4,MATCH(K$60,'[1]PNC 2020'!$A$3:$AA$3,0))=0,"",INDEX('[1]PNC 2020'!$A$3:$AA$434,MATCH($A508,'[1]PNC 2020'!$A$7:$A$434,0)+4,MATCH(K$60,'[1]PNC 2020'!$A$3:$AA$3,0))),"")</f>
        <v/>
      </c>
      <c r="L508" s="35" t="str">
        <f>IFERROR(IF(INDEX('[1]PNC 2020'!$A$3:$AA$434,MATCH($A508,'[1]PNC 2020'!$A$7:$A$434,0)+4,MATCH(L$60,'[1]PNC 2020'!$A$3:$AA$3,0))=0,"",INDEX('[1]PNC 2020'!$A$3:$AA$434,MATCH($A508,'[1]PNC 2020'!$A$7:$A$434,0)+4,MATCH(L$60,'[1]PNC 2020'!$A$3:$AA$3,0))),"")</f>
        <v/>
      </c>
      <c r="M508" s="35">
        <f t="shared" si="163"/>
        <v>0</v>
      </c>
      <c r="N508" s="35" t="str">
        <f>IFERROR(IF(INDEX('[1]PNC 2020'!$A$3:$AA$434,MATCH($A508,'[1]PNC 2020'!$A$7:$A$434,0)+4,MATCH(N$60,'[1]PNC 2020'!$A$3:$AA$3,0))=0,"",INDEX('[1]PNC 2020'!$A$3:$AA$434,MATCH($A508,'[1]PNC 2020'!$A$7:$A$434,0)+4,MATCH(N$60,'[1]PNC 2020'!$A$3:$AA$3,0))),"")</f>
        <v/>
      </c>
      <c r="O508" s="35" t="str">
        <f>IFERROR(IF(INDEX('[1]PNC 2020'!$A$3:$AA$434,MATCH($A508,'[1]PNC 2020'!$A$7:$A$434,0)+4,MATCH(O$60,'[1]PNC 2020'!$A$3:$AA$3,0))=0,"",INDEX('[1]PNC 2020'!$A$3:$AA$434,MATCH($A508,'[1]PNC 2020'!$A$7:$A$434,0)+4,MATCH(O$60,'[1]PNC 2020'!$A$3:$AA$3,0))),"")</f>
        <v/>
      </c>
      <c r="P508" s="35">
        <f t="shared" si="164"/>
        <v>0</v>
      </c>
      <c r="Q508" s="35" t="str">
        <f>IFERROR(IF(INDEX('[1]PNC 2020'!$A$3:$AA$434,MATCH($A508,'[1]PNC 2020'!$A$7:$A$434,0)+4,MATCH(Q$60,'[1]PNC 2020'!$A$3:$AA$3,0))=0,"",INDEX('[1]PNC 2020'!$A$3:$AA$434,MATCH($A508,'[1]PNC 2020'!$A$7:$A$434,0)+4,MATCH(Q$60,'[1]PNC 2020'!$A$3:$AA$3,0))),"")</f>
        <v/>
      </c>
      <c r="R508" s="35" t="str">
        <f>IFERROR(IF(INDEX('[1]PNC 2020'!$A$3:$AA$434,MATCH($A508,'[1]PNC 2020'!$A$7:$A$434,0)+4,MATCH(R$60,'[1]PNC 2020'!$A$3:$AA$3,0))=0,"",INDEX('[1]PNC 2020'!$A$3:$AA$434,MATCH($A508,'[1]PNC 2020'!$A$7:$A$434,0)+4,MATCH(R$60,'[1]PNC 2020'!$A$3:$AA$3,0))),"")</f>
        <v/>
      </c>
      <c r="S508" s="35">
        <f t="shared" si="165"/>
        <v>0</v>
      </c>
      <c r="T508" s="35" t="str">
        <f>IFERROR(IF(INDEX('[1]PNC 2020'!$A$3:$AA$434,MATCH($A508,'[1]PNC 2020'!$A$7:$A$434,0)+4,MATCH(T$60,'[1]PNC 2020'!$A$3:$AA$3,0))=0,"",INDEX('[1]PNC 2020'!$A$3:$AA$434,MATCH($A508,'[1]PNC 2020'!$A$7:$A$434,0)+4,MATCH(T$60,'[1]PNC 2020'!$A$3:$AA$3,0))),"")</f>
        <v/>
      </c>
      <c r="U508" s="35" t="str">
        <f>IFERROR(IF(INDEX('[1]PNC 2020'!$A$3:$AA$434,MATCH($A508,'[1]PNC 2020'!$A$7:$A$434,0)+4,MATCH(U$60,'[1]PNC 2020'!$A$3:$AA$3,0))=0,"",INDEX('[1]PNC 2020'!$A$3:$AA$434,MATCH($A508,'[1]PNC 2020'!$A$7:$A$434,0)+4,MATCH(U$60,'[1]PNC 2020'!$A$3:$AA$3,0))),"")</f>
        <v/>
      </c>
      <c r="V508" s="35">
        <f t="shared" si="166"/>
        <v>0</v>
      </c>
      <c r="W508" s="35" t="str">
        <f>IFERROR(IF(INDEX('[1]PNC 2020'!$A$3:$AA$434,MATCH($A508,'[1]PNC 2020'!$A$7:$A$434,0)+4,MATCH(W$60,'[1]PNC 2020'!$A$3:$AA$3,0))=0,"",INDEX('[1]PNC 2020'!$A$3:$AA$434,MATCH($A508,'[1]PNC 2020'!$A$7:$A$434,0)+4,MATCH(W$60,'[1]PNC 2020'!$A$3:$AA$3,0))),"")</f>
        <v/>
      </c>
      <c r="X508" s="35" t="str">
        <f>IFERROR(IF(INDEX('[1]PNC 2020'!$A$3:$AA$434,MATCH($A508,'[1]PNC 2020'!$A$7:$A$434,0)+4,MATCH(X$60,'[1]PNC 2020'!$A$3:$AA$3,0))=0,"",INDEX('[1]PNC 2020'!$A$3:$AA$434,MATCH($A508,'[1]PNC 2020'!$A$7:$A$434,0)+4,MATCH(X$60,'[1]PNC 2020'!$A$3:$AA$3,0))),"")</f>
        <v/>
      </c>
      <c r="Y508" s="35">
        <f t="shared" si="167"/>
        <v>0</v>
      </c>
      <c r="Z508" s="35" t="str">
        <f>IFERROR(IF(INDEX('[1]PNC 2020'!$A$3:$AA$434,MATCH($A508,'[1]PNC 2020'!$A$7:$A$434,0)+4,MATCH(Z$60,'[1]PNC 2020'!$A$3:$AA$3,0))=0,"",INDEX('[1]PNC 2020'!$A$3:$AA$434,MATCH($A508,'[1]PNC 2020'!$A$7:$A$434,0)+4,MATCH(Z$60,'[1]PNC 2020'!$A$3:$AA$3,0))),"")</f>
        <v/>
      </c>
      <c r="AA508" s="35" t="str">
        <f>IFERROR(IF(INDEX('[1]PNC 2020'!$A$3:$AA$434,MATCH($A508,'[1]PNC 2020'!$A$7:$A$434,0)+4,MATCH(AA$60,'[1]PNC 2020'!$A$3:$AA$3,0))=0,"",INDEX('[1]PNC 2020'!$A$3:$AA$434,MATCH($A508,'[1]PNC 2020'!$A$7:$A$434,0)+4,MATCH(AA$60,'[1]PNC 2020'!$A$3:$AA$3,0))),"")</f>
        <v/>
      </c>
      <c r="AB508" s="35">
        <f t="shared" si="168"/>
        <v>0</v>
      </c>
      <c r="AC508" s="35" t="str">
        <f>IFERROR(IF(INDEX('[1]PNC 2020'!$A$3:$AA$434,MATCH($A508,'[1]PNC 2020'!$A$7:$A$434,0)+4,MATCH(AC$60,'[1]PNC 2020'!$A$3:$AA$3,0))=0,"",INDEX('[1]PNC 2020'!$A$3:$AA$434,MATCH($A508,'[1]PNC 2020'!$A$7:$A$434,0)+4,MATCH(AC$60,'[1]PNC 2020'!$A$3:$AA$3,0))),"")</f>
        <v/>
      </c>
      <c r="AD508" s="35" t="str">
        <f>IFERROR(IF(INDEX('[1]PNC 2020'!$A$3:$AA$434,MATCH($A508,'[1]PNC 2020'!$A$7:$A$434,0)+4,MATCH(AD$60,'[1]PNC 2020'!$A$3:$AA$3,0))=0,"",INDEX('[1]PNC 2020'!$A$3:$AA$434,MATCH($A508,'[1]PNC 2020'!$A$7:$A$434,0)+4,MATCH(AD$60,'[1]PNC 2020'!$A$3:$AA$3,0))),"")</f>
        <v/>
      </c>
      <c r="AE508" s="35">
        <f t="shared" si="169"/>
        <v>0</v>
      </c>
      <c r="AF508" s="35" t="str">
        <f>IFERROR(IF(INDEX('[1]PNC 2020'!$A$3:$AA$434,MATCH($A508,'[1]PNC 2020'!$A$7:$A$434,0)+4,MATCH(AF$60,'[1]PNC 2020'!$A$3:$AA$3,0))=0,"",INDEX('[1]PNC 2020'!$A$3:$AA$434,MATCH($A508,'[1]PNC 2020'!$A$7:$A$434,0)+4,MATCH(AF$60,'[1]PNC 2020'!$A$3:$AA$3,0))),"")</f>
        <v/>
      </c>
      <c r="AG508" s="35" t="str">
        <f>IFERROR(IF(INDEX('[1]PNC 2020'!$A$3:$AA$434,MATCH($A508,'[1]PNC 2020'!$A$7:$A$434,0)+4,MATCH(AG$60,'[1]PNC 2020'!$A$3:$AA$3,0))=0,"",INDEX('[1]PNC 2020'!$A$3:$AA$434,MATCH($A508,'[1]PNC 2020'!$A$7:$A$434,0)+4,MATCH(AG$60,'[1]PNC 2020'!$A$3:$AA$3,0))),"")</f>
        <v/>
      </c>
      <c r="AH508" s="35">
        <f t="shared" si="170"/>
        <v>0</v>
      </c>
      <c r="AI508" s="35" t="str">
        <f>IFERROR(IF(INDEX('[1]PNC 2020'!$A$3:$AA$434,MATCH($A508,'[1]PNC 2020'!$A$7:$A$434,0)+4,MATCH(AI$60,'[1]PNC 2020'!$A$3:$AA$3,0))=0,"",INDEX('[1]PNC 2020'!$A$3:$AA$434,MATCH($A508,'[1]PNC 2020'!$A$7:$A$434,0)+4,MATCH(AI$60,'[1]PNC 2020'!$A$3:$AA$3,0))),"")</f>
        <v/>
      </c>
      <c r="AJ508" s="35" t="str">
        <f>IFERROR(IF(INDEX('[1]PNC 2020'!$A$3:$AA$434,MATCH($A508,'[1]PNC 2020'!$A$7:$A$434,0)+4,MATCH(AJ$60,'[1]PNC 2020'!$A$3:$AA$3,0))=0,"",INDEX('[1]PNC 2020'!$A$3:$AA$434,MATCH($A508,'[1]PNC 2020'!$A$7:$A$434,0)+4,MATCH(AJ$60,'[1]PNC 2020'!$A$3:$AA$3,0))),"")</f>
        <v/>
      </c>
      <c r="AK508" s="35">
        <f t="shared" si="171"/>
        <v>0</v>
      </c>
      <c r="AM508" s="97" t="s">
        <v>8</v>
      </c>
    </row>
    <row r="509" spans="1:39" ht="15.9" customHeight="1" x14ac:dyDescent="0.25">
      <c r="A509" s="97" t="str">
        <f t="shared" si="158"/>
        <v>SeptiembreAngloamericana de Seguros, S. A.</v>
      </c>
      <c r="B509" s="37" t="s">
        <v>78</v>
      </c>
      <c r="C509" s="44">
        <f t="shared" si="159"/>
        <v>0</v>
      </c>
      <c r="D509" s="44">
        <f t="shared" si="160"/>
        <v>0</v>
      </c>
      <c r="E509" s="35" t="str">
        <f>IFERROR(IF(INDEX('[1]PNC 2020'!$A$3:$AA$434,MATCH($A509,'[1]PNC 2020'!$A$7:$A$434,0)+4,MATCH(E$60,'[1]PNC 2020'!$A$3:$AA$3,0))=0,"",INDEX('[1]PNC 2020'!$A$3:$AA$434,MATCH($A509,'[1]PNC 2020'!$A$7:$A$434,0)+4,MATCH(E$60,'[1]PNC 2020'!$A$3:$AA$3,0))),"")</f>
        <v/>
      </c>
      <c r="F509" s="35" t="str">
        <f>IFERROR(IF(INDEX('[1]PNC 2020'!$A$3:$AA$434,MATCH($A509,'[1]PNC 2020'!$A$7:$A$434,0)+4,MATCH(F$60,'[1]PNC 2020'!$A$3:$AA$3,0))=0,"",INDEX('[1]PNC 2020'!$A$3:$AA$434,MATCH($A509,'[1]PNC 2020'!$A$7:$A$434,0)+4,MATCH(F$60,'[1]PNC 2020'!$A$3:$AA$3,0))),"")</f>
        <v/>
      </c>
      <c r="G509" s="35">
        <f t="shared" si="161"/>
        <v>0</v>
      </c>
      <c r="H509" s="35" t="str">
        <f>IFERROR(IF(INDEX('[1]PNC 2020'!$A$3:$AA$434,MATCH($A509,'[1]PNC 2020'!$A$7:$A$434,0)+4,MATCH(H$60,'[1]PNC 2020'!$A$3:$AA$3,0))=0,"",INDEX('[1]PNC 2020'!$A$3:$AA$434,MATCH($A509,'[1]PNC 2020'!$A$7:$A$434,0)+4,MATCH(H$60,'[1]PNC 2020'!$A$3:$AA$3,0))),"")</f>
        <v/>
      </c>
      <c r="I509" s="35" t="str">
        <f>IFERROR(IF(INDEX('[1]PNC 2020'!$A$3:$AA$434,MATCH($A509,'[1]PNC 2020'!$A$7:$A$434,0)+4,MATCH(I$60,'[1]PNC 2020'!$A$3:$AA$3,0))=0,"",INDEX('[1]PNC 2020'!$A$3:$AA$434,MATCH($A509,'[1]PNC 2020'!$A$7:$A$434,0)+4,MATCH(I$60,'[1]PNC 2020'!$A$3:$AA$3,0))),"")</f>
        <v/>
      </c>
      <c r="J509" s="35">
        <f t="shared" si="162"/>
        <v>0</v>
      </c>
      <c r="K509" s="35" t="str">
        <f>IFERROR(IF(INDEX('[1]PNC 2020'!$A$3:$AA$434,MATCH($A509,'[1]PNC 2020'!$A$7:$A$434,0)+4,MATCH(K$60,'[1]PNC 2020'!$A$3:$AA$3,0))=0,"",INDEX('[1]PNC 2020'!$A$3:$AA$434,MATCH($A509,'[1]PNC 2020'!$A$7:$A$434,0)+4,MATCH(K$60,'[1]PNC 2020'!$A$3:$AA$3,0))),"")</f>
        <v/>
      </c>
      <c r="L509" s="35" t="str">
        <f>IFERROR(IF(INDEX('[1]PNC 2020'!$A$3:$AA$434,MATCH($A509,'[1]PNC 2020'!$A$7:$A$434,0)+4,MATCH(L$60,'[1]PNC 2020'!$A$3:$AA$3,0))=0,"",INDEX('[1]PNC 2020'!$A$3:$AA$434,MATCH($A509,'[1]PNC 2020'!$A$7:$A$434,0)+4,MATCH(L$60,'[1]PNC 2020'!$A$3:$AA$3,0))),"")</f>
        <v/>
      </c>
      <c r="M509" s="35">
        <f t="shared" si="163"/>
        <v>0</v>
      </c>
      <c r="N509" s="35" t="str">
        <f>IFERROR(IF(INDEX('[1]PNC 2020'!$A$3:$AA$434,MATCH($A509,'[1]PNC 2020'!$A$7:$A$434,0)+4,MATCH(N$60,'[1]PNC 2020'!$A$3:$AA$3,0))=0,"",INDEX('[1]PNC 2020'!$A$3:$AA$434,MATCH($A509,'[1]PNC 2020'!$A$7:$A$434,0)+4,MATCH(N$60,'[1]PNC 2020'!$A$3:$AA$3,0))),"")</f>
        <v/>
      </c>
      <c r="O509" s="35" t="str">
        <f>IFERROR(IF(INDEX('[1]PNC 2020'!$A$3:$AA$434,MATCH($A509,'[1]PNC 2020'!$A$7:$A$434,0)+4,MATCH(O$60,'[1]PNC 2020'!$A$3:$AA$3,0))=0,"",INDEX('[1]PNC 2020'!$A$3:$AA$434,MATCH($A509,'[1]PNC 2020'!$A$7:$A$434,0)+4,MATCH(O$60,'[1]PNC 2020'!$A$3:$AA$3,0))),"")</f>
        <v/>
      </c>
      <c r="P509" s="35">
        <f t="shared" si="164"/>
        <v>0</v>
      </c>
      <c r="Q509" s="35" t="str">
        <f>IFERROR(IF(INDEX('[1]PNC 2020'!$A$3:$AA$434,MATCH($A509,'[1]PNC 2020'!$A$7:$A$434,0)+4,MATCH(Q$60,'[1]PNC 2020'!$A$3:$AA$3,0))=0,"",INDEX('[1]PNC 2020'!$A$3:$AA$434,MATCH($A509,'[1]PNC 2020'!$A$7:$A$434,0)+4,MATCH(Q$60,'[1]PNC 2020'!$A$3:$AA$3,0))),"")</f>
        <v/>
      </c>
      <c r="R509" s="35" t="str">
        <f>IFERROR(IF(INDEX('[1]PNC 2020'!$A$3:$AA$434,MATCH($A509,'[1]PNC 2020'!$A$7:$A$434,0)+4,MATCH(R$60,'[1]PNC 2020'!$A$3:$AA$3,0))=0,"",INDEX('[1]PNC 2020'!$A$3:$AA$434,MATCH($A509,'[1]PNC 2020'!$A$7:$A$434,0)+4,MATCH(R$60,'[1]PNC 2020'!$A$3:$AA$3,0))),"")</f>
        <v/>
      </c>
      <c r="S509" s="35">
        <f t="shared" si="165"/>
        <v>0</v>
      </c>
      <c r="T509" s="35" t="str">
        <f>IFERROR(IF(INDEX('[1]PNC 2020'!$A$3:$AA$434,MATCH($A509,'[1]PNC 2020'!$A$7:$A$434,0)+4,MATCH(T$60,'[1]PNC 2020'!$A$3:$AA$3,0))=0,"",INDEX('[1]PNC 2020'!$A$3:$AA$434,MATCH($A509,'[1]PNC 2020'!$A$7:$A$434,0)+4,MATCH(T$60,'[1]PNC 2020'!$A$3:$AA$3,0))),"")</f>
        <v/>
      </c>
      <c r="U509" s="35" t="str">
        <f>IFERROR(IF(INDEX('[1]PNC 2020'!$A$3:$AA$434,MATCH($A509,'[1]PNC 2020'!$A$7:$A$434,0)+4,MATCH(U$60,'[1]PNC 2020'!$A$3:$AA$3,0))=0,"",INDEX('[1]PNC 2020'!$A$3:$AA$434,MATCH($A509,'[1]PNC 2020'!$A$7:$A$434,0)+4,MATCH(U$60,'[1]PNC 2020'!$A$3:$AA$3,0))),"")</f>
        <v/>
      </c>
      <c r="V509" s="35">
        <f t="shared" si="166"/>
        <v>0</v>
      </c>
      <c r="W509" s="35" t="str">
        <f>IFERROR(IF(INDEX('[1]PNC 2020'!$A$3:$AA$434,MATCH($A509,'[1]PNC 2020'!$A$7:$A$434,0)+4,MATCH(W$60,'[1]PNC 2020'!$A$3:$AA$3,0))=0,"",INDEX('[1]PNC 2020'!$A$3:$AA$434,MATCH($A509,'[1]PNC 2020'!$A$7:$A$434,0)+4,MATCH(W$60,'[1]PNC 2020'!$A$3:$AA$3,0))),"")</f>
        <v/>
      </c>
      <c r="X509" s="35" t="str">
        <f>IFERROR(IF(INDEX('[1]PNC 2020'!$A$3:$AA$434,MATCH($A509,'[1]PNC 2020'!$A$7:$A$434,0)+4,MATCH(X$60,'[1]PNC 2020'!$A$3:$AA$3,0))=0,"",INDEX('[1]PNC 2020'!$A$3:$AA$434,MATCH($A509,'[1]PNC 2020'!$A$7:$A$434,0)+4,MATCH(X$60,'[1]PNC 2020'!$A$3:$AA$3,0))),"")</f>
        <v/>
      </c>
      <c r="Y509" s="35">
        <f t="shared" si="167"/>
        <v>0</v>
      </c>
      <c r="Z509" s="35" t="str">
        <f>IFERROR(IF(INDEX('[1]PNC 2020'!$A$3:$AA$434,MATCH($A509,'[1]PNC 2020'!$A$7:$A$434,0)+4,MATCH(Z$60,'[1]PNC 2020'!$A$3:$AA$3,0))=0,"",INDEX('[1]PNC 2020'!$A$3:$AA$434,MATCH($A509,'[1]PNC 2020'!$A$7:$A$434,0)+4,MATCH(Z$60,'[1]PNC 2020'!$A$3:$AA$3,0))),"")</f>
        <v/>
      </c>
      <c r="AA509" s="35" t="str">
        <f>IFERROR(IF(INDEX('[1]PNC 2020'!$A$3:$AA$434,MATCH($A509,'[1]PNC 2020'!$A$7:$A$434,0)+4,MATCH(AA$60,'[1]PNC 2020'!$A$3:$AA$3,0))=0,"",INDEX('[1]PNC 2020'!$A$3:$AA$434,MATCH($A509,'[1]PNC 2020'!$A$7:$A$434,0)+4,MATCH(AA$60,'[1]PNC 2020'!$A$3:$AA$3,0))),"")</f>
        <v/>
      </c>
      <c r="AB509" s="35">
        <f t="shared" si="168"/>
        <v>0</v>
      </c>
      <c r="AC509" s="35" t="str">
        <f>IFERROR(IF(INDEX('[1]PNC 2020'!$A$3:$AA$434,MATCH($A509,'[1]PNC 2020'!$A$7:$A$434,0)+4,MATCH(AC$60,'[1]PNC 2020'!$A$3:$AA$3,0))=0,"",INDEX('[1]PNC 2020'!$A$3:$AA$434,MATCH($A509,'[1]PNC 2020'!$A$7:$A$434,0)+4,MATCH(AC$60,'[1]PNC 2020'!$A$3:$AA$3,0))),"")</f>
        <v/>
      </c>
      <c r="AD509" s="35" t="str">
        <f>IFERROR(IF(INDEX('[1]PNC 2020'!$A$3:$AA$434,MATCH($A509,'[1]PNC 2020'!$A$7:$A$434,0)+4,MATCH(AD$60,'[1]PNC 2020'!$A$3:$AA$3,0))=0,"",INDEX('[1]PNC 2020'!$A$3:$AA$434,MATCH($A509,'[1]PNC 2020'!$A$7:$A$434,0)+4,MATCH(AD$60,'[1]PNC 2020'!$A$3:$AA$3,0))),"")</f>
        <v/>
      </c>
      <c r="AE509" s="35">
        <f t="shared" si="169"/>
        <v>0</v>
      </c>
      <c r="AF509" s="35" t="str">
        <f>IFERROR(IF(INDEX('[1]PNC 2020'!$A$3:$AA$434,MATCH($A509,'[1]PNC 2020'!$A$7:$A$434,0)+4,MATCH(AF$60,'[1]PNC 2020'!$A$3:$AA$3,0))=0,"",INDEX('[1]PNC 2020'!$A$3:$AA$434,MATCH($A509,'[1]PNC 2020'!$A$7:$A$434,0)+4,MATCH(AF$60,'[1]PNC 2020'!$A$3:$AA$3,0))),"")</f>
        <v/>
      </c>
      <c r="AG509" s="35" t="str">
        <f>IFERROR(IF(INDEX('[1]PNC 2020'!$A$3:$AA$434,MATCH($A509,'[1]PNC 2020'!$A$7:$A$434,0)+4,MATCH(AG$60,'[1]PNC 2020'!$A$3:$AA$3,0))=0,"",INDEX('[1]PNC 2020'!$A$3:$AA$434,MATCH($A509,'[1]PNC 2020'!$A$7:$A$434,0)+4,MATCH(AG$60,'[1]PNC 2020'!$A$3:$AA$3,0))),"")</f>
        <v/>
      </c>
      <c r="AH509" s="35">
        <f t="shared" si="170"/>
        <v>0</v>
      </c>
      <c r="AI509" s="35" t="str">
        <f>IFERROR(IF(INDEX('[1]PNC 2020'!$A$3:$AA$434,MATCH($A509,'[1]PNC 2020'!$A$7:$A$434,0)+4,MATCH(AI$60,'[1]PNC 2020'!$A$3:$AA$3,0))=0,"",INDEX('[1]PNC 2020'!$A$3:$AA$434,MATCH($A509,'[1]PNC 2020'!$A$7:$A$434,0)+4,MATCH(AI$60,'[1]PNC 2020'!$A$3:$AA$3,0))),"")</f>
        <v/>
      </c>
      <c r="AJ509" s="35" t="str">
        <f>IFERROR(IF(INDEX('[1]PNC 2020'!$A$3:$AA$434,MATCH($A509,'[1]PNC 2020'!$A$7:$A$434,0)+4,MATCH(AJ$60,'[1]PNC 2020'!$A$3:$AA$3,0))=0,"",INDEX('[1]PNC 2020'!$A$3:$AA$434,MATCH($A509,'[1]PNC 2020'!$A$7:$A$434,0)+4,MATCH(AJ$60,'[1]PNC 2020'!$A$3:$AA$3,0))),"")</f>
        <v/>
      </c>
      <c r="AK509" s="35">
        <f t="shared" si="171"/>
        <v>0</v>
      </c>
      <c r="AM509" s="97" t="s">
        <v>8</v>
      </c>
    </row>
    <row r="510" spans="1:39" ht="15.9" customHeight="1" x14ac:dyDescent="0.25">
      <c r="A510" s="97" t="str">
        <f t="shared" si="158"/>
        <v>SeptiembreAtrio Seguros S. A.</v>
      </c>
      <c r="B510" s="37" t="s">
        <v>121</v>
      </c>
      <c r="C510" s="44">
        <f t="shared" si="159"/>
        <v>0</v>
      </c>
      <c r="D510" s="44">
        <f t="shared" si="160"/>
        <v>0</v>
      </c>
      <c r="E510" s="35" t="str">
        <f>IFERROR(IF(INDEX('[1]PNC 2020'!$A$3:$AA$434,MATCH($A510,'[1]PNC 2020'!$A$7:$A$434,0)+4,MATCH(E$60,'[1]PNC 2020'!$A$3:$AA$3,0))=0,"",INDEX('[1]PNC 2020'!$A$3:$AA$434,MATCH($A510,'[1]PNC 2020'!$A$7:$A$434,0)+4,MATCH(E$60,'[1]PNC 2020'!$A$3:$AA$3,0))),"")</f>
        <v/>
      </c>
      <c r="F510" s="35" t="str">
        <f>IFERROR(IF(INDEX('[1]PNC 2020'!$A$3:$AA$434,MATCH($A510,'[1]PNC 2020'!$A$7:$A$434,0)+4,MATCH(F$60,'[1]PNC 2020'!$A$3:$AA$3,0))=0,"",INDEX('[1]PNC 2020'!$A$3:$AA$434,MATCH($A510,'[1]PNC 2020'!$A$7:$A$434,0)+4,MATCH(F$60,'[1]PNC 2020'!$A$3:$AA$3,0))),"")</f>
        <v/>
      </c>
      <c r="G510" s="35">
        <f t="shared" si="161"/>
        <v>0</v>
      </c>
      <c r="H510" s="35" t="str">
        <f>IFERROR(IF(INDEX('[1]PNC 2020'!$A$3:$AA$434,MATCH($A510,'[1]PNC 2020'!$A$7:$A$434,0)+4,MATCH(H$60,'[1]PNC 2020'!$A$3:$AA$3,0))=0,"",INDEX('[1]PNC 2020'!$A$3:$AA$434,MATCH($A510,'[1]PNC 2020'!$A$7:$A$434,0)+4,MATCH(H$60,'[1]PNC 2020'!$A$3:$AA$3,0))),"")</f>
        <v/>
      </c>
      <c r="I510" s="35" t="str">
        <f>IFERROR(IF(INDEX('[1]PNC 2020'!$A$3:$AA$434,MATCH($A510,'[1]PNC 2020'!$A$7:$A$434,0)+4,MATCH(I$60,'[1]PNC 2020'!$A$3:$AA$3,0))=0,"",INDEX('[1]PNC 2020'!$A$3:$AA$434,MATCH($A510,'[1]PNC 2020'!$A$7:$A$434,0)+4,MATCH(I$60,'[1]PNC 2020'!$A$3:$AA$3,0))),"")</f>
        <v/>
      </c>
      <c r="J510" s="35">
        <f t="shared" si="162"/>
        <v>0</v>
      </c>
      <c r="K510" s="35" t="str">
        <f>IFERROR(IF(INDEX('[1]PNC 2020'!$A$3:$AA$434,MATCH($A510,'[1]PNC 2020'!$A$7:$A$434,0)+4,MATCH(K$60,'[1]PNC 2020'!$A$3:$AA$3,0))=0,"",INDEX('[1]PNC 2020'!$A$3:$AA$434,MATCH($A510,'[1]PNC 2020'!$A$7:$A$434,0)+4,MATCH(K$60,'[1]PNC 2020'!$A$3:$AA$3,0))),"")</f>
        <v/>
      </c>
      <c r="L510" s="35" t="str">
        <f>IFERROR(IF(INDEX('[1]PNC 2020'!$A$3:$AA$434,MATCH($A510,'[1]PNC 2020'!$A$7:$A$434,0)+4,MATCH(L$60,'[1]PNC 2020'!$A$3:$AA$3,0))=0,"",INDEX('[1]PNC 2020'!$A$3:$AA$434,MATCH($A510,'[1]PNC 2020'!$A$7:$A$434,0)+4,MATCH(L$60,'[1]PNC 2020'!$A$3:$AA$3,0))),"")</f>
        <v/>
      </c>
      <c r="M510" s="35">
        <f t="shared" si="163"/>
        <v>0</v>
      </c>
      <c r="N510" s="35" t="str">
        <f>IFERROR(IF(INDEX('[1]PNC 2020'!$A$3:$AA$434,MATCH($A510,'[1]PNC 2020'!$A$7:$A$434,0)+4,MATCH(N$60,'[1]PNC 2020'!$A$3:$AA$3,0))=0,"",INDEX('[1]PNC 2020'!$A$3:$AA$434,MATCH($A510,'[1]PNC 2020'!$A$7:$A$434,0)+4,MATCH(N$60,'[1]PNC 2020'!$A$3:$AA$3,0))),"")</f>
        <v/>
      </c>
      <c r="O510" s="35" t="str">
        <f>IFERROR(IF(INDEX('[1]PNC 2020'!$A$3:$AA$434,MATCH($A510,'[1]PNC 2020'!$A$7:$A$434,0)+4,MATCH(O$60,'[1]PNC 2020'!$A$3:$AA$3,0))=0,"",INDEX('[1]PNC 2020'!$A$3:$AA$434,MATCH($A510,'[1]PNC 2020'!$A$7:$A$434,0)+4,MATCH(O$60,'[1]PNC 2020'!$A$3:$AA$3,0))),"")</f>
        <v/>
      </c>
      <c r="P510" s="35">
        <f t="shared" si="164"/>
        <v>0</v>
      </c>
      <c r="Q510" s="35" t="str">
        <f>IFERROR(IF(INDEX('[1]PNC 2020'!$A$3:$AA$434,MATCH($A510,'[1]PNC 2020'!$A$7:$A$434,0)+4,MATCH(Q$60,'[1]PNC 2020'!$A$3:$AA$3,0))=0,"",INDEX('[1]PNC 2020'!$A$3:$AA$434,MATCH($A510,'[1]PNC 2020'!$A$7:$A$434,0)+4,MATCH(Q$60,'[1]PNC 2020'!$A$3:$AA$3,0))),"")</f>
        <v/>
      </c>
      <c r="R510" s="35" t="str">
        <f>IFERROR(IF(INDEX('[1]PNC 2020'!$A$3:$AA$434,MATCH($A510,'[1]PNC 2020'!$A$7:$A$434,0)+4,MATCH(R$60,'[1]PNC 2020'!$A$3:$AA$3,0))=0,"",INDEX('[1]PNC 2020'!$A$3:$AA$434,MATCH($A510,'[1]PNC 2020'!$A$7:$A$434,0)+4,MATCH(R$60,'[1]PNC 2020'!$A$3:$AA$3,0))),"")</f>
        <v/>
      </c>
      <c r="S510" s="35">
        <f t="shared" si="165"/>
        <v>0</v>
      </c>
      <c r="T510" s="35" t="str">
        <f>IFERROR(IF(INDEX('[1]PNC 2020'!$A$3:$AA$434,MATCH($A510,'[1]PNC 2020'!$A$7:$A$434,0)+4,MATCH(T$60,'[1]PNC 2020'!$A$3:$AA$3,0))=0,"",INDEX('[1]PNC 2020'!$A$3:$AA$434,MATCH($A510,'[1]PNC 2020'!$A$7:$A$434,0)+4,MATCH(T$60,'[1]PNC 2020'!$A$3:$AA$3,0))),"")</f>
        <v/>
      </c>
      <c r="U510" s="35" t="str">
        <f>IFERROR(IF(INDEX('[1]PNC 2020'!$A$3:$AA$434,MATCH($A510,'[1]PNC 2020'!$A$7:$A$434,0)+4,MATCH(U$60,'[1]PNC 2020'!$A$3:$AA$3,0))=0,"",INDEX('[1]PNC 2020'!$A$3:$AA$434,MATCH($A510,'[1]PNC 2020'!$A$7:$A$434,0)+4,MATCH(U$60,'[1]PNC 2020'!$A$3:$AA$3,0))),"")</f>
        <v/>
      </c>
      <c r="V510" s="35">
        <f t="shared" si="166"/>
        <v>0</v>
      </c>
      <c r="W510" s="35" t="str">
        <f>IFERROR(IF(INDEX('[1]PNC 2020'!$A$3:$AA$434,MATCH($A510,'[1]PNC 2020'!$A$7:$A$434,0)+4,MATCH(W$60,'[1]PNC 2020'!$A$3:$AA$3,0))=0,"",INDEX('[1]PNC 2020'!$A$3:$AA$434,MATCH($A510,'[1]PNC 2020'!$A$7:$A$434,0)+4,MATCH(W$60,'[1]PNC 2020'!$A$3:$AA$3,0))),"")</f>
        <v/>
      </c>
      <c r="X510" s="35" t="str">
        <f>IFERROR(IF(INDEX('[1]PNC 2020'!$A$3:$AA$434,MATCH($A510,'[1]PNC 2020'!$A$7:$A$434,0)+4,MATCH(X$60,'[1]PNC 2020'!$A$3:$AA$3,0))=0,"",INDEX('[1]PNC 2020'!$A$3:$AA$434,MATCH($A510,'[1]PNC 2020'!$A$7:$A$434,0)+4,MATCH(X$60,'[1]PNC 2020'!$A$3:$AA$3,0))),"")</f>
        <v/>
      </c>
      <c r="Y510" s="35">
        <f t="shared" si="167"/>
        <v>0</v>
      </c>
      <c r="Z510" s="35" t="str">
        <f>IFERROR(IF(INDEX('[1]PNC 2020'!$A$3:$AA$434,MATCH($A510,'[1]PNC 2020'!$A$7:$A$434,0)+4,MATCH(Z$60,'[1]PNC 2020'!$A$3:$AA$3,0))=0,"",INDEX('[1]PNC 2020'!$A$3:$AA$434,MATCH($A510,'[1]PNC 2020'!$A$7:$A$434,0)+4,MATCH(Z$60,'[1]PNC 2020'!$A$3:$AA$3,0))),"")</f>
        <v/>
      </c>
      <c r="AA510" s="35" t="str">
        <f>IFERROR(IF(INDEX('[1]PNC 2020'!$A$3:$AA$434,MATCH($A510,'[1]PNC 2020'!$A$7:$A$434,0)+4,MATCH(AA$60,'[1]PNC 2020'!$A$3:$AA$3,0))=0,"",INDEX('[1]PNC 2020'!$A$3:$AA$434,MATCH($A510,'[1]PNC 2020'!$A$7:$A$434,0)+4,MATCH(AA$60,'[1]PNC 2020'!$A$3:$AA$3,0))),"")</f>
        <v/>
      </c>
      <c r="AB510" s="35">
        <f t="shared" si="168"/>
        <v>0</v>
      </c>
      <c r="AC510" s="35" t="str">
        <f>IFERROR(IF(INDEX('[1]PNC 2020'!$A$3:$AA$434,MATCH($A510,'[1]PNC 2020'!$A$7:$A$434,0)+4,MATCH(AC$60,'[1]PNC 2020'!$A$3:$AA$3,0))=0,"",INDEX('[1]PNC 2020'!$A$3:$AA$434,MATCH($A510,'[1]PNC 2020'!$A$7:$A$434,0)+4,MATCH(AC$60,'[1]PNC 2020'!$A$3:$AA$3,0))),"")</f>
        <v/>
      </c>
      <c r="AD510" s="35" t="str">
        <f>IFERROR(IF(INDEX('[1]PNC 2020'!$A$3:$AA$434,MATCH($A510,'[1]PNC 2020'!$A$7:$A$434,0)+4,MATCH(AD$60,'[1]PNC 2020'!$A$3:$AA$3,0))=0,"",INDEX('[1]PNC 2020'!$A$3:$AA$434,MATCH($A510,'[1]PNC 2020'!$A$7:$A$434,0)+4,MATCH(AD$60,'[1]PNC 2020'!$A$3:$AA$3,0))),"")</f>
        <v/>
      </c>
      <c r="AE510" s="35">
        <f t="shared" si="169"/>
        <v>0</v>
      </c>
      <c r="AF510" s="35" t="str">
        <f>IFERROR(IF(INDEX('[1]PNC 2020'!$A$3:$AA$434,MATCH($A510,'[1]PNC 2020'!$A$7:$A$434,0)+4,MATCH(AF$60,'[1]PNC 2020'!$A$3:$AA$3,0))=0,"",INDEX('[1]PNC 2020'!$A$3:$AA$434,MATCH($A510,'[1]PNC 2020'!$A$7:$A$434,0)+4,MATCH(AF$60,'[1]PNC 2020'!$A$3:$AA$3,0))),"")</f>
        <v/>
      </c>
      <c r="AG510" s="35" t="str">
        <f>IFERROR(IF(INDEX('[1]PNC 2020'!$A$3:$AA$434,MATCH($A510,'[1]PNC 2020'!$A$7:$A$434,0)+4,MATCH(AG$60,'[1]PNC 2020'!$A$3:$AA$3,0))=0,"",INDEX('[1]PNC 2020'!$A$3:$AA$434,MATCH($A510,'[1]PNC 2020'!$A$7:$A$434,0)+4,MATCH(AG$60,'[1]PNC 2020'!$A$3:$AA$3,0))),"")</f>
        <v/>
      </c>
      <c r="AH510" s="35">
        <f t="shared" si="170"/>
        <v>0</v>
      </c>
      <c r="AI510" s="35" t="str">
        <f>IFERROR(IF(INDEX('[1]PNC 2020'!$A$3:$AA$434,MATCH($A510,'[1]PNC 2020'!$A$7:$A$434,0)+4,MATCH(AI$60,'[1]PNC 2020'!$A$3:$AA$3,0))=0,"",INDEX('[1]PNC 2020'!$A$3:$AA$434,MATCH($A510,'[1]PNC 2020'!$A$7:$A$434,0)+4,MATCH(AI$60,'[1]PNC 2020'!$A$3:$AA$3,0))),"")</f>
        <v/>
      </c>
      <c r="AJ510" s="35" t="str">
        <f>IFERROR(IF(INDEX('[1]PNC 2020'!$A$3:$AA$434,MATCH($A510,'[1]PNC 2020'!$A$7:$A$434,0)+4,MATCH(AJ$60,'[1]PNC 2020'!$A$3:$AA$3,0))=0,"",INDEX('[1]PNC 2020'!$A$3:$AA$434,MATCH($A510,'[1]PNC 2020'!$A$7:$A$434,0)+4,MATCH(AJ$60,'[1]PNC 2020'!$A$3:$AA$3,0))),"")</f>
        <v/>
      </c>
      <c r="AK510" s="35">
        <f t="shared" si="171"/>
        <v>0</v>
      </c>
      <c r="AM510" s="97" t="s">
        <v>8</v>
      </c>
    </row>
    <row r="511" spans="1:39" ht="15.9" customHeight="1" x14ac:dyDescent="0.25">
      <c r="A511" s="97" t="str">
        <f t="shared" si="158"/>
        <v>SeptiembreCuna Mutual Insurance Society Dominicana</v>
      </c>
      <c r="B511" s="37" t="s">
        <v>122</v>
      </c>
      <c r="C511" s="44">
        <f t="shared" si="159"/>
        <v>0</v>
      </c>
      <c r="D511" s="44">
        <f t="shared" si="160"/>
        <v>0</v>
      </c>
      <c r="E511" s="35" t="str">
        <f>IFERROR(IF(INDEX('[1]PNC 2020'!$A$3:$AA$434,MATCH($A511,'[1]PNC 2020'!$A$7:$A$434,0)+4,MATCH(E$60,'[1]PNC 2020'!$A$3:$AA$3,0))=0,"",INDEX('[1]PNC 2020'!$A$3:$AA$434,MATCH($A511,'[1]PNC 2020'!$A$7:$A$434,0)+4,MATCH(E$60,'[1]PNC 2020'!$A$3:$AA$3,0))),"")</f>
        <v/>
      </c>
      <c r="F511" s="35" t="str">
        <f>IFERROR(IF(INDEX('[1]PNC 2020'!$A$3:$AA$434,MATCH($A511,'[1]PNC 2020'!$A$7:$A$434,0)+4,MATCH(F$60,'[1]PNC 2020'!$A$3:$AA$3,0))=0,"",INDEX('[1]PNC 2020'!$A$3:$AA$434,MATCH($A511,'[1]PNC 2020'!$A$7:$A$434,0)+4,MATCH(F$60,'[1]PNC 2020'!$A$3:$AA$3,0))),"")</f>
        <v/>
      </c>
      <c r="G511" s="35">
        <f t="shared" si="161"/>
        <v>0</v>
      </c>
      <c r="H511" s="35" t="str">
        <f>IFERROR(IF(INDEX('[1]PNC 2020'!$A$3:$AA$434,MATCH($A511,'[1]PNC 2020'!$A$7:$A$434,0)+4,MATCH(H$60,'[1]PNC 2020'!$A$3:$AA$3,0))=0,"",INDEX('[1]PNC 2020'!$A$3:$AA$434,MATCH($A511,'[1]PNC 2020'!$A$7:$A$434,0)+4,MATCH(H$60,'[1]PNC 2020'!$A$3:$AA$3,0))),"")</f>
        <v/>
      </c>
      <c r="I511" s="35" t="str">
        <f>IFERROR(IF(INDEX('[1]PNC 2020'!$A$3:$AA$434,MATCH($A511,'[1]PNC 2020'!$A$7:$A$434,0)+4,MATCH(I$60,'[1]PNC 2020'!$A$3:$AA$3,0))=0,"",INDEX('[1]PNC 2020'!$A$3:$AA$434,MATCH($A511,'[1]PNC 2020'!$A$7:$A$434,0)+4,MATCH(I$60,'[1]PNC 2020'!$A$3:$AA$3,0))),"")</f>
        <v/>
      </c>
      <c r="J511" s="35">
        <f t="shared" si="162"/>
        <v>0</v>
      </c>
      <c r="K511" s="35" t="str">
        <f>IFERROR(IF(INDEX('[1]PNC 2020'!$A$3:$AA$434,MATCH($A511,'[1]PNC 2020'!$A$7:$A$434,0)+4,MATCH(K$60,'[1]PNC 2020'!$A$3:$AA$3,0))=0,"",INDEX('[1]PNC 2020'!$A$3:$AA$434,MATCH($A511,'[1]PNC 2020'!$A$7:$A$434,0)+4,MATCH(K$60,'[1]PNC 2020'!$A$3:$AA$3,0))),"")</f>
        <v/>
      </c>
      <c r="L511" s="35" t="str">
        <f>IFERROR(IF(INDEX('[1]PNC 2020'!$A$3:$AA$434,MATCH($A511,'[1]PNC 2020'!$A$7:$A$434,0)+4,MATCH(L$60,'[1]PNC 2020'!$A$3:$AA$3,0))=0,"",INDEX('[1]PNC 2020'!$A$3:$AA$434,MATCH($A511,'[1]PNC 2020'!$A$7:$A$434,0)+4,MATCH(L$60,'[1]PNC 2020'!$A$3:$AA$3,0))),"")</f>
        <v/>
      </c>
      <c r="M511" s="35">
        <f t="shared" si="163"/>
        <v>0</v>
      </c>
      <c r="N511" s="35" t="str">
        <f>IFERROR(IF(INDEX('[1]PNC 2020'!$A$3:$AA$434,MATCH($A511,'[1]PNC 2020'!$A$7:$A$434,0)+4,MATCH(N$60,'[1]PNC 2020'!$A$3:$AA$3,0))=0,"",INDEX('[1]PNC 2020'!$A$3:$AA$434,MATCH($A511,'[1]PNC 2020'!$A$7:$A$434,0)+4,MATCH(N$60,'[1]PNC 2020'!$A$3:$AA$3,0))),"")</f>
        <v/>
      </c>
      <c r="O511" s="35" t="str">
        <f>IFERROR(IF(INDEX('[1]PNC 2020'!$A$3:$AA$434,MATCH($A511,'[1]PNC 2020'!$A$7:$A$434,0)+4,MATCH(O$60,'[1]PNC 2020'!$A$3:$AA$3,0))=0,"",INDEX('[1]PNC 2020'!$A$3:$AA$434,MATCH($A511,'[1]PNC 2020'!$A$7:$A$434,0)+4,MATCH(O$60,'[1]PNC 2020'!$A$3:$AA$3,0))),"")</f>
        <v/>
      </c>
      <c r="P511" s="35">
        <f t="shared" si="164"/>
        <v>0</v>
      </c>
      <c r="Q511" s="35" t="str">
        <f>IFERROR(IF(INDEX('[1]PNC 2020'!$A$3:$AA$434,MATCH($A511,'[1]PNC 2020'!$A$7:$A$434,0)+4,MATCH(Q$60,'[1]PNC 2020'!$A$3:$AA$3,0))=0,"",INDEX('[1]PNC 2020'!$A$3:$AA$434,MATCH($A511,'[1]PNC 2020'!$A$7:$A$434,0)+4,MATCH(Q$60,'[1]PNC 2020'!$A$3:$AA$3,0))),"")</f>
        <v/>
      </c>
      <c r="R511" s="35" t="str">
        <f>IFERROR(IF(INDEX('[1]PNC 2020'!$A$3:$AA$434,MATCH($A511,'[1]PNC 2020'!$A$7:$A$434,0)+4,MATCH(R$60,'[1]PNC 2020'!$A$3:$AA$3,0))=0,"",INDEX('[1]PNC 2020'!$A$3:$AA$434,MATCH($A511,'[1]PNC 2020'!$A$7:$A$434,0)+4,MATCH(R$60,'[1]PNC 2020'!$A$3:$AA$3,0))),"")</f>
        <v/>
      </c>
      <c r="S511" s="35">
        <f t="shared" si="165"/>
        <v>0</v>
      </c>
      <c r="T511" s="35" t="str">
        <f>IFERROR(IF(INDEX('[1]PNC 2020'!$A$3:$AA$434,MATCH($A511,'[1]PNC 2020'!$A$7:$A$434,0)+4,MATCH(T$60,'[1]PNC 2020'!$A$3:$AA$3,0))=0,"",INDEX('[1]PNC 2020'!$A$3:$AA$434,MATCH($A511,'[1]PNC 2020'!$A$7:$A$434,0)+4,MATCH(T$60,'[1]PNC 2020'!$A$3:$AA$3,0))),"")</f>
        <v/>
      </c>
      <c r="U511" s="35" t="str">
        <f>IFERROR(IF(INDEX('[1]PNC 2020'!$A$3:$AA$434,MATCH($A511,'[1]PNC 2020'!$A$7:$A$434,0)+4,MATCH(U$60,'[1]PNC 2020'!$A$3:$AA$3,0))=0,"",INDEX('[1]PNC 2020'!$A$3:$AA$434,MATCH($A511,'[1]PNC 2020'!$A$7:$A$434,0)+4,MATCH(U$60,'[1]PNC 2020'!$A$3:$AA$3,0))),"")</f>
        <v/>
      </c>
      <c r="V511" s="35">
        <f t="shared" si="166"/>
        <v>0</v>
      </c>
      <c r="W511" s="35" t="str">
        <f>IFERROR(IF(INDEX('[1]PNC 2020'!$A$3:$AA$434,MATCH($A511,'[1]PNC 2020'!$A$7:$A$434,0)+4,MATCH(W$60,'[1]PNC 2020'!$A$3:$AA$3,0))=0,"",INDEX('[1]PNC 2020'!$A$3:$AA$434,MATCH($A511,'[1]PNC 2020'!$A$7:$A$434,0)+4,MATCH(W$60,'[1]PNC 2020'!$A$3:$AA$3,0))),"")</f>
        <v/>
      </c>
      <c r="X511" s="35" t="str">
        <f>IFERROR(IF(INDEX('[1]PNC 2020'!$A$3:$AA$434,MATCH($A511,'[1]PNC 2020'!$A$7:$A$434,0)+4,MATCH(X$60,'[1]PNC 2020'!$A$3:$AA$3,0))=0,"",INDEX('[1]PNC 2020'!$A$3:$AA$434,MATCH($A511,'[1]PNC 2020'!$A$7:$A$434,0)+4,MATCH(X$60,'[1]PNC 2020'!$A$3:$AA$3,0))),"")</f>
        <v/>
      </c>
      <c r="Y511" s="35">
        <f t="shared" si="167"/>
        <v>0</v>
      </c>
      <c r="Z511" s="35" t="str">
        <f>IFERROR(IF(INDEX('[1]PNC 2020'!$A$3:$AA$434,MATCH($A511,'[1]PNC 2020'!$A$7:$A$434,0)+4,MATCH(Z$60,'[1]PNC 2020'!$A$3:$AA$3,0))=0,"",INDEX('[1]PNC 2020'!$A$3:$AA$434,MATCH($A511,'[1]PNC 2020'!$A$7:$A$434,0)+4,MATCH(Z$60,'[1]PNC 2020'!$A$3:$AA$3,0))),"")</f>
        <v/>
      </c>
      <c r="AA511" s="35" t="str">
        <f>IFERROR(IF(INDEX('[1]PNC 2020'!$A$3:$AA$434,MATCH($A511,'[1]PNC 2020'!$A$7:$A$434,0)+4,MATCH(AA$60,'[1]PNC 2020'!$A$3:$AA$3,0))=0,"",INDEX('[1]PNC 2020'!$A$3:$AA$434,MATCH($A511,'[1]PNC 2020'!$A$7:$A$434,0)+4,MATCH(AA$60,'[1]PNC 2020'!$A$3:$AA$3,0))),"")</f>
        <v/>
      </c>
      <c r="AB511" s="35">
        <f t="shared" si="168"/>
        <v>0</v>
      </c>
      <c r="AC511" s="35" t="str">
        <f>IFERROR(IF(INDEX('[1]PNC 2020'!$A$3:$AA$434,MATCH($A511,'[1]PNC 2020'!$A$7:$A$434,0)+4,MATCH(AC$60,'[1]PNC 2020'!$A$3:$AA$3,0))=0,"",INDEX('[1]PNC 2020'!$A$3:$AA$434,MATCH($A511,'[1]PNC 2020'!$A$7:$A$434,0)+4,MATCH(AC$60,'[1]PNC 2020'!$A$3:$AA$3,0))),"")</f>
        <v/>
      </c>
      <c r="AD511" s="35" t="str">
        <f>IFERROR(IF(INDEX('[1]PNC 2020'!$A$3:$AA$434,MATCH($A511,'[1]PNC 2020'!$A$7:$A$434,0)+4,MATCH(AD$60,'[1]PNC 2020'!$A$3:$AA$3,0))=0,"",INDEX('[1]PNC 2020'!$A$3:$AA$434,MATCH($A511,'[1]PNC 2020'!$A$7:$A$434,0)+4,MATCH(AD$60,'[1]PNC 2020'!$A$3:$AA$3,0))),"")</f>
        <v/>
      </c>
      <c r="AE511" s="35">
        <f t="shared" si="169"/>
        <v>0</v>
      </c>
      <c r="AF511" s="35" t="str">
        <f>IFERROR(IF(INDEX('[1]PNC 2020'!$A$3:$AA$434,MATCH($A511,'[1]PNC 2020'!$A$7:$A$434,0)+4,MATCH(AF$60,'[1]PNC 2020'!$A$3:$AA$3,0))=0,"",INDEX('[1]PNC 2020'!$A$3:$AA$434,MATCH($A511,'[1]PNC 2020'!$A$7:$A$434,0)+4,MATCH(AF$60,'[1]PNC 2020'!$A$3:$AA$3,0))),"")</f>
        <v/>
      </c>
      <c r="AG511" s="35" t="str">
        <f>IFERROR(IF(INDEX('[1]PNC 2020'!$A$3:$AA$434,MATCH($A511,'[1]PNC 2020'!$A$7:$A$434,0)+4,MATCH(AG$60,'[1]PNC 2020'!$A$3:$AA$3,0))=0,"",INDEX('[1]PNC 2020'!$A$3:$AA$434,MATCH($A511,'[1]PNC 2020'!$A$7:$A$434,0)+4,MATCH(AG$60,'[1]PNC 2020'!$A$3:$AA$3,0))),"")</f>
        <v/>
      </c>
      <c r="AH511" s="35">
        <f t="shared" si="170"/>
        <v>0</v>
      </c>
      <c r="AI511" s="35" t="str">
        <f>IFERROR(IF(INDEX('[1]PNC 2020'!$A$3:$AA$434,MATCH($A511,'[1]PNC 2020'!$A$7:$A$434,0)+4,MATCH(AI$60,'[1]PNC 2020'!$A$3:$AA$3,0))=0,"",INDEX('[1]PNC 2020'!$A$3:$AA$434,MATCH($A511,'[1]PNC 2020'!$A$7:$A$434,0)+4,MATCH(AI$60,'[1]PNC 2020'!$A$3:$AA$3,0))),"")</f>
        <v/>
      </c>
      <c r="AJ511" s="35" t="str">
        <f>IFERROR(IF(INDEX('[1]PNC 2020'!$A$3:$AA$434,MATCH($A511,'[1]PNC 2020'!$A$7:$A$434,0)+4,MATCH(AJ$60,'[1]PNC 2020'!$A$3:$AA$3,0))=0,"",INDEX('[1]PNC 2020'!$A$3:$AA$434,MATCH($A511,'[1]PNC 2020'!$A$7:$A$434,0)+4,MATCH(AJ$60,'[1]PNC 2020'!$A$3:$AA$3,0))),"")</f>
        <v/>
      </c>
      <c r="AK511" s="35">
        <f t="shared" si="171"/>
        <v>0</v>
      </c>
      <c r="AM511" s="97" t="s">
        <v>8</v>
      </c>
    </row>
    <row r="512" spans="1:39" ht="15.9" customHeight="1" x14ac:dyDescent="0.25">
      <c r="A512" s="97" t="str">
        <f t="shared" si="158"/>
        <v>SeptiembreBMI Compañía de Seguros, S. A.</v>
      </c>
      <c r="B512" s="37" t="s">
        <v>87</v>
      </c>
      <c r="C512" s="44">
        <f t="shared" si="159"/>
        <v>0</v>
      </c>
      <c r="D512" s="44">
        <f t="shared" si="160"/>
        <v>0</v>
      </c>
      <c r="E512" s="35" t="str">
        <f>IFERROR(IF(INDEX('[1]PNC 2020'!$A$3:$AA$434,MATCH($A512,'[1]PNC 2020'!$A$7:$A$434,0)+4,MATCH(E$60,'[1]PNC 2020'!$A$3:$AA$3,0))=0,"",INDEX('[1]PNC 2020'!$A$3:$AA$434,MATCH($A512,'[1]PNC 2020'!$A$7:$A$434,0)+4,MATCH(E$60,'[1]PNC 2020'!$A$3:$AA$3,0))),"")</f>
        <v/>
      </c>
      <c r="F512" s="35" t="str">
        <f>IFERROR(IF(INDEX('[1]PNC 2020'!$A$3:$AA$434,MATCH($A512,'[1]PNC 2020'!$A$7:$A$434,0)+4,MATCH(F$60,'[1]PNC 2020'!$A$3:$AA$3,0))=0,"",INDEX('[1]PNC 2020'!$A$3:$AA$434,MATCH($A512,'[1]PNC 2020'!$A$7:$A$434,0)+4,MATCH(F$60,'[1]PNC 2020'!$A$3:$AA$3,0))),"")</f>
        <v/>
      </c>
      <c r="G512" s="35">
        <f t="shared" si="161"/>
        <v>0</v>
      </c>
      <c r="H512" s="35" t="str">
        <f>IFERROR(IF(INDEX('[1]PNC 2020'!$A$3:$AA$434,MATCH($A512,'[1]PNC 2020'!$A$7:$A$434,0)+4,MATCH(H$60,'[1]PNC 2020'!$A$3:$AA$3,0))=0,"",INDEX('[1]PNC 2020'!$A$3:$AA$434,MATCH($A512,'[1]PNC 2020'!$A$7:$A$434,0)+4,MATCH(H$60,'[1]PNC 2020'!$A$3:$AA$3,0))),"")</f>
        <v/>
      </c>
      <c r="I512" s="35" t="str">
        <f>IFERROR(IF(INDEX('[1]PNC 2020'!$A$3:$AA$434,MATCH($A512,'[1]PNC 2020'!$A$7:$A$434,0)+4,MATCH(I$60,'[1]PNC 2020'!$A$3:$AA$3,0))=0,"",INDEX('[1]PNC 2020'!$A$3:$AA$434,MATCH($A512,'[1]PNC 2020'!$A$7:$A$434,0)+4,MATCH(I$60,'[1]PNC 2020'!$A$3:$AA$3,0))),"")</f>
        <v/>
      </c>
      <c r="J512" s="35">
        <f t="shared" si="162"/>
        <v>0</v>
      </c>
      <c r="K512" s="35" t="str">
        <f>IFERROR(IF(INDEX('[1]PNC 2020'!$A$3:$AA$434,MATCH($A512,'[1]PNC 2020'!$A$7:$A$434,0)+4,MATCH(K$60,'[1]PNC 2020'!$A$3:$AA$3,0))=0,"",INDEX('[1]PNC 2020'!$A$3:$AA$434,MATCH($A512,'[1]PNC 2020'!$A$7:$A$434,0)+4,MATCH(K$60,'[1]PNC 2020'!$A$3:$AA$3,0))),"")</f>
        <v/>
      </c>
      <c r="L512" s="35" t="str">
        <f>IFERROR(IF(INDEX('[1]PNC 2020'!$A$3:$AA$434,MATCH($A512,'[1]PNC 2020'!$A$7:$A$434,0)+4,MATCH(L$60,'[1]PNC 2020'!$A$3:$AA$3,0))=0,"",INDEX('[1]PNC 2020'!$A$3:$AA$434,MATCH($A512,'[1]PNC 2020'!$A$7:$A$434,0)+4,MATCH(L$60,'[1]PNC 2020'!$A$3:$AA$3,0))),"")</f>
        <v/>
      </c>
      <c r="M512" s="35">
        <f t="shared" si="163"/>
        <v>0</v>
      </c>
      <c r="N512" s="35" t="str">
        <f>IFERROR(IF(INDEX('[1]PNC 2020'!$A$3:$AA$434,MATCH($A512,'[1]PNC 2020'!$A$7:$A$434,0)+4,MATCH(N$60,'[1]PNC 2020'!$A$3:$AA$3,0))=0,"",INDEX('[1]PNC 2020'!$A$3:$AA$434,MATCH($A512,'[1]PNC 2020'!$A$7:$A$434,0)+4,MATCH(N$60,'[1]PNC 2020'!$A$3:$AA$3,0))),"")</f>
        <v/>
      </c>
      <c r="O512" s="35" t="str">
        <f>IFERROR(IF(INDEX('[1]PNC 2020'!$A$3:$AA$434,MATCH($A512,'[1]PNC 2020'!$A$7:$A$434,0)+4,MATCH(O$60,'[1]PNC 2020'!$A$3:$AA$3,0))=0,"",INDEX('[1]PNC 2020'!$A$3:$AA$434,MATCH($A512,'[1]PNC 2020'!$A$7:$A$434,0)+4,MATCH(O$60,'[1]PNC 2020'!$A$3:$AA$3,0))),"")</f>
        <v/>
      </c>
      <c r="P512" s="35">
        <f t="shared" si="164"/>
        <v>0</v>
      </c>
      <c r="Q512" s="35" t="str">
        <f>IFERROR(IF(INDEX('[1]PNC 2020'!$A$3:$AA$434,MATCH($A512,'[1]PNC 2020'!$A$7:$A$434,0)+4,MATCH(Q$60,'[1]PNC 2020'!$A$3:$AA$3,0))=0,"",INDEX('[1]PNC 2020'!$A$3:$AA$434,MATCH($A512,'[1]PNC 2020'!$A$7:$A$434,0)+4,MATCH(Q$60,'[1]PNC 2020'!$A$3:$AA$3,0))),"")</f>
        <v/>
      </c>
      <c r="R512" s="35" t="str">
        <f>IFERROR(IF(INDEX('[1]PNC 2020'!$A$3:$AA$434,MATCH($A512,'[1]PNC 2020'!$A$7:$A$434,0)+4,MATCH(R$60,'[1]PNC 2020'!$A$3:$AA$3,0))=0,"",INDEX('[1]PNC 2020'!$A$3:$AA$434,MATCH($A512,'[1]PNC 2020'!$A$7:$A$434,0)+4,MATCH(R$60,'[1]PNC 2020'!$A$3:$AA$3,0))),"")</f>
        <v/>
      </c>
      <c r="S512" s="35">
        <f t="shared" si="165"/>
        <v>0</v>
      </c>
      <c r="T512" s="35" t="str">
        <f>IFERROR(IF(INDEX('[1]PNC 2020'!$A$3:$AA$434,MATCH($A512,'[1]PNC 2020'!$A$7:$A$434,0)+4,MATCH(T$60,'[1]PNC 2020'!$A$3:$AA$3,0))=0,"",INDEX('[1]PNC 2020'!$A$3:$AA$434,MATCH($A512,'[1]PNC 2020'!$A$7:$A$434,0)+4,MATCH(T$60,'[1]PNC 2020'!$A$3:$AA$3,0))),"")</f>
        <v/>
      </c>
      <c r="U512" s="35" t="str">
        <f>IFERROR(IF(INDEX('[1]PNC 2020'!$A$3:$AA$434,MATCH($A512,'[1]PNC 2020'!$A$7:$A$434,0)+4,MATCH(U$60,'[1]PNC 2020'!$A$3:$AA$3,0))=0,"",INDEX('[1]PNC 2020'!$A$3:$AA$434,MATCH($A512,'[1]PNC 2020'!$A$7:$A$434,0)+4,MATCH(U$60,'[1]PNC 2020'!$A$3:$AA$3,0))),"")</f>
        <v/>
      </c>
      <c r="V512" s="35">
        <f t="shared" si="166"/>
        <v>0</v>
      </c>
      <c r="W512" s="35" t="str">
        <f>IFERROR(IF(INDEX('[1]PNC 2020'!$A$3:$AA$434,MATCH($A512,'[1]PNC 2020'!$A$7:$A$434,0)+4,MATCH(W$60,'[1]PNC 2020'!$A$3:$AA$3,0))=0,"",INDEX('[1]PNC 2020'!$A$3:$AA$434,MATCH($A512,'[1]PNC 2020'!$A$7:$A$434,0)+4,MATCH(W$60,'[1]PNC 2020'!$A$3:$AA$3,0))),"")</f>
        <v/>
      </c>
      <c r="X512" s="35" t="str">
        <f>IFERROR(IF(INDEX('[1]PNC 2020'!$A$3:$AA$434,MATCH($A512,'[1]PNC 2020'!$A$7:$A$434,0)+4,MATCH(X$60,'[1]PNC 2020'!$A$3:$AA$3,0))=0,"",INDEX('[1]PNC 2020'!$A$3:$AA$434,MATCH($A512,'[1]PNC 2020'!$A$7:$A$434,0)+4,MATCH(X$60,'[1]PNC 2020'!$A$3:$AA$3,0))),"")</f>
        <v/>
      </c>
      <c r="Y512" s="35">
        <f t="shared" si="167"/>
        <v>0</v>
      </c>
      <c r="Z512" s="35" t="str">
        <f>IFERROR(IF(INDEX('[1]PNC 2020'!$A$3:$AA$434,MATCH($A512,'[1]PNC 2020'!$A$7:$A$434,0)+4,MATCH(Z$60,'[1]PNC 2020'!$A$3:$AA$3,0))=0,"",INDEX('[1]PNC 2020'!$A$3:$AA$434,MATCH($A512,'[1]PNC 2020'!$A$7:$A$434,0)+4,MATCH(Z$60,'[1]PNC 2020'!$A$3:$AA$3,0))),"")</f>
        <v/>
      </c>
      <c r="AA512" s="35" t="str">
        <f>IFERROR(IF(INDEX('[1]PNC 2020'!$A$3:$AA$434,MATCH($A512,'[1]PNC 2020'!$A$7:$A$434,0)+4,MATCH(AA$60,'[1]PNC 2020'!$A$3:$AA$3,0))=0,"",INDEX('[1]PNC 2020'!$A$3:$AA$434,MATCH($A512,'[1]PNC 2020'!$A$7:$A$434,0)+4,MATCH(AA$60,'[1]PNC 2020'!$A$3:$AA$3,0))),"")</f>
        <v/>
      </c>
      <c r="AB512" s="35">
        <f t="shared" si="168"/>
        <v>0</v>
      </c>
      <c r="AC512" s="35" t="str">
        <f>IFERROR(IF(INDEX('[1]PNC 2020'!$A$3:$AA$434,MATCH($A512,'[1]PNC 2020'!$A$7:$A$434,0)+4,MATCH(AC$60,'[1]PNC 2020'!$A$3:$AA$3,0))=0,"",INDEX('[1]PNC 2020'!$A$3:$AA$434,MATCH($A512,'[1]PNC 2020'!$A$7:$A$434,0)+4,MATCH(AC$60,'[1]PNC 2020'!$A$3:$AA$3,0))),"")</f>
        <v/>
      </c>
      <c r="AD512" s="35" t="str">
        <f>IFERROR(IF(INDEX('[1]PNC 2020'!$A$3:$AA$434,MATCH($A512,'[1]PNC 2020'!$A$7:$A$434,0)+4,MATCH(AD$60,'[1]PNC 2020'!$A$3:$AA$3,0))=0,"",INDEX('[1]PNC 2020'!$A$3:$AA$434,MATCH($A512,'[1]PNC 2020'!$A$7:$A$434,0)+4,MATCH(AD$60,'[1]PNC 2020'!$A$3:$AA$3,0))),"")</f>
        <v/>
      </c>
      <c r="AE512" s="35">
        <f t="shared" si="169"/>
        <v>0</v>
      </c>
      <c r="AF512" s="35" t="str">
        <f>IFERROR(IF(INDEX('[1]PNC 2020'!$A$3:$AA$434,MATCH($A512,'[1]PNC 2020'!$A$7:$A$434,0)+4,MATCH(AF$60,'[1]PNC 2020'!$A$3:$AA$3,0))=0,"",INDEX('[1]PNC 2020'!$A$3:$AA$434,MATCH($A512,'[1]PNC 2020'!$A$7:$A$434,0)+4,MATCH(AF$60,'[1]PNC 2020'!$A$3:$AA$3,0))),"")</f>
        <v/>
      </c>
      <c r="AG512" s="35" t="str">
        <f>IFERROR(IF(INDEX('[1]PNC 2020'!$A$3:$AA$434,MATCH($A512,'[1]PNC 2020'!$A$7:$A$434,0)+4,MATCH(AG$60,'[1]PNC 2020'!$A$3:$AA$3,0))=0,"",INDEX('[1]PNC 2020'!$A$3:$AA$434,MATCH($A512,'[1]PNC 2020'!$A$7:$A$434,0)+4,MATCH(AG$60,'[1]PNC 2020'!$A$3:$AA$3,0))),"")</f>
        <v/>
      </c>
      <c r="AH512" s="35">
        <f t="shared" si="170"/>
        <v>0</v>
      </c>
      <c r="AI512" s="35" t="str">
        <f>IFERROR(IF(INDEX('[1]PNC 2020'!$A$3:$AA$434,MATCH($A512,'[1]PNC 2020'!$A$7:$A$434,0)+4,MATCH(AI$60,'[1]PNC 2020'!$A$3:$AA$3,0))=0,"",INDEX('[1]PNC 2020'!$A$3:$AA$434,MATCH($A512,'[1]PNC 2020'!$A$7:$A$434,0)+4,MATCH(AI$60,'[1]PNC 2020'!$A$3:$AA$3,0))),"")</f>
        <v/>
      </c>
      <c r="AJ512" s="35" t="str">
        <f>IFERROR(IF(INDEX('[1]PNC 2020'!$A$3:$AA$434,MATCH($A512,'[1]PNC 2020'!$A$7:$A$434,0)+4,MATCH(AJ$60,'[1]PNC 2020'!$A$3:$AA$3,0))=0,"",INDEX('[1]PNC 2020'!$A$3:$AA$434,MATCH($A512,'[1]PNC 2020'!$A$7:$A$434,0)+4,MATCH(AJ$60,'[1]PNC 2020'!$A$3:$AA$3,0))),"")</f>
        <v/>
      </c>
      <c r="AK512" s="35">
        <f t="shared" si="171"/>
        <v>0</v>
      </c>
      <c r="AM512" s="97" t="s">
        <v>8</v>
      </c>
    </row>
    <row r="513" spans="1:39" ht="15.9" customHeight="1" x14ac:dyDescent="0.25">
      <c r="A513" s="97" t="str">
        <f t="shared" si="158"/>
        <v>SeptiembreBupa Dominicana, S. A.</v>
      </c>
      <c r="B513" s="37" t="s">
        <v>123</v>
      </c>
      <c r="C513" s="44">
        <f t="shared" si="159"/>
        <v>0</v>
      </c>
      <c r="D513" s="44">
        <f t="shared" si="160"/>
        <v>0</v>
      </c>
      <c r="E513" s="35" t="str">
        <f>IFERROR(IF(INDEX('[1]PNC 2020'!$A$3:$AA$434,MATCH($A513,'[1]PNC 2020'!$A$7:$A$434,0)+4,MATCH(E$60,'[1]PNC 2020'!$A$3:$AA$3,0))=0,"",INDEX('[1]PNC 2020'!$A$3:$AA$434,MATCH($A513,'[1]PNC 2020'!$A$7:$A$434,0)+4,MATCH(E$60,'[1]PNC 2020'!$A$3:$AA$3,0))),"")</f>
        <v/>
      </c>
      <c r="F513" s="35" t="str">
        <f>IFERROR(IF(INDEX('[1]PNC 2020'!$A$3:$AA$434,MATCH($A513,'[1]PNC 2020'!$A$7:$A$434,0)+4,MATCH(F$60,'[1]PNC 2020'!$A$3:$AA$3,0))=0,"",INDEX('[1]PNC 2020'!$A$3:$AA$434,MATCH($A513,'[1]PNC 2020'!$A$7:$A$434,0)+4,MATCH(F$60,'[1]PNC 2020'!$A$3:$AA$3,0))),"")</f>
        <v/>
      </c>
      <c r="G513" s="35">
        <f t="shared" si="161"/>
        <v>0</v>
      </c>
      <c r="H513" s="35" t="str">
        <f>IFERROR(IF(INDEX('[1]PNC 2020'!$A$3:$AA$434,MATCH($A513,'[1]PNC 2020'!$A$7:$A$434,0)+4,MATCH(H$60,'[1]PNC 2020'!$A$3:$AA$3,0))=0,"",INDEX('[1]PNC 2020'!$A$3:$AA$434,MATCH($A513,'[1]PNC 2020'!$A$7:$A$434,0)+4,MATCH(H$60,'[1]PNC 2020'!$A$3:$AA$3,0))),"")</f>
        <v/>
      </c>
      <c r="I513" s="35" t="str">
        <f>IFERROR(IF(INDEX('[1]PNC 2020'!$A$3:$AA$434,MATCH($A513,'[1]PNC 2020'!$A$7:$A$434,0)+4,MATCH(I$60,'[1]PNC 2020'!$A$3:$AA$3,0))=0,"",INDEX('[1]PNC 2020'!$A$3:$AA$434,MATCH($A513,'[1]PNC 2020'!$A$7:$A$434,0)+4,MATCH(I$60,'[1]PNC 2020'!$A$3:$AA$3,0))),"")</f>
        <v/>
      </c>
      <c r="J513" s="35">
        <f t="shared" si="162"/>
        <v>0</v>
      </c>
      <c r="K513" s="35" t="str">
        <f>IFERROR(IF(INDEX('[1]PNC 2020'!$A$3:$AA$434,MATCH($A513,'[1]PNC 2020'!$A$7:$A$434,0)+4,MATCH(K$60,'[1]PNC 2020'!$A$3:$AA$3,0))=0,"",INDEX('[1]PNC 2020'!$A$3:$AA$434,MATCH($A513,'[1]PNC 2020'!$A$7:$A$434,0)+4,MATCH(K$60,'[1]PNC 2020'!$A$3:$AA$3,0))),"")</f>
        <v/>
      </c>
      <c r="L513" s="35" t="str">
        <f>IFERROR(IF(INDEX('[1]PNC 2020'!$A$3:$AA$434,MATCH($A513,'[1]PNC 2020'!$A$7:$A$434,0)+4,MATCH(L$60,'[1]PNC 2020'!$A$3:$AA$3,0))=0,"",INDEX('[1]PNC 2020'!$A$3:$AA$434,MATCH($A513,'[1]PNC 2020'!$A$7:$A$434,0)+4,MATCH(L$60,'[1]PNC 2020'!$A$3:$AA$3,0))),"")</f>
        <v/>
      </c>
      <c r="M513" s="35">
        <f t="shared" si="163"/>
        <v>0</v>
      </c>
      <c r="N513" s="35" t="str">
        <f>IFERROR(IF(INDEX('[1]PNC 2020'!$A$3:$AA$434,MATCH($A513,'[1]PNC 2020'!$A$7:$A$434,0)+4,MATCH(N$60,'[1]PNC 2020'!$A$3:$AA$3,0))=0,"",INDEX('[1]PNC 2020'!$A$3:$AA$434,MATCH($A513,'[1]PNC 2020'!$A$7:$A$434,0)+4,MATCH(N$60,'[1]PNC 2020'!$A$3:$AA$3,0))),"")</f>
        <v/>
      </c>
      <c r="O513" s="35" t="str">
        <f>IFERROR(IF(INDEX('[1]PNC 2020'!$A$3:$AA$434,MATCH($A513,'[1]PNC 2020'!$A$7:$A$434,0)+4,MATCH(O$60,'[1]PNC 2020'!$A$3:$AA$3,0))=0,"",INDEX('[1]PNC 2020'!$A$3:$AA$434,MATCH($A513,'[1]PNC 2020'!$A$7:$A$434,0)+4,MATCH(O$60,'[1]PNC 2020'!$A$3:$AA$3,0))),"")</f>
        <v/>
      </c>
      <c r="P513" s="35">
        <f t="shared" si="164"/>
        <v>0</v>
      </c>
      <c r="Q513" s="35" t="str">
        <f>IFERROR(IF(INDEX('[1]PNC 2020'!$A$3:$AA$434,MATCH($A513,'[1]PNC 2020'!$A$7:$A$434,0)+4,MATCH(Q$60,'[1]PNC 2020'!$A$3:$AA$3,0))=0,"",INDEX('[1]PNC 2020'!$A$3:$AA$434,MATCH($A513,'[1]PNC 2020'!$A$7:$A$434,0)+4,MATCH(Q$60,'[1]PNC 2020'!$A$3:$AA$3,0))),"")</f>
        <v/>
      </c>
      <c r="R513" s="35" t="str">
        <f>IFERROR(IF(INDEX('[1]PNC 2020'!$A$3:$AA$434,MATCH($A513,'[1]PNC 2020'!$A$7:$A$434,0)+4,MATCH(R$60,'[1]PNC 2020'!$A$3:$AA$3,0))=0,"",INDEX('[1]PNC 2020'!$A$3:$AA$434,MATCH($A513,'[1]PNC 2020'!$A$7:$A$434,0)+4,MATCH(R$60,'[1]PNC 2020'!$A$3:$AA$3,0))),"")</f>
        <v/>
      </c>
      <c r="S513" s="35">
        <f t="shared" si="165"/>
        <v>0</v>
      </c>
      <c r="T513" s="35" t="str">
        <f>IFERROR(IF(INDEX('[1]PNC 2020'!$A$3:$AA$434,MATCH($A513,'[1]PNC 2020'!$A$7:$A$434,0)+4,MATCH(T$60,'[1]PNC 2020'!$A$3:$AA$3,0))=0,"",INDEX('[1]PNC 2020'!$A$3:$AA$434,MATCH($A513,'[1]PNC 2020'!$A$7:$A$434,0)+4,MATCH(T$60,'[1]PNC 2020'!$A$3:$AA$3,0))),"")</f>
        <v/>
      </c>
      <c r="U513" s="35" t="str">
        <f>IFERROR(IF(INDEX('[1]PNC 2020'!$A$3:$AA$434,MATCH($A513,'[1]PNC 2020'!$A$7:$A$434,0)+4,MATCH(U$60,'[1]PNC 2020'!$A$3:$AA$3,0))=0,"",INDEX('[1]PNC 2020'!$A$3:$AA$434,MATCH($A513,'[1]PNC 2020'!$A$7:$A$434,0)+4,MATCH(U$60,'[1]PNC 2020'!$A$3:$AA$3,0))),"")</f>
        <v/>
      </c>
      <c r="V513" s="35">
        <f t="shared" si="166"/>
        <v>0</v>
      </c>
      <c r="W513" s="35" t="str">
        <f>IFERROR(IF(INDEX('[1]PNC 2020'!$A$3:$AA$434,MATCH($A513,'[1]PNC 2020'!$A$7:$A$434,0)+4,MATCH(W$60,'[1]PNC 2020'!$A$3:$AA$3,0))=0,"",INDEX('[1]PNC 2020'!$A$3:$AA$434,MATCH($A513,'[1]PNC 2020'!$A$7:$A$434,0)+4,MATCH(W$60,'[1]PNC 2020'!$A$3:$AA$3,0))),"")</f>
        <v/>
      </c>
      <c r="X513" s="35" t="str">
        <f>IFERROR(IF(INDEX('[1]PNC 2020'!$A$3:$AA$434,MATCH($A513,'[1]PNC 2020'!$A$7:$A$434,0)+4,MATCH(X$60,'[1]PNC 2020'!$A$3:$AA$3,0))=0,"",INDEX('[1]PNC 2020'!$A$3:$AA$434,MATCH($A513,'[1]PNC 2020'!$A$7:$A$434,0)+4,MATCH(X$60,'[1]PNC 2020'!$A$3:$AA$3,0))),"")</f>
        <v/>
      </c>
      <c r="Y513" s="35">
        <f t="shared" si="167"/>
        <v>0</v>
      </c>
      <c r="Z513" s="35" t="str">
        <f>IFERROR(IF(INDEX('[1]PNC 2020'!$A$3:$AA$434,MATCH($A513,'[1]PNC 2020'!$A$7:$A$434,0)+4,MATCH(Z$60,'[1]PNC 2020'!$A$3:$AA$3,0))=0,"",INDEX('[1]PNC 2020'!$A$3:$AA$434,MATCH($A513,'[1]PNC 2020'!$A$7:$A$434,0)+4,MATCH(Z$60,'[1]PNC 2020'!$A$3:$AA$3,0))),"")</f>
        <v/>
      </c>
      <c r="AA513" s="35" t="str">
        <f>IFERROR(IF(INDEX('[1]PNC 2020'!$A$3:$AA$434,MATCH($A513,'[1]PNC 2020'!$A$7:$A$434,0)+4,MATCH(AA$60,'[1]PNC 2020'!$A$3:$AA$3,0))=0,"",INDEX('[1]PNC 2020'!$A$3:$AA$434,MATCH($A513,'[1]PNC 2020'!$A$7:$A$434,0)+4,MATCH(AA$60,'[1]PNC 2020'!$A$3:$AA$3,0))),"")</f>
        <v/>
      </c>
      <c r="AB513" s="35">
        <f t="shared" si="168"/>
        <v>0</v>
      </c>
      <c r="AC513" s="35" t="str">
        <f>IFERROR(IF(INDEX('[1]PNC 2020'!$A$3:$AA$434,MATCH($A513,'[1]PNC 2020'!$A$7:$A$434,0)+4,MATCH(AC$60,'[1]PNC 2020'!$A$3:$AA$3,0))=0,"",INDEX('[1]PNC 2020'!$A$3:$AA$434,MATCH($A513,'[1]PNC 2020'!$A$7:$A$434,0)+4,MATCH(AC$60,'[1]PNC 2020'!$A$3:$AA$3,0))),"")</f>
        <v/>
      </c>
      <c r="AD513" s="35" t="str">
        <f>IFERROR(IF(INDEX('[1]PNC 2020'!$A$3:$AA$434,MATCH($A513,'[1]PNC 2020'!$A$7:$A$434,0)+4,MATCH(AD$60,'[1]PNC 2020'!$A$3:$AA$3,0))=0,"",INDEX('[1]PNC 2020'!$A$3:$AA$434,MATCH($A513,'[1]PNC 2020'!$A$7:$A$434,0)+4,MATCH(AD$60,'[1]PNC 2020'!$A$3:$AA$3,0))),"")</f>
        <v/>
      </c>
      <c r="AE513" s="35">
        <f t="shared" si="169"/>
        <v>0</v>
      </c>
      <c r="AF513" s="35" t="str">
        <f>IFERROR(IF(INDEX('[1]PNC 2020'!$A$3:$AA$434,MATCH($A513,'[1]PNC 2020'!$A$7:$A$434,0)+4,MATCH(AF$60,'[1]PNC 2020'!$A$3:$AA$3,0))=0,"",INDEX('[1]PNC 2020'!$A$3:$AA$434,MATCH($A513,'[1]PNC 2020'!$A$7:$A$434,0)+4,MATCH(AF$60,'[1]PNC 2020'!$A$3:$AA$3,0))),"")</f>
        <v/>
      </c>
      <c r="AG513" s="35" t="str">
        <f>IFERROR(IF(INDEX('[1]PNC 2020'!$A$3:$AA$434,MATCH($A513,'[1]PNC 2020'!$A$7:$A$434,0)+4,MATCH(AG$60,'[1]PNC 2020'!$A$3:$AA$3,0))=0,"",INDEX('[1]PNC 2020'!$A$3:$AA$434,MATCH($A513,'[1]PNC 2020'!$A$7:$A$434,0)+4,MATCH(AG$60,'[1]PNC 2020'!$A$3:$AA$3,0))),"")</f>
        <v/>
      </c>
      <c r="AH513" s="35">
        <f t="shared" si="170"/>
        <v>0</v>
      </c>
      <c r="AI513" s="35" t="str">
        <f>IFERROR(IF(INDEX('[1]PNC 2020'!$A$3:$AA$434,MATCH($A513,'[1]PNC 2020'!$A$7:$A$434,0)+4,MATCH(AI$60,'[1]PNC 2020'!$A$3:$AA$3,0))=0,"",INDEX('[1]PNC 2020'!$A$3:$AA$434,MATCH($A513,'[1]PNC 2020'!$A$7:$A$434,0)+4,MATCH(AI$60,'[1]PNC 2020'!$A$3:$AA$3,0))),"")</f>
        <v/>
      </c>
      <c r="AJ513" s="35" t="str">
        <f>IFERROR(IF(INDEX('[1]PNC 2020'!$A$3:$AA$434,MATCH($A513,'[1]PNC 2020'!$A$7:$A$434,0)+4,MATCH(AJ$60,'[1]PNC 2020'!$A$3:$AA$3,0))=0,"",INDEX('[1]PNC 2020'!$A$3:$AA$434,MATCH($A513,'[1]PNC 2020'!$A$7:$A$434,0)+4,MATCH(AJ$60,'[1]PNC 2020'!$A$3:$AA$3,0))),"")</f>
        <v/>
      </c>
      <c r="AK513" s="35">
        <f t="shared" si="171"/>
        <v>0</v>
      </c>
      <c r="AM513" s="97" t="s">
        <v>8</v>
      </c>
    </row>
    <row r="514" spans="1:39" ht="15.9" customHeight="1" x14ac:dyDescent="0.25">
      <c r="A514" s="97" t="str">
        <f t="shared" si="158"/>
        <v>SeptiembreSeguros APS, S.R.L.</v>
      </c>
      <c r="B514" s="37" t="s">
        <v>124</v>
      </c>
      <c r="C514" s="44">
        <f t="shared" si="159"/>
        <v>0</v>
      </c>
      <c r="D514" s="44">
        <f t="shared" si="160"/>
        <v>0</v>
      </c>
      <c r="E514" s="35" t="str">
        <f>IFERROR(IF(INDEX('[1]PNC 2020'!$A$3:$AA$434,MATCH($A514,'[1]PNC 2020'!$A$7:$A$434,0)+4,MATCH(E$60,'[1]PNC 2020'!$A$3:$AA$3,0))=0,"",INDEX('[1]PNC 2020'!$A$3:$AA$434,MATCH($A514,'[1]PNC 2020'!$A$7:$A$434,0)+4,MATCH(E$60,'[1]PNC 2020'!$A$3:$AA$3,0))),"")</f>
        <v/>
      </c>
      <c r="F514" s="35" t="str">
        <f>IFERROR(IF(INDEX('[1]PNC 2020'!$A$3:$AA$434,MATCH($A514,'[1]PNC 2020'!$A$7:$A$434,0)+4,MATCH(F$60,'[1]PNC 2020'!$A$3:$AA$3,0))=0,"",INDEX('[1]PNC 2020'!$A$3:$AA$434,MATCH($A514,'[1]PNC 2020'!$A$7:$A$434,0)+4,MATCH(F$60,'[1]PNC 2020'!$A$3:$AA$3,0))),"")</f>
        <v/>
      </c>
      <c r="G514" s="35">
        <f t="shared" si="161"/>
        <v>0</v>
      </c>
      <c r="H514" s="35" t="str">
        <f>IFERROR(IF(INDEX('[1]PNC 2020'!$A$3:$AA$434,MATCH($A514,'[1]PNC 2020'!$A$7:$A$434,0)+4,MATCH(H$60,'[1]PNC 2020'!$A$3:$AA$3,0))=0,"",INDEX('[1]PNC 2020'!$A$3:$AA$434,MATCH($A514,'[1]PNC 2020'!$A$7:$A$434,0)+4,MATCH(H$60,'[1]PNC 2020'!$A$3:$AA$3,0))),"")</f>
        <v/>
      </c>
      <c r="I514" s="35" t="str">
        <f>IFERROR(IF(INDEX('[1]PNC 2020'!$A$3:$AA$434,MATCH($A514,'[1]PNC 2020'!$A$7:$A$434,0)+4,MATCH(I$60,'[1]PNC 2020'!$A$3:$AA$3,0))=0,"",INDEX('[1]PNC 2020'!$A$3:$AA$434,MATCH($A514,'[1]PNC 2020'!$A$7:$A$434,0)+4,MATCH(I$60,'[1]PNC 2020'!$A$3:$AA$3,0))),"")</f>
        <v/>
      </c>
      <c r="J514" s="35">
        <f t="shared" si="162"/>
        <v>0</v>
      </c>
      <c r="K514" s="35" t="str">
        <f>IFERROR(IF(INDEX('[1]PNC 2020'!$A$3:$AA$434,MATCH($A514,'[1]PNC 2020'!$A$7:$A$434,0)+4,MATCH(K$60,'[1]PNC 2020'!$A$3:$AA$3,0))=0,"",INDEX('[1]PNC 2020'!$A$3:$AA$434,MATCH($A514,'[1]PNC 2020'!$A$7:$A$434,0)+4,MATCH(K$60,'[1]PNC 2020'!$A$3:$AA$3,0))),"")</f>
        <v/>
      </c>
      <c r="L514" s="35" t="str">
        <f>IFERROR(IF(INDEX('[1]PNC 2020'!$A$3:$AA$434,MATCH($A514,'[1]PNC 2020'!$A$7:$A$434,0)+4,MATCH(L$60,'[1]PNC 2020'!$A$3:$AA$3,0))=0,"",INDEX('[1]PNC 2020'!$A$3:$AA$434,MATCH($A514,'[1]PNC 2020'!$A$7:$A$434,0)+4,MATCH(L$60,'[1]PNC 2020'!$A$3:$AA$3,0))),"")</f>
        <v/>
      </c>
      <c r="M514" s="35">
        <f t="shared" si="163"/>
        <v>0</v>
      </c>
      <c r="N514" s="35" t="str">
        <f>IFERROR(IF(INDEX('[1]PNC 2020'!$A$3:$AA$434,MATCH($A514,'[1]PNC 2020'!$A$7:$A$434,0)+4,MATCH(N$60,'[1]PNC 2020'!$A$3:$AA$3,0))=0,"",INDEX('[1]PNC 2020'!$A$3:$AA$434,MATCH($A514,'[1]PNC 2020'!$A$7:$A$434,0)+4,MATCH(N$60,'[1]PNC 2020'!$A$3:$AA$3,0))),"")</f>
        <v/>
      </c>
      <c r="O514" s="35" t="str">
        <f>IFERROR(IF(INDEX('[1]PNC 2020'!$A$3:$AA$434,MATCH($A514,'[1]PNC 2020'!$A$7:$A$434,0)+4,MATCH(O$60,'[1]PNC 2020'!$A$3:$AA$3,0))=0,"",INDEX('[1]PNC 2020'!$A$3:$AA$434,MATCH($A514,'[1]PNC 2020'!$A$7:$A$434,0)+4,MATCH(O$60,'[1]PNC 2020'!$A$3:$AA$3,0))),"")</f>
        <v/>
      </c>
      <c r="P514" s="35">
        <f t="shared" si="164"/>
        <v>0</v>
      </c>
      <c r="Q514" s="35" t="str">
        <f>IFERROR(IF(INDEX('[1]PNC 2020'!$A$3:$AA$434,MATCH($A514,'[1]PNC 2020'!$A$7:$A$434,0)+4,MATCH(Q$60,'[1]PNC 2020'!$A$3:$AA$3,0))=0,"",INDEX('[1]PNC 2020'!$A$3:$AA$434,MATCH($A514,'[1]PNC 2020'!$A$7:$A$434,0)+4,MATCH(Q$60,'[1]PNC 2020'!$A$3:$AA$3,0))),"")</f>
        <v/>
      </c>
      <c r="R514" s="35" t="str">
        <f>IFERROR(IF(INDEX('[1]PNC 2020'!$A$3:$AA$434,MATCH($A514,'[1]PNC 2020'!$A$7:$A$434,0)+4,MATCH(R$60,'[1]PNC 2020'!$A$3:$AA$3,0))=0,"",INDEX('[1]PNC 2020'!$A$3:$AA$434,MATCH($A514,'[1]PNC 2020'!$A$7:$A$434,0)+4,MATCH(R$60,'[1]PNC 2020'!$A$3:$AA$3,0))),"")</f>
        <v/>
      </c>
      <c r="S514" s="35">
        <f t="shared" si="165"/>
        <v>0</v>
      </c>
      <c r="T514" s="35" t="str">
        <f>IFERROR(IF(INDEX('[1]PNC 2020'!$A$3:$AA$434,MATCH($A514,'[1]PNC 2020'!$A$7:$A$434,0)+4,MATCH(T$60,'[1]PNC 2020'!$A$3:$AA$3,0))=0,"",INDEX('[1]PNC 2020'!$A$3:$AA$434,MATCH($A514,'[1]PNC 2020'!$A$7:$A$434,0)+4,MATCH(T$60,'[1]PNC 2020'!$A$3:$AA$3,0))),"")</f>
        <v/>
      </c>
      <c r="U514" s="35" t="str">
        <f>IFERROR(IF(INDEX('[1]PNC 2020'!$A$3:$AA$434,MATCH($A514,'[1]PNC 2020'!$A$7:$A$434,0)+4,MATCH(U$60,'[1]PNC 2020'!$A$3:$AA$3,0))=0,"",INDEX('[1]PNC 2020'!$A$3:$AA$434,MATCH($A514,'[1]PNC 2020'!$A$7:$A$434,0)+4,MATCH(U$60,'[1]PNC 2020'!$A$3:$AA$3,0))),"")</f>
        <v/>
      </c>
      <c r="V514" s="35">
        <f t="shared" si="166"/>
        <v>0</v>
      </c>
      <c r="W514" s="35" t="str">
        <f>IFERROR(IF(INDEX('[1]PNC 2020'!$A$3:$AA$434,MATCH($A514,'[1]PNC 2020'!$A$7:$A$434,0)+4,MATCH(W$60,'[1]PNC 2020'!$A$3:$AA$3,0))=0,"",INDEX('[1]PNC 2020'!$A$3:$AA$434,MATCH($A514,'[1]PNC 2020'!$A$7:$A$434,0)+4,MATCH(W$60,'[1]PNC 2020'!$A$3:$AA$3,0))),"")</f>
        <v/>
      </c>
      <c r="X514" s="35" t="str">
        <f>IFERROR(IF(INDEX('[1]PNC 2020'!$A$3:$AA$434,MATCH($A514,'[1]PNC 2020'!$A$7:$A$434,0)+4,MATCH(X$60,'[1]PNC 2020'!$A$3:$AA$3,0))=0,"",INDEX('[1]PNC 2020'!$A$3:$AA$434,MATCH($A514,'[1]PNC 2020'!$A$7:$A$434,0)+4,MATCH(X$60,'[1]PNC 2020'!$A$3:$AA$3,0))),"")</f>
        <v/>
      </c>
      <c r="Y514" s="35">
        <f t="shared" si="167"/>
        <v>0</v>
      </c>
      <c r="Z514" s="35" t="str">
        <f>IFERROR(IF(INDEX('[1]PNC 2020'!$A$3:$AA$434,MATCH($A514,'[1]PNC 2020'!$A$7:$A$434,0)+4,MATCH(Z$60,'[1]PNC 2020'!$A$3:$AA$3,0))=0,"",INDEX('[1]PNC 2020'!$A$3:$AA$434,MATCH($A514,'[1]PNC 2020'!$A$7:$A$434,0)+4,MATCH(Z$60,'[1]PNC 2020'!$A$3:$AA$3,0))),"")</f>
        <v/>
      </c>
      <c r="AA514" s="35" t="str">
        <f>IFERROR(IF(INDEX('[1]PNC 2020'!$A$3:$AA$434,MATCH($A514,'[1]PNC 2020'!$A$7:$A$434,0)+4,MATCH(AA$60,'[1]PNC 2020'!$A$3:$AA$3,0))=0,"",INDEX('[1]PNC 2020'!$A$3:$AA$434,MATCH($A514,'[1]PNC 2020'!$A$7:$A$434,0)+4,MATCH(AA$60,'[1]PNC 2020'!$A$3:$AA$3,0))),"")</f>
        <v/>
      </c>
      <c r="AB514" s="35">
        <f t="shared" si="168"/>
        <v>0</v>
      </c>
      <c r="AC514" s="35" t="str">
        <f>IFERROR(IF(INDEX('[1]PNC 2020'!$A$3:$AA$434,MATCH($A514,'[1]PNC 2020'!$A$7:$A$434,0)+4,MATCH(AC$60,'[1]PNC 2020'!$A$3:$AA$3,0))=0,"",INDEX('[1]PNC 2020'!$A$3:$AA$434,MATCH($A514,'[1]PNC 2020'!$A$7:$A$434,0)+4,MATCH(AC$60,'[1]PNC 2020'!$A$3:$AA$3,0))),"")</f>
        <v/>
      </c>
      <c r="AD514" s="35" t="str">
        <f>IFERROR(IF(INDEX('[1]PNC 2020'!$A$3:$AA$434,MATCH($A514,'[1]PNC 2020'!$A$7:$A$434,0)+4,MATCH(AD$60,'[1]PNC 2020'!$A$3:$AA$3,0))=0,"",INDEX('[1]PNC 2020'!$A$3:$AA$434,MATCH($A514,'[1]PNC 2020'!$A$7:$A$434,0)+4,MATCH(AD$60,'[1]PNC 2020'!$A$3:$AA$3,0))),"")</f>
        <v/>
      </c>
      <c r="AE514" s="35">
        <f t="shared" si="169"/>
        <v>0</v>
      </c>
      <c r="AF514" s="35" t="str">
        <f>IFERROR(IF(INDEX('[1]PNC 2020'!$A$3:$AA$434,MATCH($A514,'[1]PNC 2020'!$A$7:$A$434,0)+4,MATCH(AF$60,'[1]PNC 2020'!$A$3:$AA$3,0))=0,"",INDEX('[1]PNC 2020'!$A$3:$AA$434,MATCH($A514,'[1]PNC 2020'!$A$7:$A$434,0)+4,MATCH(AF$60,'[1]PNC 2020'!$A$3:$AA$3,0))),"")</f>
        <v/>
      </c>
      <c r="AG514" s="35" t="str">
        <f>IFERROR(IF(INDEX('[1]PNC 2020'!$A$3:$AA$434,MATCH($A514,'[1]PNC 2020'!$A$7:$A$434,0)+4,MATCH(AG$60,'[1]PNC 2020'!$A$3:$AA$3,0))=0,"",INDEX('[1]PNC 2020'!$A$3:$AA$434,MATCH($A514,'[1]PNC 2020'!$A$7:$A$434,0)+4,MATCH(AG$60,'[1]PNC 2020'!$A$3:$AA$3,0))),"")</f>
        <v/>
      </c>
      <c r="AH514" s="35">
        <f t="shared" si="170"/>
        <v>0</v>
      </c>
      <c r="AI514" s="35" t="str">
        <f>IFERROR(IF(INDEX('[1]PNC 2020'!$A$3:$AA$434,MATCH($A514,'[1]PNC 2020'!$A$7:$A$434,0)+4,MATCH(AI$60,'[1]PNC 2020'!$A$3:$AA$3,0))=0,"",INDEX('[1]PNC 2020'!$A$3:$AA$434,MATCH($A514,'[1]PNC 2020'!$A$7:$A$434,0)+4,MATCH(AI$60,'[1]PNC 2020'!$A$3:$AA$3,0))),"")</f>
        <v/>
      </c>
      <c r="AJ514" s="35" t="str">
        <f>IFERROR(IF(INDEX('[1]PNC 2020'!$A$3:$AA$434,MATCH($A514,'[1]PNC 2020'!$A$7:$A$434,0)+4,MATCH(AJ$60,'[1]PNC 2020'!$A$3:$AA$3,0))=0,"",INDEX('[1]PNC 2020'!$A$3:$AA$434,MATCH($A514,'[1]PNC 2020'!$A$7:$A$434,0)+4,MATCH(AJ$60,'[1]PNC 2020'!$A$3:$AA$3,0))),"")</f>
        <v/>
      </c>
      <c r="AK514" s="35">
        <f t="shared" si="171"/>
        <v>0</v>
      </c>
      <c r="AM514" s="97" t="s">
        <v>8</v>
      </c>
    </row>
    <row r="515" spans="1:39" ht="15.9" customHeight="1" x14ac:dyDescent="0.25">
      <c r="A515" s="97" t="str">
        <f t="shared" si="158"/>
        <v>SeptiembreMultiseguros Su, S.A.</v>
      </c>
      <c r="B515" s="37" t="s">
        <v>125</v>
      </c>
      <c r="C515" s="44">
        <f t="shared" si="159"/>
        <v>0</v>
      </c>
      <c r="D515" s="44">
        <f t="shared" si="160"/>
        <v>0</v>
      </c>
      <c r="E515" s="35" t="str">
        <f>IFERROR(IF(INDEX('[1]PNC 2020'!$A$3:$AA$434,MATCH($A515,'[1]PNC 2020'!$A$7:$A$434,0)+4,MATCH(E$60,'[1]PNC 2020'!$A$3:$AA$3,0))=0,"",INDEX('[1]PNC 2020'!$A$3:$AA$434,MATCH($A515,'[1]PNC 2020'!$A$7:$A$434,0)+4,MATCH(E$60,'[1]PNC 2020'!$A$3:$AA$3,0))),"")</f>
        <v/>
      </c>
      <c r="F515" s="35" t="str">
        <f>IFERROR(IF(INDEX('[1]PNC 2020'!$A$3:$AA$434,MATCH($A515,'[1]PNC 2020'!$A$7:$A$434,0)+4,MATCH(F$60,'[1]PNC 2020'!$A$3:$AA$3,0))=0,"",INDEX('[1]PNC 2020'!$A$3:$AA$434,MATCH($A515,'[1]PNC 2020'!$A$7:$A$434,0)+4,MATCH(F$60,'[1]PNC 2020'!$A$3:$AA$3,0))),"")</f>
        <v/>
      </c>
      <c r="G515" s="35">
        <f t="shared" si="161"/>
        <v>0</v>
      </c>
      <c r="H515" s="35" t="str">
        <f>IFERROR(IF(INDEX('[1]PNC 2020'!$A$3:$AA$434,MATCH($A515,'[1]PNC 2020'!$A$7:$A$434,0)+4,MATCH(H$60,'[1]PNC 2020'!$A$3:$AA$3,0))=0,"",INDEX('[1]PNC 2020'!$A$3:$AA$434,MATCH($A515,'[1]PNC 2020'!$A$7:$A$434,0)+4,MATCH(H$60,'[1]PNC 2020'!$A$3:$AA$3,0))),"")</f>
        <v/>
      </c>
      <c r="I515" s="35" t="str">
        <f>IFERROR(IF(INDEX('[1]PNC 2020'!$A$3:$AA$434,MATCH($A515,'[1]PNC 2020'!$A$7:$A$434,0)+4,MATCH(I$60,'[1]PNC 2020'!$A$3:$AA$3,0))=0,"",INDEX('[1]PNC 2020'!$A$3:$AA$434,MATCH($A515,'[1]PNC 2020'!$A$7:$A$434,0)+4,MATCH(I$60,'[1]PNC 2020'!$A$3:$AA$3,0))),"")</f>
        <v/>
      </c>
      <c r="J515" s="35">
        <f t="shared" si="162"/>
        <v>0</v>
      </c>
      <c r="K515" s="35" t="str">
        <f>IFERROR(IF(INDEX('[1]PNC 2020'!$A$3:$AA$434,MATCH($A515,'[1]PNC 2020'!$A$7:$A$434,0)+4,MATCH(K$60,'[1]PNC 2020'!$A$3:$AA$3,0))=0,"",INDEX('[1]PNC 2020'!$A$3:$AA$434,MATCH($A515,'[1]PNC 2020'!$A$7:$A$434,0)+4,MATCH(K$60,'[1]PNC 2020'!$A$3:$AA$3,0))),"")</f>
        <v/>
      </c>
      <c r="L515" s="35" t="str">
        <f>IFERROR(IF(INDEX('[1]PNC 2020'!$A$3:$AA$434,MATCH($A515,'[1]PNC 2020'!$A$7:$A$434,0)+4,MATCH(L$60,'[1]PNC 2020'!$A$3:$AA$3,0))=0,"",INDEX('[1]PNC 2020'!$A$3:$AA$434,MATCH($A515,'[1]PNC 2020'!$A$7:$A$434,0)+4,MATCH(L$60,'[1]PNC 2020'!$A$3:$AA$3,0))),"")</f>
        <v/>
      </c>
      <c r="M515" s="35">
        <f t="shared" si="163"/>
        <v>0</v>
      </c>
      <c r="N515" s="35" t="str">
        <f>IFERROR(IF(INDEX('[1]PNC 2020'!$A$3:$AA$434,MATCH($A515,'[1]PNC 2020'!$A$7:$A$434,0)+4,MATCH(N$60,'[1]PNC 2020'!$A$3:$AA$3,0))=0,"",INDEX('[1]PNC 2020'!$A$3:$AA$434,MATCH($A515,'[1]PNC 2020'!$A$7:$A$434,0)+4,MATCH(N$60,'[1]PNC 2020'!$A$3:$AA$3,0))),"")</f>
        <v/>
      </c>
      <c r="O515" s="35" t="str">
        <f>IFERROR(IF(INDEX('[1]PNC 2020'!$A$3:$AA$434,MATCH($A515,'[1]PNC 2020'!$A$7:$A$434,0)+4,MATCH(O$60,'[1]PNC 2020'!$A$3:$AA$3,0))=0,"",INDEX('[1]PNC 2020'!$A$3:$AA$434,MATCH($A515,'[1]PNC 2020'!$A$7:$A$434,0)+4,MATCH(O$60,'[1]PNC 2020'!$A$3:$AA$3,0))),"")</f>
        <v/>
      </c>
      <c r="P515" s="35">
        <f t="shared" si="164"/>
        <v>0</v>
      </c>
      <c r="Q515" s="35" t="str">
        <f>IFERROR(IF(INDEX('[1]PNC 2020'!$A$3:$AA$434,MATCH($A515,'[1]PNC 2020'!$A$7:$A$434,0)+4,MATCH(Q$60,'[1]PNC 2020'!$A$3:$AA$3,0))=0,"",INDEX('[1]PNC 2020'!$A$3:$AA$434,MATCH($A515,'[1]PNC 2020'!$A$7:$A$434,0)+4,MATCH(Q$60,'[1]PNC 2020'!$A$3:$AA$3,0))),"")</f>
        <v/>
      </c>
      <c r="R515" s="35" t="str">
        <f>IFERROR(IF(INDEX('[1]PNC 2020'!$A$3:$AA$434,MATCH($A515,'[1]PNC 2020'!$A$7:$A$434,0)+4,MATCH(R$60,'[1]PNC 2020'!$A$3:$AA$3,0))=0,"",INDEX('[1]PNC 2020'!$A$3:$AA$434,MATCH($A515,'[1]PNC 2020'!$A$7:$A$434,0)+4,MATCH(R$60,'[1]PNC 2020'!$A$3:$AA$3,0))),"")</f>
        <v/>
      </c>
      <c r="S515" s="35">
        <f t="shared" si="165"/>
        <v>0</v>
      </c>
      <c r="T515" s="35" t="str">
        <f>IFERROR(IF(INDEX('[1]PNC 2020'!$A$3:$AA$434,MATCH($A515,'[1]PNC 2020'!$A$7:$A$434,0)+4,MATCH(T$60,'[1]PNC 2020'!$A$3:$AA$3,0))=0,"",INDEX('[1]PNC 2020'!$A$3:$AA$434,MATCH($A515,'[1]PNC 2020'!$A$7:$A$434,0)+4,MATCH(T$60,'[1]PNC 2020'!$A$3:$AA$3,0))),"")</f>
        <v/>
      </c>
      <c r="U515" s="35" t="str">
        <f>IFERROR(IF(INDEX('[1]PNC 2020'!$A$3:$AA$434,MATCH($A515,'[1]PNC 2020'!$A$7:$A$434,0)+4,MATCH(U$60,'[1]PNC 2020'!$A$3:$AA$3,0))=0,"",INDEX('[1]PNC 2020'!$A$3:$AA$434,MATCH($A515,'[1]PNC 2020'!$A$7:$A$434,0)+4,MATCH(U$60,'[1]PNC 2020'!$A$3:$AA$3,0))),"")</f>
        <v/>
      </c>
      <c r="V515" s="35">
        <f t="shared" si="166"/>
        <v>0</v>
      </c>
      <c r="W515" s="35" t="str">
        <f>IFERROR(IF(INDEX('[1]PNC 2020'!$A$3:$AA$434,MATCH($A515,'[1]PNC 2020'!$A$7:$A$434,0)+4,MATCH(W$60,'[1]PNC 2020'!$A$3:$AA$3,0))=0,"",INDEX('[1]PNC 2020'!$A$3:$AA$434,MATCH($A515,'[1]PNC 2020'!$A$7:$A$434,0)+4,MATCH(W$60,'[1]PNC 2020'!$A$3:$AA$3,0))),"")</f>
        <v/>
      </c>
      <c r="X515" s="35" t="str">
        <f>IFERROR(IF(INDEX('[1]PNC 2020'!$A$3:$AA$434,MATCH($A515,'[1]PNC 2020'!$A$7:$A$434,0)+4,MATCH(X$60,'[1]PNC 2020'!$A$3:$AA$3,0))=0,"",INDEX('[1]PNC 2020'!$A$3:$AA$434,MATCH($A515,'[1]PNC 2020'!$A$7:$A$434,0)+4,MATCH(X$60,'[1]PNC 2020'!$A$3:$AA$3,0))),"")</f>
        <v/>
      </c>
      <c r="Y515" s="35">
        <f t="shared" si="167"/>
        <v>0</v>
      </c>
      <c r="Z515" s="35" t="str">
        <f>IFERROR(IF(INDEX('[1]PNC 2020'!$A$3:$AA$434,MATCH($A515,'[1]PNC 2020'!$A$7:$A$434,0)+4,MATCH(Z$60,'[1]PNC 2020'!$A$3:$AA$3,0))=0,"",INDEX('[1]PNC 2020'!$A$3:$AA$434,MATCH($A515,'[1]PNC 2020'!$A$7:$A$434,0)+4,MATCH(Z$60,'[1]PNC 2020'!$A$3:$AA$3,0))),"")</f>
        <v/>
      </c>
      <c r="AA515" s="35" t="str">
        <f>IFERROR(IF(INDEX('[1]PNC 2020'!$A$3:$AA$434,MATCH($A515,'[1]PNC 2020'!$A$7:$A$434,0)+4,MATCH(AA$60,'[1]PNC 2020'!$A$3:$AA$3,0))=0,"",INDEX('[1]PNC 2020'!$A$3:$AA$434,MATCH($A515,'[1]PNC 2020'!$A$7:$A$434,0)+4,MATCH(AA$60,'[1]PNC 2020'!$A$3:$AA$3,0))),"")</f>
        <v/>
      </c>
      <c r="AB515" s="35">
        <f t="shared" si="168"/>
        <v>0</v>
      </c>
      <c r="AC515" s="35" t="str">
        <f>IFERROR(IF(INDEX('[1]PNC 2020'!$A$3:$AA$434,MATCH($A515,'[1]PNC 2020'!$A$7:$A$434,0)+4,MATCH(AC$60,'[1]PNC 2020'!$A$3:$AA$3,0))=0,"",INDEX('[1]PNC 2020'!$A$3:$AA$434,MATCH($A515,'[1]PNC 2020'!$A$7:$A$434,0)+4,MATCH(AC$60,'[1]PNC 2020'!$A$3:$AA$3,0))),"")</f>
        <v/>
      </c>
      <c r="AD515" s="35" t="str">
        <f>IFERROR(IF(INDEX('[1]PNC 2020'!$A$3:$AA$434,MATCH($A515,'[1]PNC 2020'!$A$7:$A$434,0)+4,MATCH(AD$60,'[1]PNC 2020'!$A$3:$AA$3,0))=0,"",INDEX('[1]PNC 2020'!$A$3:$AA$434,MATCH($A515,'[1]PNC 2020'!$A$7:$A$434,0)+4,MATCH(AD$60,'[1]PNC 2020'!$A$3:$AA$3,0))),"")</f>
        <v/>
      </c>
      <c r="AE515" s="35">
        <f t="shared" si="169"/>
        <v>0</v>
      </c>
      <c r="AF515" s="35" t="str">
        <f>IFERROR(IF(INDEX('[1]PNC 2020'!$A$3:$AA$434,MATCH($A515,'[1]PNC 2020'!$A$7:$A$434,0)+4,MATCH(AF$60,'[1]PNC 2020'!$A$3:$AA$3,0))=0,"",INDEX('[1]PNC 2020'!$A$3:$AA$434,MATCH($A515,'[1]PNC 2020'!$A$7:$A$434,0)+4,MATCH(AF$60,'[1]PNC 2020'!$A$3:$AA$3,0))),"")</f>
        <v/>
      </c>
      <c r="AG515" s="35" t="str">
        <f>IFERROR(IF(INDEX('[1]PNC 2020'!$A$3:$AA$434,MATCH($A515,'[1]PNC 2020'!$A$7:$A$434,0)+4,MATCH(AG$60,'[1]PNC 2020'!$A$3:$AA$3,0))=0,"",INDEX('[1]PNC 2020'!$A$3:$AA$434,MATCH($A515,'[1]PNC 2020'!$A$7:$A$434,0)+4,MATCH(AG$60,'[1]PNC 2020'!$A$3:$AA$3,0))),"")</f>
        <v/>
      </c>
      <c r="AH515" s="35">
        <f t="shared" si="170"/>
        <v>0</v>
      </c>
      <c r="AI515" s="35" t="str">
        <f>IFERROR(IF(INDEX('[1]PNC 2020'!$A$3:$AA$434,MATCH($A515,'[1]PNC 2020'!$A$7:$A$434,0)+4,MATCH(AI$60,'[1]PNC 2020'!$A$3:$AA$3,0))=0,"",INDEX('[1]PNC 2020'!$A$3:$AA$434,MATCH($A515,'[1]PNC 2020'!$A$7:$A$434,0)+4,MATCH(AI$60,'[1]PNC 2020'!$A$3:$AA$3,0))),"")</f>
        <v/>
      </c>
      <c r="AJ515" s="35" t="str">
        <f>IFERROR(IF(INDEX('[1]PNC 2020'!$A$3:$AA$434,MATCH($A515,'[1]PNC 2020'!$A$7:$A$434,0)+4,MATCH(AJ$60,'[1]PNC 2020'!$A$3:$AA$3,0))=0,"",INDEX('[1]PNC 2020'!$A$3:$AA$434,MATCH($A515,'[1]PNC 2020'!$A$7:$A$434,0)+4,MATCH(AJ$60,'[1]PNC 2020'!$A$3:$AA$3,0))),"")</f>
        <v/>
      </c>
      <c r="AK515" s="35">
        <f t="shared" si="171"/>
        <v>0</v>
      </c>
      <c r="AM515" s="97" t="s">
        <v>8</v>
      </c>
    </row>
    <row r="516" spans="1:39" ht="15.9" customHeight="1" x14ac:dyDescent="0.25">
      <c r="A516" s="97" t="str">
        <f t="shared" si="158"/>
        <v>SeptiembreSeguros Ademi, S.A.</v>
      </c>
      <c r="B516" s="37" t="s">
        <v>126</v>
      </c>
      <c r="C516" s="44">
        <f t="shared" si="159"/>
        <v>0</v>
      </c>
      <c r="D516" s="44">
        <f t="shared" si="160"/>
        <v>0</v>
      </c>
      <c r="E516" s="35" t="str">
        <f>IFERROR(IF(INDEX('[1]PNC 2020'!$A$3:$AA$434,MATCH($A516,'[1]PNC 2020'!$A$7:$A$434,0)+4,MATCH(E$60,'[1]PNC 2020'!$A$3:$AA$3,0))=0,"",INDEX('[1]PNC 2020'!$A$3:$AA$434,MATCH($A516,'[1]PNC 2020'!$A$7:$A$434,0)+4,MATCH(E$60,'[1]PNC 2020'!$A$3:$AA$3,0))),"")</f>
        <v/>
      </c>
      <c r="F516" s="35" t="str">
        <f>IFERROR(IF(INDEX('[1]PNC 2020'!$A$3:$AA$434,MATCH($A516,'[1]PNC 2020'!$A$7:$A$434,0)+4,MATCH(F$60,'[1]PNC 2020'!$A$3:$AA$3,0))=0,"",INDEX('[1]PNC 2020'!$A$3:$AA$434,MATCH($A516,'[1]PNC 2020'!$A$7:$A$434,0)+4,MATCH(F$60,'[1]PNC 2020'!$A$3:$AA$3,0))),"")</f>
        <v/>
      </c>
      <c r="G516" s="35">
        <f t="shared" si="161"/>
        <v>0</v>
      </c>
      <c r="H516" s="35" t="str">
        <f>IFERROR(IF(INDEX('[1]PNC 2020'!$A$3:$AA$434,MATCH($A516,'[1]PNC 2020'!$A$7:$A$434,0)+4,MATCH(H$60,'[1]PNC 2020'!$A$3:$AA$3,0))=0,"",INDEX('[1]PNC 2020'!$A$3:$AA$434,MATCH($A516,'[1]PNC 2020'!$A$7:$A$434,0)+4,MATCH(H$60,'[1]PNC 2020'!$A$3:$AA$3,0))),"")</f>
        <v/>
      </c>
      <c r="I516" s="35" t="str">
        <f>IFERROR(IF(INDEX('[1]PNC 2020'!$A$3:$AA$434,MATCH($A516,'[1]PNC 2020'!$A$7:$A$434,0)+4,MATCH(I$60,'[1]PNC 2020'!$A$3:$AA$3,0))=0,"",INDEX('[1]PNC 2020'!$A$3:$AA$434,MATCH($A516,'[1]PNC 2020'!$A$7:$A$434,0)+4,MATCH(I$60,'[1]PNC 2020'!$A$3:$AA$3,0))),"")</f>
        <v/>
      </c>
      <c r="J516" s="35">
        <f t="shared" si="162"/>
        <v>0</v>
      </c>
      <c r="K516" s="35" t="str">
        <f>IFERROR(IF(INDEX('[1]PNC 2020'!$A$3:$AA$434,MATCH($A516,'[1]PNC 2020'!$A$7:$A$434,0)+4,MATCH(K$60,'[1]PNC 2020'!$A$3:$AA$3,0))=0,"",INDEX('[1]PNC 2020'!$A$3:$AA$434,MATCH($A516,'[1]PNC 2020'!$A$7:$A$434,0)+4,MATCH(K$60,'[1]PNC 2020'!$A$3:$AA$3,0))),"")</f>
        <v/>
      </c>
      <c r="L516" s="35" t="str">
        <f>IFERROR(IF(INDEX('[1]PNC 2020'!$A$3:$AA$434,MATCH($A516,'[1]PNC 2020'!$A$7:$A$434,0)+4,MATCH(L$60,'[1]PNC 2020'!$A$3:$AA$3,0))=0,"",INDEX('[1]PNC 2020'!$A$3:$AA$434,MATCH($A516,'[1]PNC 2020'!$A$7:$A$434,0)+4,MATCH(L$60,'[1]PNC 2020'!$A$3:$AA$3,0))),"")</f>
        <v/>
      </c>
      <c r="M516" s="35">
        <f t="shared" si="163"/>
        <v>0</v>
      </c>
      <c r="N516" s="35" t="str">
        <f>IFERROR(IF(INDEX('[1]PNC 2020'!$A$3:$AA$434,MATCH($A516,'[1]PNC 2020'!$A$7:$A$434,0)+4,MATCH(N$60,'[1]PNC 2020'!$A$3:$AA$3,0))=0,"",INDEX('[1]PNC 2020'!$A$3:$AA$434,MATCH($A516,'[1]PNC 2020'!$A$7:$A$434,0)+4,MATCH(N$60,'[1]PNC 2020'!$A$3:$AA$3,0))),"")</f>
        <v/>
      </c>
      <c r="O516" s="35" t="str">
        <f>IFERROR(IF(INDEX('[1]PNC 2020'!$A$3:$AA$434,MATCH($A516,'[1]PNC 2020'!$A$7:$A$434,0)+4,MATCH(O$60,'[1]PNC 2020'!$A$3:$AA$3,0))=0,"",INDEX('[1]PNC 2020'!$A$3:$AA$434,MATCH($A516,'[1]PNC 2020'!$A$7:$A$434,0)+4,MATCH(O$60,'[1]PNC 2020'!$A$3:$AA$3,0))),"")</f>
        <v/>
      </c>
      <c r="P516" s="35">
        <f t="shared" si="164"/>
        <v>0</v>
      </c>
      <c r="Q516" s="35" t="str">
        <f>IFERROR(IF(INDEX('[1]PNC 2020'!$A$3:$AA$434,MATCH($A516,'[1]PNC 2020'!$A$7:$A$434,0)+4,MATCH(Q$60,'[1]PNC 2020'!$A$3:$AA$3,0))=0,"",INDEX('[1]PNC 2020'!$A$3:$AA$434,MATCH($A516,'[1]PNC 2020'!$A$7:$A$434,0)+4,MATCH(Q$60,'[1]PNC 2020'!$A$3:$AA$3,0))),"")</f>
        <v/>
      </c>
      <c r="R516" s="35" t="str">
        <f>IFERROR(IF(INDEX('[1]PNC 2020'!$A$3:$AA$434,MATCH($A516,'[1]PNC 2020'!$A$7:$A$434,0)+4,MATCH(R$60,'[1]PNC 2020'!$A$3:$AA$3,0))=0,"",INDEX('[1]PNC 2020'!$A$3:$AA$434,MATCH($A516,'[1]PNC 2020'!$A$7:$A$434,0)+4,MATCH(R$60,'[1]PNC 2020'!$A$3:$AA$3,0))),"")</f>
        <v/>
      </c>
      <c r="S516" s="35">
        <f t="shared" si="165"/>
        <v>0</v>
      </c>
      <c r="T516" s="35" t="str">
        <f>IFERROR(IF(INDEX('[1]PNC 2020'!$A$3:$AA$434,MATCH($A516,'[1]PNC 2020'!$A$7:$A$434,0)+4,MATCH(T$60,'[1]PNC 2020'!$A$3:$AA$3,0))=0,"",INDEX('[1]PNC 2020'!$A$3:$AA$434,MATCH($A516,'[1]PNC 2020'!$A$7:$A$434,0)+4,MATCH(T$60,'[1]PNC 2020'!$A$3:$AA$3,0))),"")</f>
        <v/>
      </c>
      <c r="U516" s="35" t="str">
        <f>IFERROR(IF(INDEX('[1]PNC 2020'!$A$3:$AA$434,MATCH($A516,'[1]PNC 2020'!$A$7:$A$434,0)+4,MATCH(U$60,'[1]PNC 2020'!$A$3:$AA$3,0))=0,"",INDEX('[1]PNC 2020'!$A$3:$AA$434,MATCH($A516,'[1]PNC 2020'!$A$7:$A$434,0)+4,MATCH(U$60,'[1]PNC 2020'!$A$3:$AA$3,0))),"")</f>
        <v/>
      </c>
      <c r="V516" s="35">
        <f t="shared" si="166"/>
        <v>0</v>
      </c>
      <c r="W516" s="35" t="str">
        <f>IFERROR(IF(INDEX('[1]PNC 2020'!$A$3:$AA$434,MATCH($A516,'[1]PNC 2020'!$A$7:$A$434,0)+4,MATCH(W$60,'[1]PNC 2020'!$A$3:$AA$3,0))=0,"",INDEX('[1]PNC 2020'!$A$3:$AA$434,MATCH($A516,'[1]PNC 2020'!$A$7:$A$434,0)+4,MATCH(W$60,'[1]PNC 2020'!$A$3:$AA$3,0))),"")</f>
        <v/>
      </c>
      <c r="X516" s="35" t="str">
        <f>IFERROR(IF(INDEX('[1]PNC 2020'!$A$3:$AA$434,MATCH($A516,'[1]PNC 2020'!$A$7:$A$434,0)+4,MATCH(X$60,'[1]PNC 2020'!$A$3:$AA$3,0))=0,"",INDEX('[1]PNC 2020'!$A$3:$AA$434,MATCH($A516,'[1]PNC 2020'!$A$7:$A$434,0)+4,MATCH(X$60,'[1]PNC 2020'!$A$3:$AA$3,0))),"")</f>
        <v/>
      </c>
      <c r="Y516" s="35">
        <f t="shared" si="167"/>
        <v>0</v>
      </c>
      <c r="Z516" s="35" t="str">
        <f>IFERROR(IF(INDEX('[1]PNC 2020'!$A$3:$AA$434,MATCH($A516,'[1]PNC 2020'!$A$7:$A$434,0)+4,MATCH(Z$60,'[1]PNC 2020'!$A$3:$AA$3,0))=0,"",INDEX('[1]PNC 2020'!$A$3:$AA$434,MATCH($A516,'[1]PNC 2020'!$A$7:$A$434,0)+4,MATCH(Z$60,'[1]PNC 2020'!$A$3:$AA$3,0))),"")</f>
        <v/>
      </c>
      <c r="AA516" s="35" t="str">
        <f>IFERROR(IF(INDEX('[1]PNC 2020'!$A$3:$AA$434,MATCH($A516,'[1]PNC 2020'!$A$7:$A$434,0)+4,MATCH(AA$60,'[1]PNC 2020'!$A$3:$AA$3,0))=0,"",INDEX('[1]PNC 2020'!$A$3:$AA$434,MATCH($A516,'[1]PNC 2020'!$A$7:$A$434,0)+4,MATCH(AA$60,'[1]PNC 2020'!$A$3:$AA$3,0))),"")</f>
        <v/>
      </c>
      <c r="AB516" s="35">
        <f t="shared" si="168"/>
        <v>0</v>
      </c>
      <c r="AC516" s="35" t="str">
        <f>IFERROR(IF(INDEX('[1]PNC 2020'!$A$3:$AA$434,MATCH($A516,'[1]PNC 2020'!$A$7:$A$434,0)+4,MATCH(AC$60,'[1]PNC 2020'!$A$3:$AA$3,0))=0,"",INDEX('[1]PNC 2020'!$A$3:$AA$434,MATCH($A516,'[1]PNC 2020'!$A$7:$A$434,0)+4,MATCH(AC$60,'[1]PNC 2020'!$A$3:$AA$3,0))),"")</f>
        <v/>
      </c>
      <c r="AD516" s="35" t="str">
        <f>IFERROR(IF(INDEX('[1]PNC 2020'!$A$3:$AA$434,MATCH($A516,'[1]PNC 2020'!$A$7:$A$434,0)+4,MATCH(AD$60,'[1]PNC 2020'!$A$3:$AA$3,0))=0,"",INDEX('[1]PNC 2020'!$A$3:$AA$434,MATCH($A516,'[1]PNC 2020'!$A$7:$A$434,0)+4,MATCH(AD$60,'[1]PNC 2020'!$A$3:$AA$3,0))),"")</f>
        <v/>
      </c>
      <c r="AE516" s="35">
        <f t="shared" si="169"/>
        <v>0</v>
      </c>
      <c r="AF516" s="35" t="str">
        <f>IFERROR(IF(INDEX('[1]PNC 2020'!$A$3:$AA$434,MATCH($A516,'[1]PNC 2020'!$A$7:$A$434,0)+4,MATCH(AF$60,'[1]PNC 2020'!$A$3:$AA$3,0))=0,"",INDEX('[1]PNC 2020'!$A$3:$AA$434,MATCH($A516,'[1]PNC 2020'!$A$7:$A$434,0)+4,MATCH(AF$60,'[1]PNC 2020'!$A$3:$AA$3,0))),"")</f>
        <v/>
      </c>
      <c r="AG516" s="35" t="str">
        <f>IFERROR(IF(INDEX('[1]PNC 2020'!$A$3:$AA$434,MATCH($A516,'[1]PNC 2020'!$A$7:$A$434,0)+4,MATCH(AG$60,'[1]PNC 2020'!$A$3:$AA$3,0))=0,"",INDEX('[1]PNC 2020'!$A$3:$AA$434,MATCH($A516,'[1]PNC 2020'!$A$7:$A$434,0)+4,MATCH(AG$60,'[1]PNC 2020'!$A$3:$AA$3,0))),"")</f>
        <v/>
      </c>
      <c r="AH516" s="35">
        <f t="shared" si="170"/>
        <v>0</v>
      </c>
      <c r="AI516" s="35" t="str">
        <f>IFERROR(IF(INDEX('[1]PNC 2020'!$A$3:$AA$434,MATCH($A516,'[1]PNC 2020'!$A$7:$A$434,0)+4,MATCH(AI$60,'[1]PNC 2020'!$A$3:$AA$3,0))=0,"",INDEX('[1]PNC 2020'!$A$3:$AA$434,MATCH($A516,'[1]PNC 2020'!$A$7:$A$434,0)+4,MATCH(AI$60,'[1]PNC 2020'!$A$3:$AA$3,0))),"")</f>
        <v/>
      </c>
      <c r="AJ516" s="35" t="str">
        <f>IFERROR(IF(INDEX('[1]PNC 2020'!$A$3:$AA$434,MATCH($A516,'[1]PNC 2020'!$A$7:$A$434,0)+4,MATCH(AJ$60,'[1]PNC 2020'!$A$3:$AA$3,0))=0,"",INDEX('[1]PNC 2020'!$A$3:$AA$434,MATCH($A516,'[1]PNC 2020'!$A$7:$A$434,0)+4,MATCH(AJ$60,'[1]PNC 2020'!$A$3:$AA$3,0))),"")</f>
        <v/>
      </c>
      <c r="AK516" s="35">
        <f t="shared" si="171"/>
        <v>0</v>
      </c>
      <c r="AM516" s="97" t="s">
        <v>8</v>
      </c>
    </row>
    <row r="517" spans="1:39" ht="15.9" customHeight="1" x14ac:dyDescent="0.25">
      <c r="A517" s="97" t="str">
        <f t="shared" si="158"/>
        <v>SeptiembreFuturo Seguros</v>
      </c>
      <c r="B517" s="37" t="s">
        <v>109</v>
      </c>
      <c r="C517" s="44">
        <f t="shared" si="159"/>
        <v>0</v>
      </c>
      <c r="D517" s="44">
        <f t="shared" si="160"/>
        <v>0</v>
      </c>
      <c r="E517" s="35" t="str">
        <f>IFERROR(IF(INDEX('[1]PNC 2020'!$A$3:$AA$434,MATCH($A517,'[1]PNC 2020'!$A$7:$A$434,0)+4,MATCH(E$60,'[1]PNC 2020'!$A$3:$AA$3,0))=0,"",INDEX('[1]PNC 2020'!$A$3:$AA$434,MATCH($A517,'[1]PNC 2020'!$A$7:$A$434,0)+4,MATCH(E$60,'[1]PNC 2020'!$A$3:$AA$3,0))),"")</f>
        <v/>
      </c>
      <c r="F517" s="35" t="str">
        <f>IFERROR(IF(INDEX('[1]PNC 2020'!$A$3:$AA$434,MATCH($A517,'[1]PNC 2020'!$A$7:$A$434,0)+4,MATCH(F$60,'[1]PNC 2020'!$A$3:$AA$3,0))=0,"",INDEX('[1]PNC 2020'!$A$3:$AA$434,MATCH($A517,'[1]PNC 2020'!$A$7:$A$434,0)+4,MATCH(F$60,'[1]PNC 2020'!$A$3:$AA$3,0))),"")</f>
        <v/>
      </c>
      <c r="G517" s="35">
        <f t="shared" si="161"/>
        <v>0</v>
      </c>
      <c r="H517" s="35" t="str">
        <f>IFERROR(IF(INDEX('[1]PNC 2020'!$A$3:$AA$434,MATCH($A517,'[1]PNC 2020'!$A$7:$A$434,0)+4,MATCH(H$60,'[1]PNC 2020'!$A$3:$AA$3,0))=0,"",INDEX('[1]PNC 2020'!$A$3:$AA$434,MATCH($A517,'[1]PNC 2020'!$A$7:$A$434,0)+4,MATCH(H$60,'[1]PNC 2020'!$A$3:$AA$3,0))),"")</f>
        <v/>
      </c>
      <c r="I517" s="35" t="str">
        <f>IFERROR(IF(INDEX('[1]PNC 2020'!$A$3:$AA$434,MATCH($A517,'[1]PNC 2020'!$A$7:$A$434,0)+4,MATCH(I$60,'[1]PNC 2020'!$A$3:$AA$3,0))=0,"",INDEX('[1]PNC 2020'!$A$3:$AA$434,MATCH($A517,'[1]PNC 2020'!$A$7:$A$434,0)+4,MATCH(I$60,'[1]PNC 2020'!$A$3:$AA$3,0))),"")</f>
        <v/>
      </c>
      <c r="J517" s="35">
        <f t="shared" si="162"/>
        <v>0</v>
      </c>
      <c r="K517" s="35" t="str">
        <f>IFERROR(IF(INDEX('[1]PNC 2020'!$A$3:$AA$434,MATCH($A517,'[1]PNC 2020'!$A$7:$A$434,0)+4,MATCH(K$60,'[1]PNC 2020'!$A$3:$AA$3,0))=0,"",INDEX('[1]PNC 2020'!$A$3:$AA$434,MATCH($A517,'[1]PNC 2020'!$A$7:$A$434,0)+4,MATCH(K$60,'[1]PNC 2020'!$A$3:$AA$3,0))),"")</f>
        <v/>
      </c>
      <c r="L517" s="35" t="str">
        <f>IFERROR(IF(INDEX('[1]PNC 2020'!$A$3:$AA$434,MATCH($A517,'[1]PNC 2020'!$A$7:$A$434,0)+4,MATCH(L$60,'[1]PNC 2020'!$A$3:$AA$3,0))=0,"",INDEX('[1]PNC 2020'!$A$3:$AA$434,MATCH($A517,'[1]PNC 2020'!$A$7:$A$434,0)+4,MATCH(L$60,'[1]PNC 2020'!$A$3:$AA$3,0))),"")</f>
        <v/>
      </c>
      <c r="M517" s="35">
        <f t="shared" si="163"/>
        <v>0</v>
      </c>
      <c r="N517" s="35" t="str">
        <f>IFERROR(IF(INDEX('[1]PNC 2020'!$A$3:$AA$434,MATCH($A517,'[1]PNC 2020'!$A$7:$A$434,0)+4,MATCH(N$60,'[1]PNC 2020'!$A$3:$AA$3,0))=0,"",INDEX('[1]PNC 2020'!$A$3:$AA$434,MATCH($A517,'[1]PNC 2020'!$A$7:$A$434,0)+4,MATCH(N$60,'[1]PNC 2020'!$A$3:$AA$3,0))),"")</f>
        <v/>
      </c>
      <c r="O517" s="35" t="str">
        <f>IFERROR(IF(INDEX('[1]PNC 2020'!$A$3:$AA$434,MATCH($A517,'[1]PNC 2020'!$A$7:$A$434,0)+4,MATCH(O$60,'[1]PNC 2020'!$A$3:$AA$3,0))=0,"",INDEX('[1]PNC 2020'!$A$3:$AA$434,MATCH($A517,'[1]PNC 2020'!$A$7:$A$434,0)+4,MATCH(O$60,'[1]PNC 2020'!$A$3:$AA$3,0))),"")</f>
        <v/>
      </c>
      <c r="P517" s="35">
        <f t="shared" si="164"/>
        <v>0</v>
      </c>
      <c r="Q517" s="35" t="str">
        <f>IFERROR(IF(INDEX('[1]PNC 2020'!$A$3:$AA$434,MATCH($A517,'[1]PNC 2020'!$A$7:$A$434,0)+4,MATCH(Q$60,'[1]PNC 2020'!$A$3:$AA$3,0))=0,"",INDEX('[1]PNC 2020'!$A$3:$AA$434,MATCH($A517,'[1]PNC 2020'!$A$7:$A$434,0)+4,MATCH(Q$60,'[1]PNC 2020'!$A$3:$AA$3,0))),"")</f>
        <v/>
      </c>
      <c r="R517" s="35" t="str">
        <f>IFERROR(IF(INDEX('[1]PNC 2020'!$A$3:$AA$434,MATCH($A517,'[1]PNC 2020'!$A$7:$A$434,0)+4,MATCH(R$60,'[1]PNC 2020'!$A$3:$AA$3,0))=0,"",INDEX('[1]PNC 2020'!$A$3:$AA$434,MATCH($A517,'[1]PNC 2020'!$A$7:$A$434,0)+4,MATCH(R$60,'[1]PNC 2020'!$A$3:$AA$3,0))),"")</f>
        <v/>
      </c>
      <c r="S517" s="35">
        <f t="shared" si="165"/>
        <v>0</v>
      </c>
      <c r="T517" s="35" t="str">
        <f>IFERROR(IF(INDEX('[1]PNC 2020'!$A$3:$AA$434,MATCH($A517,'[1]PNC 2020'!$A$7:$A$434,0)+4,MATCH(T$60,'[1]PNC 2020'!$A$3:$AA$3,0))=0,"",INDEX('[1]PNC 2020'!$A$3:$AA$434,MATCH($A517,'[1]PNC 2020'!$A$7:$A$434,0)+4,MATCH(T$60,'[1]PNC 2020'!$A$3:$AA$3,0))),"")</f>
        <v/>
      </c>
      <c r="U517" s="35" t="str">
        <f>IFERROR(IF(INDEX('[1]PNC 2020'!$A$3:$AA$434,MATCH($A517,'[1]PNC 2020'!$A$7:$A$434,0)+4,MATCH(U$60,'[1]PNC 2020'!$A$3:$AA$3,0))=0,"",INDEX('[1]PNC 2020'!$A$3:$AA$434,MATCH($A517,'[1]PNC 2020'!$A$7:$A$434,0)+4,MATCH(U$60,'[1]PNC 2020'!$A$3:$AA$3,0))),"")</f>
        <v/>
      </c>
      <c r="V517" s="35">
        <f t="shared" si="166"/>
        <v>0</v>
      </c>
      <c r="W517" s="35" t="str">
        <f>IFERROR(IF(INDEX('[1]PNC 2020'!$A$3:$AA$434,MATCH($A517,'[1]PNC 2020'!$A$7:$A$434,0)+4,MATCH(W$60,'[1]PNC 2020'!$A$3:$AA$3,0))=0,"",INDEX('[1]PNC 2020'!$A$3:$AA$434,MATCH($A517,'[1]PNC 2020'!$A$7:$A$434,0)+4,MATCH(W$60,'[1]PNC 2020'!$A$3:$AA$3,0))),"")</f>
        <v/>
      </c>
      <c r="X517" s="35" t="str">
        <f>IFERROR(IF(INDEX('[1]PNC 2020'!$A$3:$AA$434,MATCH($A517,'[1]PNC 2020'!$A$7:$A$434,0)+4,MATCH(X$60,'[1]PNC 2020'!$A$3:$AA$3,0))=0,"",INDEX('[1]PNC 2020'!$A$3:$AA$434,MATCH($A517,'[1]PNC 2020'!$A$7:$A$434,0)+4,MATCH(X$60,'[1]PNC 2020'!$A$3:$AA$3,0))),"")</f>
        <v/>
      </c>
      <c r="Y517" s="35">
        <f t="shared" si="167"/>
        <v>0</v>
      </c>
      <c r="Z517" s="35" t="str">
        <f>IFERROR(IF(INDEX('[1]PNC 2020'!$A$3:$AA$434,MATCH($A517,'[1]PNC 2020'!$A$7:$A$434,0)+4,MATCH(Z$60,'[1]PNC 2020'!$A$3:$AA$3,0))=0,"",INDEX('[1]PNC 2020'!$A$3:$AA$434,MATCH($A517,'[1]PNC 2020'!$A$7:$A$434,0)+4,MATCH(Z$60,'[1]PNC 2020'!$A$3:$AA$3,0))),"")</f>
        <v/>
      </c>
      <c r="AA517" s="35" t="str">
        <f>IFERROR(IF(INDEX('[1]PNC 2020'!$A$3:$AA$434,MATCH($A517,'[1]PNC 2020'!$A$7:$A$434,0)+4,MATCH(AA$60,'[1]PNC 2020'!$A$3:$AA$3,0))=0,"",INDEX('[1]PNC 2020'!$A$3:$AA$434,MATCH($A517,'[1]PNC 2020'!$A$7:$A$434,0)+4,MATCH(AA$60,'[1]PNC 2020'!$A$3:$AA$3,0))),"")</f>
        <v/>
      </c>
      <c r="AB517" s="35">
        <f t="shared" si="168"/>
        <v>0</v>
      </c>
      <c r="AC517" s="35" t="str">
        <f>IFERROR(IF(INDEX('[1]PNC 2020'!$A$3:$AA$434,MATCH($A517,'[1]PNC 2020'!$A$7:$A$434,0)+4,MATCH(AC$60,'[1]PNC 2020'!$A$3:$AA$3,0))=0,"",INDEX('[1]PNC 2020'!$A$3:$AA$434,MATCH($A517,'[1]PNC 2020'!$A$7:$A$434,0)+4,MATCH(AC$60,'[1]PNC 2020'!$A$3:$AA$3,0))),"")</f>
        <v/>
      </c>
      <c r="AD517" s="35" t="str">
        <f>IFERROR(IF(INDEX('[1]PNC 2020'!$A$3:$AA$434,MATCH($A517,'[1]PNC 2020'!$A$7:$A$434,0)+4,MATCH(AD$60,'[1]PNC 2020'!$A$3:$AA$3,0))=0,"",INDEX('[1]PNC 2020'!$A$3:$AA$434,MATCH($A517,'[1]PNC 2020'!$A$7:$A$434,0)+4,MATCH(AD$60,'[1]PNC 2020'!$A$3:$AA$3,0))),"")</f>
        <v/>
      </c>
      <c r="AE517" s="35">
        <f t="shared" si="169"/>
        <v>0</v>
      </c>
      <c r="AF517" s="35" t="str">
        <f>IFERROR(IF(INDEX('[1]PNC 2020'!$A$3:$AA$434,MATCH($A517,'[1]PNC 2020'!$A$7:$A$434,0)+4,MATCH(AF$60,'[1]PNC 2020'!$A$3:$AA$3,0))=0,"",INDEX('[1]PNC 2020'!$A$3:$AA$434,MATCH($A517,'[1]PNC 2020'!$A$7:$A$434,0)+4,MATCH(AF$60,'[1]PNC 2020'!$A$3:$AA$3,0))),"")</f>
        <v/>
      </c>
      <c r="AG517" s="35" t="str">
        <f>IFERROR(IF(INDEX('[1]PNC 2020'!$A$3:$AA$434,MATCH($A517,'[1]PNC 2020'!$A$7:$A$434,0)+4,MATCH(AG$60,'[1]PNC 2020'!$A$3:$AA$3,0))=0,"",INDEX('[1]PNC 2020'!$A$3:$AA$434,MATCH($A517,'[1]PNC 2020'!$A$7:$A$434,0)+4,MATCH(AG$60,'[1]PNC 2020'!$A$3:$AA$3,0))),"")</f>
        <v/>
      </c>
      <c r="AH517" s="35">
        <f t="shared" si="170"/>
        <v>0</v>
      </c>
      <c r="AI517" s="35" t="str">
        <f>IFERROR(IF(INDEX('[1]PNC 2020'!$A$3:$AA$434,MATCH($A517,'[1]PNC 2020'!$A$7:$A$434,0)+4,MATCH(AI$60,'[1]PNC 2020'!$A$3:$AA$3,0))=0,"",INDEX('[1]PNC 2020'!$A$3:$AA$434,MATCH($A517,'[1]PNC 2020'!$A$7:$A$434,0)+4,MATCH(AI$60,'[1]PNC 2020'!$A$3:$AA$3,0))),"")</f>
        <v/>
      </c>
      <c r="AJ517" s="35" t="str">
        <f>IFERROR(IF(INDEX('[1]PNC 2020'!$A$3:$AA$434,MATCH($A517,'[1]PNC 2020'!$A$7:$A$434,0)+4,MATCH(AJ$60,'[1]PNC 2020'!$A$3:$AA$3,0))=0,"",INDEX('[1]PNC 2020'!$A$3:$AA$434,MATCH($A517,'[1]PNC 2020'!$A$7:$A$434,0)+4,MATCH(AJ$60,'[1]PNC 2020'!$A$3:$AA$3,0))),"")</f>
        <v/>
      </c>
      <c r="AK517" s="35">
        <f t="shared" si="171"/>
        <v>0</v>
      </c>
      <c r="AM517" s="97" t="s">
        <v>8</v>
      </c>
    </row>
    <row r="518" spans="1:39" ht="15.9" customHeight="1" x14ac:dyDescent="0.25">
      <c r="A518" s="97" t="str">
        <f t="shared" si="158"/>
        <v>SeptiembreConfederación del Canadá Dominicana, S. A.</v>
      </c>
      <c r="B518" s="37" t="s">
        <v>127</v>
      </c>
      <c r="C518" s="44">
        <f t="shared" si="159"/>
        <v>0</v>
      </c>
      <c r="D518" s="44">
        <f t="shared" si="160"/>
        <v>0</v>
      </c>
      <c r="E518" s="35" t="str">
        <f>IFERROR(IF(INDEX('[1]PNC 2020'!$A$3:$AA$434,MATCH($A518,'[1]PNC 2020'!$A$7:$A$434,0)+4,MATCH(E$60,'[1]PNC 2020'!$A$3:$AA$3,0))=0,"",INDEX('[1]PNC 2020'!$A$3:$AA$434,MATCH($A518,'[1]PNC 2020'!$A$7:$A$434,0)+4,MATCH(E$60,'[1]PNC 2020'!$A$3:$AA$3,0))),"")</f>
        <v/>
      </c>
      <c r="F518" s="35" t="str">
        <f>IFERROR(IF(INDEX('[1]PNC 2020'!$A$3:$AA$434,MATCH($A518,'[1]PNC 2020'!$A$7:$A$434,0)+4,MATCH(F$60,'[1]PNC 2020'!$A$3:$AA$3,0))=0,"",INDEX('[1]PNC 2020'!$A$3:$AA$434,MATCH($A518,'[1]PNC 2020'!$A$7:$A$434,0)+4,MATCH(F$60,'[1]PNC 2020'!$A$3:$AA$3,0))),"")</f>
        <v/>
      </c>
      <c r="G518" s="35">
        <f t="shared" si="161"/>
        <v>0</v>
      </c>
      <c r="H518" s="35" t="str">
        <f>IFERROR(IF(INDEX('[1]PNC 2020'!$A$3:$AA$434,MATCH($A518,'[1]PNC 2020'!$A$7:$A$434,0)+4,MATCH(H$60,'[1]PNC 2020'!$A$3:$AA$3,0))=0,"",INDEX('[1]PNC 2020'!$A$3:$AA$434,MATCH($A518,'[1]PNC 2020'!$A$7:$A$434,0)+4,MATCH(H$60,'[1]PNC 2020'!$A$3:$AA$3,0))),"")</f>
        <v/>
      </c>
      <c r="I518" s="35" t="str">
        <f>IFERROR(IF(INDEX('[1]PNC 2020'!$A$3:$AA$434,MATCH($A518,'[1]PNC 2020'!$A$7:$A$434,0)+4,MATCH(I$60,'[1]PNC 2020'!$A$3:$AA$3,0))=0,"",INDEX('[1]PNC 2020'!$A$3:$AA$434,MATCH($A518,'[1]PNC 2020'!$A$7:$A$434,0)+4,MATCH(I$60,'[1]PNC 2020'!$A$3:$AA$3,0))),"")</f>
        <v/>
      </c>
      <c r="J518" s="35">
        <f t="shared" si="162"/>
        <v>0</v>
      </c>
      <c r="K518" s="35" t="str">
        <f>IFERROR(IF(INDEX('[1]PNC 2020'!$A$3:$AA$434,MATCH($A518,'[1]PNC 2020'!$A$7:$A$434,0)+4,MATCH(K$60,'[1]PNC 2020'!$A$3:$AA$3,0))=0,"",INDEX('[1]PNC 2020'!$A$3:$AA$434,MATCH($A518,'[1]PNC 2020'!$A$7:$A$434,0)+4,MATCH(K$60,'[1]PNC 2020'!$A$3:$AA$3,0))),"")</f>
        <v/>
      </c>
      <c r="L518" s="35" t="str">
        <f>IFERROR(IF(INDEX('[1]PNC 2020'!$A$3:$AA$434,MATCH($A518,'[1]PNC 2020'!$A$7:$A$434,0)+4,MATCH(L$60,'[1]PNC 2020'!$A$3:$AA$3,0))=0,"",INDEX('[1]PNC 2020'!$A$3:$AA$434,MATCH($A518,'[1]PNC 2020'!$A$7:$A$434,0)+4,MATCH(L$60,'[1]PNC 2020'!$A$3:$AA$3,0))),"")</f>
        <v/>
      </c>
      <c r="M518" s="35">
        <f t="shared" si="163"/>
        <v>0</v>
      </c>
      <c r="N518" s="35" t="str">
        <f>IFERROR(IF(INDEX('[1]PNC 2020'!$A$3:$AA$434,MATCH($A518,'[1]PNC 2020'!$A$7:$A$434,0)+4,MATCH(N$60,'[1]PNC 2020'!$A$3:$AA$3,0))=0,"",INDEX('[1]PNC 2020'!$A$3:$AA$434,MATCH($A518,'[1]PNC 2020'!$A$7:$A$434,0)+4,MATCH(N$60,'[1]PNC 2020'!$A$3:$AA$3,0))),"")</f>
        <v/>
      </c>
      <c r="O518" s="35" t="str">
        <f>IFERROR(IF(INDEX('[1]PNC 2020'!$A$3:$AA$434,MATCH($A518,'[1]PNC 2020'!$A$7:$A$434,0)+4,MATCH(O$60,'[1]PNC 2020'!$A$3:$AA$3,0))=0,"",INDEX('[1]PNC 2020'!$A$3:$AA$434,MATCH($A518,'[1]PNC 2020'!$A$7:$A$434,0)+4,MATCH(O$60,'[1]PNC 2020'!$A$3:$AA$3,0))),"")</f>
        <v/>
      </c>
      <c r="P518" s="35">
        <f t="shared" si="164"/>
        <v>0</v>
      </c>
      <c r="Q518" s="35" t="str">
        <f>IFERROR(IF(INDEX('[1]PNC 2020'!$A$3:$AA$434,MATCH($A518,'[1]PNC 2020'!$A$7:$A$434,0)+4,MATCH(Q$60,'[1]PNC 2020'!$A$3:$AA$3,0))=0,"",INDEX('[1]PNC 2020'!$A$3:$AA$434,MATCH($A518,'[1]PNC 2020'!$A$7:$A$434,0)+4,MATCH(Q$60,'[1]PNC 2020'!$A$3:$AA$3,0))),"")</f>
        <v/>
      </c>
      <c r="R518" s="35" t="str">
        <f>IFERROR(IF(INDEX('[1]PNC 2020'!$A$3:$AA$434,MATCH($A518,'[1]PNC 2020'!$A$7:$A$434,0)+4,MATCH(R$60,'[1]PNC 2020'!$A$3:$AA$3,0))=0,"",INDEX('[1]PNC 2020'!$A$3:$AA$434,MATCH($A518,'[1]PNC 2020'!$A$7:$A$434,0)+4,MATCH(R$60,'[1]PNC 2020'!$A$3:$AA$3,0))),"")</f>
        <v/>
      </c>
      <c r="S518" s="35">
        <f t="shared" si="165"/>
        <v>0</v>
      </c>
      <c r="T518" s="35" t="str">
        <f>IFERROR(IF(INDEX('[1]PNC 2020'!$A$3:$AA$434,MATCH($A518,'[1]PNC 2020'!$A$7:$A$434,0)+4,MATCH(T$60,'[1]PNC 2020'!$A$3:$AA$3,0))=0,"",INDEX('[1]PNC 2020'!$A$3:$AA$434,MATCH($A518,'[1]PNC 2020'!$A$7:$A$434,0)+4,MATCH(T$60,'[1]PNC 2020'!$A$3:$AA$3,0))),"")</f>
        <v/>
      </c>
      <c r="U518" s="35" t="str">
        <f>IFERROR(IF(INDEX('[1]PNC 2020'!$A$3:$AA$434,MATCH($A518,'[1]PNC 2020'!$A$7:$A$434,0)+4,MATCH(U$60,'[1]PNC 2020'!$A$3:$AA$3,0))=0,"",INDEX('[1]PNC 2020'!$A$3:$AA$434,MATCH($A518,'[1]PNC 2020'!$A$7:$A$434,0)+4,MATCH(U$60,'[1]PNC 2020'!$A$3:$AA$3,0))),"")</f>
        <v/>
      </c>
      <c r="V518" s="35">
        <f t="shared" si="166"/>
        <v>0</v>
      </c>
      <c r="W518" s="35" t="str">
        <f>IFERROR(IF(INDEX('[1]PNC 2020'!$A$3:$AA$434,MATCH($A518,'[1]PNC 2020'!$A$7:$A$434,0)+4,MATCH(W$60,'[1]PNC 2020'!$A$3:$AA$3,0))=0,"",INDEX('[1]PNC 2020'!$A$3:$AA$434,MATCH($A518,'[1]PNC 2020'!$A$7:$A$434,0)+4,MATCH(W$60,'[1]PNC 2020'!$A$3:$AA$3,0))),"")</f>
        <v/>
      </c>
      <c r="X518" s="35" t="str">
        <f>IFERROR(IF(INDEX('[1]PNC 2020'!$A$3:$AA$434,MATCH($A518,'[1]PNC 2020'!$A$7:$A$434,0)+4,MATCH(X$60,'[1]PNC 2020'!$A$3:$AA$3,0))=0,"",INDEX('[1]PNC 2020'!$A$3:$AA$434,MATCH($A518,'[1]PNC 2020'!$A$7:$A$434,0)+4,MATCH(X$60,'[1]PNC 2020'!$A$3:$AA$3,0))),"")</f>
        <v/>
      </c>
      <c r="Y518" s="35">
        <f t="shared" si="167"/>
        <v>0</v>
      </c>
      <c r="Z518" s="35" t="str">
        <f>IFERROR(IF(INDEX('[1]PNC 2020'!$A$3:$AA$434,MATCH($A518,'[1]PNC 2020'!$A$7:$A$434,0)+4,MATCH(Z$60,'[1]PNC 2020'!$A$3:$AA$3,0))=0,"",INDEX('[1]PNC 2020'!$A$3:$AA$434,MATCH($A518,'[1]PNC 2020'!$A$7:$A$434,0)+4,MATCH(Z$60,'[1]PNC 2020'!$A$3:$AA$3,0))),"")</f>
        <v/>
      </c>
      <c r="AA518" s="35" t="str">
        <f>IFERROR(IF(INDEX('[1]PNC 2020'!$A$3:$AA$434,MATCH($A518,'[1]PNC 2020'!$A$7:$A$434,0)+4,MATCH(AA$60,'[1]PNC 2020'!$A$3:$AA$3,0))=0,"",INDEX('[1]PNC 2020'!$A$3:$AA$434,MATCH($A518,'[1]PNC 2020'!$A$7:$A$434,0)+4,MATCH(AA$60,'[1]PNC 2020'!$A$3:$AA$3,0))),"")</f>
        <v/>
      </c>
      <c r="AB518" s="35">
        <f t="shared" si="168"/>
        <v>0</v>
      </c>
      <c r="AC518" s="35" t="str">
        <f>IFERROR(IF(INDEX('[1]PNC 2020'!$A$3:$AA$434,MATCH($A518,'[1]PNC 2020'!$A$7:$A$434,0)+4,MATCH(AC$60,'[1]PNC 2020'!$A$3:$AA$3,0))=0,"",INDEX('[1]PNC 2020'!$A$3:$AA$434,MATCH($A518,'[1]PNC 2020'!$A$7:$A$434,0)+4,MATCH(AC$60,'[1]PNC 2020'!$A$3:$AA$3,0))),"")</f>
        <v/>
      </c>
      <c r="AD518" s="35" t="str">
        <f>IFERROR(IF(INDEX('[1]PNC 2020'!$A$3:$AA$434,MATCH($A518,'[1]PNC 2020'!$A$7:$A$434,0)+4,MATCH(AD$60,'[1]PNC 2020'!$A$3:$AA$3,0))=0,"",INDEX('[1]PNC 2020'!$A$3:$AA$434,MATCH($A518,'[1]PNC 2020'!$A$7:$A$434,0)+4,MATCH(AD$60,'[1]PNC 2020'!$A$3:$AA$3,0))),"")</f>
        <v/>
      </c>
      <c r="AE518" s="35">
        <f t="shared" si="169"/>
        <v>0</v>
      </c>
      <c r="AF518" s="35" t="str">
        <f>IFERROR(IF(INDEX('[1]PNC 2020'!$A$3:$AA$434,MATCH($A518,'[1]PNC 2020'!$A$7:$A$434,0)+4,MATCH(AF$60,'[1]PNC 2020'!$A$3:$AA$3,0))=0,"",INDEX('[1]PNC 2020'!$A$3:$AA$434,MATCH($A518,'[1]PNC 2020'!$A$7:$A$434,0)+4,MATCH(AF$60,'[1]PNC 2020'!$A$3:$AA$3,0))),"")</f>
        <v/>
      </c>
      <c r="AG518" s="35" t="str">
        <f>IFERROR(IF(INDEX('[1]PNC 2020'!$A$3:$AA$434,MATCH($A518,'[1]PNC 2020'!$A$7:$A$434,0)+4,MATCH(AG$60,'[1]PNC 2020'!$A$3:$AA$3,0))=0,"",INDEX('[1]PNC 2020'!$A$3:$AA$434,MATCH($A518,'[1]PNC 2020'!$A$7:$A$434,0)+4,MATCH(AG$60,'[1]PNC 2020'!$A$3:$AA$3,0))),"")</f>
        <v/>
      </c>
      <c r="AH518" s="35">
        <f t="shared" si="170"/>
        <v>0</v>
      </c>
      <c r="AI518" s="35" t="str">
        <f>IFERROR(IF(INDEX('[1]PNC 2020'!$A$3:$AA$434,MATCH($A518,'[1]PNC 2020'!$A$7:$A$434,0)+4,MATCH(AI$60,'[1]PNC 2020'!$A$3:$AA$3,0))=0,"",INDEX('[1]PNC 2020'!$A$3:$AA$434,MATCH($A518,'[1]PNC 2020'!$A$7:$A$434,0)+4,MATCH(AI$60,'[1]PNC 2020'!$A$3:$AA$3,0))),"")</f>
        <v/>
      </c>
      <c r="AJ518" s="35" t="str">
        <f>IFERROR(IF(INDEX('[1]PNC 2020'!$A$3:$AA$434,MATCH($A518,'[1]PNC 2020'!$A$7:$A$434,0)+4,MATCH(AJ$60,'[1]PNC 2020'!$A$3:$AA$3,0))=0,"",INDEX('[1]PNC 2020'!$A$3:$AA$434,MATCH($A518,'[1]PNC 2020'!$A$7:$A$434,0)+4,MATCH(AJ$60,'[1]PNC 2020'!$A$3:$AA$3,0))),"")</f>
        <v/>
      </c>
      <c r="AK518" s="35">
        <f t="shared" si="171"/>
        <v>0</v>
      </c>
      <c r="AM518" s="97" t="s">
        <v>8</v>
      </c>
    </row>
    <row r="519" spans="1:39" ht="15.9" customHeight="1" x14ac:dyDescent="0.25">
      <c r="A519" s="97" t="str">
        <f t="shared" si="158"/>
        <v>SeptiembreAutoseguro, S. A.</v>
      </c>
      <c r="B519" s="37" t="s">
        <v>79</v>
      </c>
      <c r="C519" s="44">
        <f t="shared" si="159"/>
        <v>0</v>
      </c>
      <c r="D519" s="44">
        <f t="shared" si="160"/>
        <v>0</v>
      </c>
      <c r="E519" s="35" t="str">
        <f>IFERROR(IF(INDEX('[1]PNC 2020'!$A$3:$AA$434,MATCH($A519,'[1]PNC 2020'!$A$7:$A$434,0)+4,MATCH(E$60,'[1]PNC 2020'!$A$3:$AA$3,0))=0,"",INDEX('[1]PNC 2020'!$A$3:$AA$434,MATCH($A519,'[1]PNC 2020'!$A$7:$A$434,0)+4,MATCH(E$60,'[1]PNC 2020'!$A$3:$AA$3,0))),"")</f>
        <v/>
      </c>
      <c r="F519" s="35" t="str">
        <f>IFERROR(IF(INDEX('[1]PNC 2020'!$A$3:$AA$434,MATCH($A519,'[1]PNC 2020'!$A$7:$A$434,0)+4,MATCH(F$60,'[1]PNC 2020'!$A$3:$AA$3,0))=0,"",INDEX('[1]PNC 2020'!$A$3:$AA$434,MATCH($A519,'[1]PNC 2020'!$A$7:$A$434,0)+4,MATCH(F$60,'[1]PNC 2020'!$A$3:$AA$3,0))),"")</f>
        <v/>
      </c>
      <c r="G519" s="35">
        <f t="shared" si="161"/>
        <v>0</v>
      </c>
      <c r="H519" s="35" t="str">
        <f>IFERROR(IF(INDEX('[1]PNC 2020'!$A$3:$AA$434,MATCH($A519,'[1]PNC 2020'!$A$7:$A$434,0)+4,MATCH(H$60,'[1]PNC 2020'!$A$3:$AA$3,0))=0,"",INDEX('[1]PNC 2020'!$A$3:$AA$434,MATCH($A519,'[1]PNC 2020'!$A$7:$A$434,0)+4,MATCH(H$60,'[1]PNC 2020'!$A$3:$AA$3,0))),"")</f>
        <v/>
      </c>
      <c r="I519" s="35" t="str">
        <f>IFERROR(IF(INDEX('[1]PNC 2020'!$A$3:$AA$434,MATCH($A519,'[1]PNC 2020'!$A$7:$A$434,0)+4,MATCH(I$60,'[1]PNC 2020'!$A$3:$AA$3,0))=0,"",INDEX('[1]PNC 2020'!$A$3:$AA$434,MATCH($A519,'[1]PNC 2020'!$A$7:$A$434,0)+4,MATCH(I$60,'[1]PNC 2020'!$A$3:$AA$3,0))),"")</f>
        <v/>
      </c>
      <c r="J519" s="35">
        <f t="shared" si="162"/>
        <v>0</v>
      </c>
      <c r="K519" s="35" t="str">
        <f>IFERROR(IF(INDEX('[1]PNC 2020'!$A$3:$AA$434,MATCH($A519,'[1]PNC 2020'!$A$7:$A$434,0)+4,MATCH(K$60,'[1]PNC 2020'!$A$3:$AA$3,0))=0,"",INDEX('[1]PNC 2020'!$A$3:$AA$434,MATCH($A519,'[1]PNC 2020'!$A$7:$A$434,0)+4,MATCH(K$60,'[1]PNC 2020'!$A$3:$AA$3,0))),"")</f>
        <v/>
      </c>
      <c r="L519" s="35" t="str">
        <f>IFERROR(IF(INDEX('[1]PNC 2020'!$A$3:$AA$434,MATCH($A519,'[1]PNC 2020'!$A$7:$A$434,0)+4,MATCH(L$60,'[1]PNC 2020'!$A$3:$AA$3,0))=0,"",INDEX('[1]PNC 2020'!$A$3:$AA$434,MATCH($A519,'[1]PNC 2020'!$A$7:$A$434,0)+4,MATCH(L$60,'[1]PNC 2020'!$A$3:$AA$3,0))),"")</f>
        <v/>
      </c>
      <c r="M519" s="35">
        <f t="shared" si="163"/>
        <v>0</v>
      </c>
      <c r="N519" s="35" t="str">
        <f>IFERROR(IF(INDEX('[1]PNC 2020'!$A$3:$AA$434,MATCH($A519,'[1]PNC 2020'!$A$7:$A$434,0)+4,MATCH(N$60,'[1]PNC 2020'!$A$3:$AA$3,0))=0,"",INDEX('[1]PNC 2020'!$A$3:$AA$434,MATCH($A519,'[1]PNC 2020'!$A$7:$A$434,0)+4,MATCH(N$60,'[1]PNC 2020'!$A$3:$AA$3,0))),"")</f>
        <v/>
      </c>
      <c r="O519" s="35" t="str">
        <f>IFERROR(IF(INDEX('[1]PNC 2020'!$A$3:$AA$434,MATCH($A519,'[1]PNC 2020'!$A$7:$A$434,0)+4,MATCH(O$60,'[1]PNC 2020'!$A$3:$AA$3,0))=0,"",INDEX('[1]PNC 2020'!$A$3:$AA$434,MATCH($A519,'[1]PNC 2020'!$A$7:$A$434,0)+4,MATCH(O$60,'[1]PNC 2020'!$A$3:$AA$3,0))),"")</f>
        <v/>
      </c>
      <c r="P519" s="35">
        <f t="shared" si="164"/>
        <v>0</v>
      </c>
      <c r="Q519" s="35" t="str">
        <f>IFERROR(IF(INDEX('[1]PNC 2020'!$A$3:$AA$434,MATCH($A519,'[1]PNC 2020'!$A$7:$A$434,0)+4,MATCH(Q$60,'[1]PNC 2020'!$A$3:$AA$3,0))=0,"",INDEX('[1]PNC 2020'!$A$3:$AA$434,MATCH($A519,'[1]PNC 2020'!$A$7:$A$434,0)+4,MATCH(Q$60,'[1]PNC 2020'!$A$3:$AA$3,0))),"")</f>
        <v/>
      </c>
      <c r="R519" s="35" t="str">
        <f>IFERROR(IF(INDEX('[1]PNC 2020'!$A$3:$AA$434,MATCH($A519,'[1]PNC 2020'!$A$7:$A$434,0)+4,MATCH(R$60,'[1]PNC 2020'!$A$3:$AA$3,0))=0,"",INDEX('[1]PNC 2020'!$A$3:$AA$434,MATCH($A519,'[1]PNC 2020'!$A$7:$A$434,0)+4,MATCH(R$60,'[1]PNC 2020'!$A$3:$AA$3,0))),"")</f>
        <v/>
      </c>
      <c r="S519" s="35">
        <f t="shared" si="165"/>
        <v>0</v>
      </c>
      <c r="T519" s="35" t="str">
        <f>IFERROR(IF(INDEX('[1]PNC 2020'!$A$3:$AA$434,MATCH($A519,'[1]PNC 2020'!$A$7:$A$434,0)+4,MATCH(T$60,'[1]PNC 2020'!$A$3:$AA$3,0))=0,"",INDEX('[1]PNC 2020'!$A$3:$AA$434,MATCH($A519,'[1]PNC 2020'!$A$7:$A$434,0)+4,MATCH(T$60,'[1]PNC 2020'!$A$3:$AA$3,0))),"")</f>
        <v/>
      </c>
      <c r="U519" s="35" t="str">
        <f>IFERROR(IF(INDEX('[1]PNC 2020'!$A$3:$AA$434,MATCH($A519,'[1]PNC 2020'!$A$7:$A$434,0)+4,MATCH(U$60,'[1]PNC 2020'!$A$3:$AA$3,0))=0,"",INDEX('[1]PNC 2020'!$A$3:$AA$434,MATCH($A519,'[1]PNC 2020'!$A$7:$A$434,0)+4,MATCH(U$60,'[1]PNC 2020'!$A$3:$AA$3,0))),"")</f>
        <v/>
      </c>
      <c r="V519" s="35">
        <f t="shared" si="166"/>
        <v>0</v>
      </c>
      <c r="W519" s="35" t="str">
        <f>IFERROR(IF(INDEX('[1]PNC 2020'!$A$3:$AA$434,MATCH($A519,'[1]PNC 2020'!$A$7:$A$434,0)+4,MATCH(W$60,'[1]PNC 2020'!$A$3:$AA$3,0))=0,"",INDEX('[1]PNC 2020'!$A$3:$AA$434,MATCH($A519,'[1]PNC 2020'!$A$7:$A$434,0)+4,MATCH(W$60,'[1]PNC 2020'!$A$3:$AA$3,0))),"")</f>
        <v/>
      </c>
      <c r="X519" s="35" t="str">
        <f>IFERROR(IF(INDEX('[1]PNC 2020'!$A$3:$AA$434,MATCH($A519,'[1]PNC 2020'!$A$7:$A$434,0)+4,MATCH(X$60,'[1]PNC 2020'!$A$3:$AA$3,0))=0,"",INDEX('[1]PNC 2020'!$A$3:$AA$434,MATCH($A519,'[1]PNC 2020'!$A$7:$A$434,0)+4,MATCH(X$60,'[1]PNC 2020'!$A$3:$AA$3,0))),"")</f>
        <v/>
      </c>
      <c r="Y519" s="35">
        <f t="shared" si="167"/>
        <v>0</v>
      </c>
      <c r="Z519" s="35" t="str">
        <f>IFERROR(IF(INDEX('[1]PNC 2020'!$A$3:$AA$434,MATCH($A519,'[1]PNC 2020'!$A$7:$A$434,0)+4,MATCH(Z$60,'[1]PNC 2020'!$A$3:$AA$3,0))=0,"",INDEX('[1]PNC 2020'!$A$3:$AA$434,MATCH($A519,'[1]PNC 2020'!$A$7:$A$434,0)+4,MATCH(Z$60,'[1]PNC 2020'!$A$3:$AA$3,0))),"")</f>
        <v/>
      </c>
      <c r="AA519" s="35" t="str">
        <f>IFERROR(IF(INDEX('[1]PNC 2020'!$A$3:$AA$434,MATCH($A519,'[1]PNC 2020'!$A$7:$A$434,0)+4,MATCH(AA$60,'[1]PNC 2020'!$A$3:$AA$3,0))=0,"",INDEX('[1]PNC 2020'!$A$3:$AA$434,MATCH($A519,'[1]PNC 2020'!$A$7:$A$434,0)+4,MATCH(AA$60,'[1]PNC 2020'!$A$3:$AA$3,0))),"")</f>
        <v/>
      </c>
      <c r="AB519" s="35">
        <f t="shared" si="168"/>
        <v>0</v>
      </c>
      <c r="AC519" s="35" t="str">
        <f>IFERROR(IF(INDEX('[1]PNC 2020'!$A$3:$AA$434,MATCH($A519,'[1]PNC 2020'!$A$7:$A$434,0)+4,MATCH(AC$60,'[1]PNC 2020'!$A$3:$AA$3,0))=0,"",INDEX('[1]PNC 2020'!$A$3:$AA$434,MATCH($A519,'[1]PNC 2020'!$A$7:$A$434,0)+4,MATCH(AC$60,'[1]PNC 2020'!$A$3:$AA$3,0))),"")</f>
        <v/>
      </c>
      <c r="AD519" s="35" t="str">
        <f>IFERROR(IF(INDEX('[1]PNC 2020'!$A$3:$AA$434,MATCH($A519,'[1]PNC 2020'!$A$7:$A$434,0)+4,MATCH(AD$60,'[1]PNC 2020'!$A$3:$AA$3,0))=0,"",INDEX('[1]PNC 2020'!$A$3:$AA$434,MATCH($A519,'[1]PNC 2020'!$A$7:$A$434,0)+4,MATCH(AD$60,'[1]PNC 2020'!$A$3:$AA$3,0))),"")</f>
        <v/>
      </c>
      <c r="AE519" s="35">
        <f t="shared" si="169"/>
        <v>0</v>
      </c>
      <c r="AF519" s="35" t="str">
        <f>IFERROR(IF(INDEX('[1]PNC 2020'!$A$3:$AA$434,MATCH($A519,'[1]PNC 2020'!$A$7:$A$434,0)+4,MATCH(AF$60,'[1]PNC 2020'!$A$3:$AA$3,0))=0,"",INDEX('[1]PNC 2020'!$A$3:$AA$434,MATCH($A519,'[1]PNC 2020'!$A$7:$A$434,0)+4,MATCH(AF$60,'[1]PNC 2020'!$A$3:$AA$3,0))),"")</f>
        <v/>
      </c>
      <c r="AG519" s="35" t="str">
        <f>IFERROR(IF(INDEX('[1]PNC 2020'!$A$3:$AA$434,MATCH($A519,'[1]PNC 2020'!$A$7:$A$434,0)+4,MATCH(AG$60,'[1]PNC 2020'!$A$3:$AA$3,0))=0,"",INDEX('[1]PNC 2020'!$A$3:$AA$434,MATCH($A519,'[1]PNC 2020'!$A$7:$A$434,0)+4,MATCH(AG$60,'[1]PNC 2020'!$A$3:$AA$3,0))),"")</f>
        <v/>
      </c>
      <c r="AH519" s="35">
        <f t="shared" si="170"/>
        <v>0</v>
      </c>
      <c r="AI519" s="35" t="str">
        <f>IFERROR(IF(INDEX('[1]PNC 2020'!$A$3:$AA$434,MATCH($A519,'[1]PNC 2020'!$A$7:$A$434,0)+4,MATCH(AI$60,'[1]PNC 2020'!$A$3:$AA$3,0))=0,"",INDEX('[1]PNC 2020'!$A$3:$AA$434,MATCH($A519,'[1]PNC 2020'!$A$7:$A$434,0)+4,MATCH(AI$60,'[1]PNC 2020'!$A$3:$AA$3,0))),"")</f>
        <v/>
      </c>
      <c r="AJ519" s="35" t="str">
        <f>IFERROR(IF(INDEX('[1]PNC 2020'!$A$3:$AA$434,MATCH($A519,'[1]PNC 2020'!$A$7:$A$434,0)+4,MATCH(AJ$60,'[1]PNC 2020'!$A$3:$AA$3,0))=0,"",INDEX('[1]PNC 2020'!$A$3:$AA$434,MATCH($A519,'[1]PNC 2020'!$A$7:$A$434,0)+4,MATCH(AJ$60,'[1]PNC 2020'!$A$3:$AA$3,0))),"")</f>
        <v/>
      </c>
      <c r="AK519" s="35">
        <f t="shared" si="171"/>
        <v>0</v>
      </c>
      <c r="AM519" s="97" t="s">
        <v>8</v>
      </c>
    </row>
    <row r="520" spans="1:39" ht="15.9" customHeight="1" x14ac:dyDescent="0.25">
      <c r="A520" s="97" t="str">
        <f t="shared" si="158"/>
        <v>SeptiembreSeguros Yunen, S.A.</v>
      </c>
      <c r="B520" s="37" t="s">
        <v>128</v>
      </c>
      <c r="C520" s="44">
        <f t="shared" si="159"/>
        <v>0</v>
      </c>
      <c r="D520" s="44">
        <f t="shared" si="160"/>
        <v>0</v>
      </c>
      <c r="E520" s="35" t="str">
        <f>IFERROR(IF(INDEX('[1]PNC 2020'!$A$3:$AA$434,MATCH($A520,'[1]PNC 2020'!$A$7:$A$434,0)+4,MATCH(E$60,'[1]PNC 2020'!$A$3:$AA$3,0))=0,"",INDEX('[1]PNC 2020'!$A$3:$AA$434,MATCH($A520,'[1]PNC 2020'!$A$7:$A$434,0)+4,MATCH(E$60,'[1]PNC 2020'!$A$3:$AA$3,0))),"")</f>
        <v/>
      </c>
      <c r="F520" s="35" t="str">
        <f>IFERROR(IF(INDEX('[1]PNC 2020'!$A$3:$AA$434,MATCH($A520,'[1]PNC 2020'!$A$7:$A$434,0)+4,MATCH(F$60,'[1]PNC 2020'!$A$3:$AA$3,0))=0,"",INDEX('[1]PNC 2020'!$A$3:$AA$434,MATCH($A520,'[1]PNC 2020'!$A$7:$A$434,0)+4,MATCH(F$60,'[1]PNC 2020'!$A$3:$AA$3,0))),"")</f>
        <v/>
      </c>
      <c r="G520" s="35">
        <f t="shared" si="161"/>
        <v>0</v>
      </c>
      <c r="H520" s="35" t="str">
        <f>IFERROR(IF(INDEX('[1]PNC 2020'!$A$3:$AA$434,MATCH($A520,'[1]PNC 2020'!$A$7:$A$434,0)+4,MATCH(H$60,'[1]PNC 2020'!$A$3:$AA$3,0))=0,"",INDEX('[1]PNC 2020'!$A$3:$AA$434,MATCH($A520,'[1]PNC 2020'!$A$7:$A$434,0)+4,MATCH(H$60,'[1]PNC 2020'!$A$3:$AA$3,0))),"")</f>
        <v/>
      </c>
      <c r="I520" s="35" t="str">
        <f>IFERROR(IF(INDEX('[1]PNC 2020'!$A$3:$AA$434,MATCH($A520,'[1]PNC 2020'!$A$7:$A$434,0)+4,MATCH(I$60,'[1]PNC 2020'!$A$3:$AA$3,0))=0,"",INDEX('[1]PNC 2020'!$A$3:$AA$434,MATCH($A520,'[1]PNC 2020'!$A$7:$A$434,0)+4,MATCH(I$60,'[1]PNC 2020'!$A$3:$AA$3,0))),"")</f>
        <v/>
      </c>
      <c r="J520" s="35">
        <f t="shared" si="162"/>
        <v>0</v>
      </c>
      <c r="K520" s="35" t="str">
        <f>IFERROR(IF(INDEX('[1]PNC 2020'!$A$3:$AA$434,MATCH($A520,'[1]PNC 2020'!$A$7:$A$434,0)+4,MATCH(K$60,'[1]PNC 2020'!$A$3:$AA$3,0))=0,"",INDEX('[1]PNC 2020'!$A$3:$AA$434,MATCH($A520,'[1]PNC 2020'!$A$7:$A$434,0)+4,MATCH(K$60,'[1]PNC 2020'!$A$3:$AA$3,0))),"")</f>
        <v/>
      </c>
      <c r="L520" s="35" t="str">
        <f>IFERROR(IF(INDEX('[1]PNC 2020'!$A$3:$AA$434,MATCH($A520,'[1]PNC 2020'!$A$7:$A$434,0)+4,MATCH(L$60,'[1]PNC 2020'!$A$3:$AA$3,0))=0,"",INDEX('[1]PNC 2020'!$A$3:$AA$434,MATCH($A520,'[1]PNC 2020'!$A$7:$A$434,0)+4,MATCH(L$60,'[1]PNC 2020'!$A$3:$AA$3,0))),"")</f>
        <v/>
      </c>
      <c r="M520" s="35">
        <f t="shared" si="163"/>
        <v>0</v>
      </c>
      <c r="N520" s="35" t="str">
        <f>IFERROR(IF(INDEX('[1]PNC 2020'!$A$3:$AA$434,MATCH($A520,'[1]PNC 2020'!$A$7:$A$434,0)+4,MATCH(N$60,'[1]PNC 2020'!$A$3:$AA$3,0))=0,"",INDEX('[1]PNC 2020'!$A$3:$AA$434,MATCH($A520,'[1]PNC 2020'!$A$7:$A$434,0)+4,MATCH(N$60,'[1]PNC 2020'!$A$3:$AA$3,0))),"")</f>
        <v/>
      </c>
      <c r="O520" s="35" t="str">
        <f>IFERROR(IF(INDEX('[1]PNC 2020'!$A$3:$AA$434,MATCH($A520,'[1]PNC 2020'!$A$7:$A$434,0)+4,MATCH(O$60,'[1]PNC 2020'!$A$3:$AA$3,0))=0,"",INDEX('[1]PNC 2020'!$A$3:$AA$434,MATCH($A520,'[1]PNC 2020'!$A$7:$A$434,0)+4,MATCH(O$60,'[1]PNC 2020'!$A$3:$AA$3,0))),"")</f>
        <v/>
      </c>
      <c r="P520" s="35">
        <f t="shared" si="164"/>
        <v>0</v>
      </c>
      <c r="Q520" s="35" t="str">
        <f>IFERROR(IF(INDEX('[1]PNC 2020'!$A$3:$AA$434,MATCH($A520,'[1]PNC 2020'!$A$7:$A$434,0)+4,MATCH(Q$60,'[1]PNC 2020'!$A$3:$AA$3,0))=0,"",INDEX('[1]PNC 2020'!$A$3:$AA$434,MATCH($A520,'[1]PNC 2020'!$A$7:$A$434,0)+4,MATCH(Q$60,'[1]PNC 2020'!$A$3:$AA$3,0))),"")</f>
        <v/>
      </c>
      <c r="R520" s="35" t="str">
        <f>IFERROR(IF(INDEX('[1]PNC 2020'!$A$3:$AA$434,MATCH($A520,'[1]PNC 2020'!$A$7:$A$434,0)+4,MATCH(R$60,'[1]PNC 2020'!$A$3:$AA$3,0))=0,"",INDEX('[1]PNC 2020'!$A$3:$AA$434,MATCH($A520,'[1]PNC 2020'!$A$7:$A$434,0)+4,MATCH(R$60,'[1]PNC 2020'!$A$3:$AA$3,0))),"")</f>
        <v/>
      </c>
      <c r="S520" s="35">
        <f t="shared" si="165"/>
        <v>0</v>
      </c>
      <c r="T520" s="35" t="str">
        <f>IFERROR(IF(INDEX('[1]PNC 2020'!$A$3:$AA$434,MATCH($A520,'[1]PNC 2020'!$A$7:$A$434,0)+4,MATCH(T$60,'[1]PNC 2020'!$A$3:$AA$3,0))=0,"",INDEX('[1]PNC 2020'!$A$3:$AA$434,MATCH($A520,'[1]PNC 2020'!$A$7:$A$434,0)+4,MATCH(T$60,'[1]PNC 2020'!$A$3:$AA$3,0))),"")</f>
        <v/>
      </c>
      <c r="U520" s="35" t="str">
        <f>IFERROR(IF(INDEX('[1]PNC 2020'!$A$3:$AA$434,MATCH($A520,'[1]PNC 2020'!$A$7:$A$434,0)+4,MATCH(U$60,'[1]PNC 2020'!$A$3:$AA$3,0))=0,"",INDEX('[1]PNC 2020'!$A$3:$AA$434,MATCH($A520,'[1]PNC 2020'!$A$7:$A$434,0)+4,MATCH(U$60,'[1]PNC 2020'!$A$3:$AA$3,0))),"")</f>
        <v/>
      </c>
      <c r="V520" s="35">
        <f t="shared" si="166"/>
        <v>0</v>
      </c>
      <c r="W520" s="35" t="str">
        <f>IFERROR(IF(INDEX('[1]PNC 2020'!$A$3:$AA$434,MATCH($A520,'[1]PNC 2020'!$A$7:$A$434,0)+4,MATCH(W$60,'[1]PNC 2020'!$A$3:$AA$3,0))=0,"",INDEX('[1]PNC 2020'!$A$3:$AA$434,MATCH($A520,'[1]PNC 2020'!$A$7:$A$434,0)+4,MATCH(W$60,'[1]PNC 2020'!$A$3:$AA$3,0))),"")</f>
        <v/>
      </c>
      <c r="X520" s="35" t="str">
        <f>IFERROR(IF(INDEX('[1]PNC 2020'!$A$3:$AA$434,MATCH($A520,'[1]PNC 2020'!$A$7:$A$434,0)+4,MATCH(X$60,'[1]PNC 2020'!$A$3:$AA$3,0))=0,"",INDEX('[1]PNC 2020'!$A$3:$AA$434,MATCH($A520,'[1]PNC 2020'!$A$7:$A$434,0)+4,MATCH(X$60,'[1]PNC 2020'!$A$3:$AA$3,0))),"")</f>
        <v/>
      </c>
      <c r="Y520" s="35">
        <f t="shared" si="167"/>
        <v>0</v>
      </c>
      <c r="Z520" s="35" t="str">
        <f>IFERROR(IF(INDEX('[1]PNC 2020'!$A$3:$AA$434,MATCH($A520,'[1]PNC 2020'!$A$7:$A$434,0)+4,MATCH(Z$60,'[1]PNC 2020'!$A$3:$AA$3,0))=0,"",INDEX('[1]PNC 2020'!$A$3:$AA$434,MATCH($A520,'[1]PNC 2020'!$A$7:$A$434,0)+4,MATCH(Z$60,'[1]PNC 2020'!$A$3:$AA$3,0))),"")</f>
        <v/>
      </c>
      <c r="AA520" s="35" t="str">
        <f>IFERROR(IF(INDEX('[1]PNC 2020'!$A$3:$AA$434,MATCH($A520,'[1]PNC 2020'!$A$7:$A$434,0)+4,MATCH(AA$60,'[1]PNC 2020'!$A$3:$AA$3,0))=0,"",INDEX('[1]PNC 2020'!$A$3:$AA$434,MATCH($A520,'[1]PNC 2020'!$A$7:$A$434,0)+4,MATCH(AA$60,'[1]PNC 2020'!$A$3:$AA$3,0))),"")</f>
        <v/>
      </c>
      <c r="AB520" s="35">
        <f t="shared" si="168"/>
        <v>0</v>
      </c>
      <c r="AC520" s="35" t="str">
        <f>IFERROR(IF(INDEX('[1]PNC 2020'!$A$3:$AA$434,MATCH($A520,'[1]PNC 2020'!$A$7:$A$434,0)+4,MATCH(AC$60,'[1]PNC 2020'!$A$3:$AA$3,0))=0,"",INDEX('[1]PNC 2020'!$A$3:$AA$434,MATCH($A520,'[1]PNC 2020'!$A$7:$A$434,0)+4,MATCH(AC$60,'[1]PNC 2020'!$A$3:$AA$3,0))),"")</f>
        <v/>
      </c>
      <c r="AD520" s="35" t="str">
        <f>IFERROR(IF(INDEX('[1]PNC 2020'!$A$3:$AA$434,MATCH($A520,'[1]PNC 2020'!$A$7:$A$434,0)+4,MATCH(AD$60,'[1]PNC 2020'!$A$3:$AA$3,0))=0,"",INDEX('[1]PNC 2020'!$A$3:$AA$434,MATCH($A520,'[1]PNC 2020'!$A$7:$A$434,0)+4,MATCH(AD$60,'[1]PNC 2020'!$A$3:$AA$3,0))),"")</f>
        <v/>
      </c>
      <c r="AE520" s="35">
        <f t="shared" si="169"/>
        <v>0</v>
      </c>
      <c r="AF520" s="35" t="str">
        <f>IFERROR(IF(INDEX('[1]PNC 2020'!$A$3:$AA$434,MATCH($A520,'[1]PNC 2020'!$A$7:$A$434,0)+4,MATCH(AF$60,'[1]PNC 2020'!$A$3:$AA$3,0))=0,"",INDEX('[1]PNC 2020'!$A$3:$AA$434,MATCH($A520,'[1]PNC 2020'!$A$7:$A$434,0)+4,MATCH(AF$60,'[1]PNC 2020'!$A$3:$AA$3,0))),"")</f>
        <v/>
      </c>
      <c r="AG520" s="35" t="str">
        <f>IFERROR(IF(INDEX('[1]PNC 2020'!$A$3:$AA$434,MATCH($A520,'[1]PNC 2020'!$A$7:$A$434,0)+4,MATCH(AG$60,'[1]PNC 2020'!$A$3:$AA$3,0))=0,"",INDEX('[1]PNC 2020'!$A$3:$AA$434,MATCH($A520,'[1]PNC 2020'!$A$7:$A$434,0)+4,MATCH(AG$60,'[1]PNC 2020'!$A$3:$AA$3,0))),"")</f>
        <v/>
      </c>
      <c r="AH520" s="35">
        <f t="shared" si="170"/>
        <v>0</v>
      </c>
      <c r="AI520" s="35" t="str">
        <f>IFERROR(IF(INDEX('[1]PNC 2020'!$A$3:$AA$434,MATCH($A520,'[1]PNC 2020'!$A$7:$A$434,0)+4,MATCH(AI$60,'[1]PNC 2020'!$A$3:$AA$3,0))=0,"",INDEX('[1]PNC 2020'!$A$3:$AA$434,MATCH($A520,'[1]PNC 2020'!$A$7:$A$434,0)+4,MATCH(AI$60,'[1]PNC 2020'!$A$3:$AA$3,0))),"")</f>
        <v/>
      </c>
      <c r="AJ520" s="35" t="str">
        <f>IFERROR(IF(INDEX('[1]PNC 2020'!$A$3:$AA$434,MATCH($A520,'[1]PNC 2020'!$A$7:$A$434,0)+4,MATCH(AJ$60,'[1]PNC 2020'!$A$3:$AA$3,0))=0,"",INDEX('[1]PNC 2020'!$A$3:$AA$434,MATCH($A520,'[1]PNC 2020'!$A$7:$A$434,0)+4,MATCH(AJ$60,'[1]PNC 2020'!$A$3:$AA$3,0))),"")</f>
        <v/>
      </c>
      <c r="AK520" s="35">
        <f t="shared" si="171"/>
        <v>0</v>
      </c>
      <c r="AM520" s="97" t="s">
        <v>8</v>
      </c>
    </row>
    <row r="521" spans="1:39" ht="15.9" customHeight="1" x14ac:dyDescent="0.25">
      <c r="A521" s="97" t="str">
        <f t="shared" si="158"/>
        <v>SeptiembreHylseg Seguros S.A</v>
      </c>
      <c r="B521" s="37" t="s">
        <v>129</v>
      </c>
      <c r="C521" s="44">
        <f t="shared" si="159"/>
        <v>0</v>
      </c>
      <c r="D521" s="44">
        <f t="shared" si="160"/>
        <v>0</v>
      </c>
      <c r="E521" s="35" t="str">
        <f>IFERROR(IF(INDEX('[1]PNC 2020'!$A$3:$AA$434,MATCH($A521,'[1]PNC 2020'!$A$7:$A$434,0)+4,MATCH(E$60,'[1]PNC 2020'!$A$3:$AA$3,0))=0,"",INDEX('[1]PNC 2020'!$A$3:$AA$434,MATCH($A521,'[1]PNC 2020'!$A$7:$A$434,0)+4,MATCH(E$60,'[1]PNC 2020'!$A$3:$AA$3,0))),"")</f>
        <v/>
      </c>
      <c r="F521" s="35" t="str">
        <f>IFERROR(IF(INDEX('[1]PNC 2020'!$A$3:$AA$434,MATCH($A521,'[1]PNC 2020'!$A$7:$A$434,0)+4,MATCH(F$60,'[1]PNC 2020'!$A$3:$AA$3,0))=0,"",INDEX('[1]PNC 2020'!$A$3:$AA$434,MATCH($A521,'[1]PNC 2020'!$A$7:$A$434,0)+4,MATCH(F$60,'[1]PNC 2020'!$A$3:$AA$3,0))),"")</f>
        <v/>
      </c>
      <c r="G521" s="35">
        <f t="shared" si="161"/>
        <v>0</v>
      </c>
      <c r="H521" s="35" t="str">
        <f>IFERROR(IF(INDEX('[1]PNC 2020'!$A$3:$AA$434,MATCH($A521,'[1]PNC 2020'!$A$7:$A$434,0)+4,MATCH(H$60,'[1]PNC 2020'!$A$3:$AA$3,0))=0,"",INDEX('[1]PNC 2020'!$A$3:$AA$434,MATCH($A521,'[1]PNC 2020'!$A$7:$A$434,0)+4,MATCH(H$60,'[1]PNC 2020'!$A$3:$AA$3,0))),"")</f>
        <v/>
      </c>
      <c r="I521" s="35" t="str">
        <f>IFERROR(IF(INDEX('[1]PNC 2020'!$A$3:$AA$434,MATCH($A521,'[1]PNC 2020'!$A$7:$A$434,0)+4,MATCH(I$60,'[1]PNC 2020'!$A$3:$AA$3,0))=0,"",INDEX('[1]PNC 2020'!$A$3:$AA$434,MATCH($A521,'[1]PNC 2020'!$A$7:$A$434,0)+4,MATCH(I$60,'[1]PNC 2020'!$A$3:$AA$3,0))),"")</f>
        <v/>
      </c>
      <c r="J521" s="35">
        <f t="shared" si="162"/>
        <v>0</v>
      </c>
      <c r="K521" s="35" t="str">
        <f>IFERROR(IF(INDEX('[1]PNC 2020'!$A$3:$AA$434,MATCH($A521,'[1]PNC 2020'!$A$7:$A$434,0)+4,MATCH(K$60,'[1]PNC 2020'!$A$3:$AA$3,0))=0,"",INDEX('[1]PNC 2020'!$A$3:$AA$434,MATCH($A521,'[1]PNC 2020'!$A$7:$A$434,0)+4,MATCH(K$60,'[1]PNC 2020'!$A$3:$AA$3,0))),"")</f>
        <v/>
      </c>
      <c r="L521" s="35" t="str">
        <f>IFERROR(IF(INDEX('[1]PNC 2020'!$A$3:$AA$434,MATCH($A521,'[1]PNC 2020'!$A$7:$A$434,0)+4,MATCH(L$60,'[1]PNC 2020'!$A$3:$AA$3,0))=0,"",INDEX('[1]PNC 2020'!$A$3:$AA$434,MATCH($A521,'[1]PNC 2020'!$A$7:$A$434,0)+4,MATCH(L$60,'[1]PNC 2020'!$A$3:$AA$3,0))),"")</f>
        <v/>
      </c>
      <c r="M521" s="35">
        <f t="shared" si="163"/>
        <v>0</v>
      </c>
      <c r="N521" s="35" t="str">
        <f>IFERROR(IF(INDEX('[1]PNC 2020'!$A$3:$AA$434,MATCH($A521,'[1]PNC 2020'!$A$7:$A$434,0)+4,MATCH(N$60,'[1]PNC 2020'!$A$3:$AA$3,0))=0,"",INDEX('[1]PNC 2020'!$A$3:$AA$434,MATCH($A521,'[1]PNC 2020'!$A$7:$A$434,0)+4,MATCH(N$60,'[1]PNC 2020'!$A$3:$AA$3,0))),"")</f>
        <v/>
      </c>
      <c r="O521" s="35" t="str">
        <f>IFERROR(IF(INDEX('[1]PNC 2020'!$A$3:$AA$434,MATCH($A521,'[1]PNC 2020'!$A$7:$A$434,0)+4,MATCH(O$60,'[1]PNC 2020'!$A$3:$AA$3,0))=0,"",INDEX('[1]PNC 2020'!$A$3:$AA$434,MATCH($A521,'[1]PNC 2020'!$A$7:$A$434,0)+4,MATCH(O$60,'[1]PNC 2020'!$A$3:$AA$3,0))),"")</f>
        <v/>
      </c>
      <c r="P521" s="35">
        <f t="shared" si="164"/>
        <v>0</v>
      </c>
      <c r="Q521" s="35" t="str">
        <f>IFERROR(IF(INDEX('[1]PNC 2020'!$A$3:$AA$434,MATCH($A521,'[1]PNC 2020'!$A$7:$A$434,0)+4,MATCH(Q$60,'[1]PNC 2020'!$A$3:$AA$3,0))=0,"",INDEX('[1]PNC 2020'!$A$3:$AA$434,MATCH($A521,'[1]PNC 2020'!$A$7:$A$434,0)+4,MATCH(Q$60,'[1]PNC 2020'!$A$3:$AA$3,0))),"")</f>
        <v/>
      </c>
      <c r="R521" s="35" t="str">
        <f>IFERROR(IF(INDEX('[1]PNC 2020'!$A$3:$AA$434,MATCH($A521,'[1]PNC 2020'!$A$7:$A$434,0)+4,MATCH(R$60,'[1]PNC 2020'!$A$3:$AA$3,0))=0,"",INDEX('[1]PNC 2020'!$A$3:$AA$434,MATCH($A521,'[1]PNC 2020'!$A$7:$A$434,0)+4,MATCH(R$60,'[1]PNC 2020'!$A$3:$AA$3,0))),"")</f>
        <v/>
      </c>
      <c r="S521" s="35">
        <f t="shared" si="165"/>
        <v>0</v>
      </c>
      <c r="T521" s="35" t="str">
        <f>IFERROR(IF(INDEX('[1]PNC 2020'!$A$3:$AA$434,MATCH($A521,'[1]PNC 2020'!$A$7:$A$434,0)+4,MATCH(T$60,'[1]PNC 2020'!$A$3:$AA$3,0))=0,"",INDEX('[1]PNC 2020'!$A$3:$AA$434,MATCH($A521,'[1]PNC 2020'!$A$7:$A$434,0)+4,MATCH(T$60,'[1]PNC 2020'!$A$3:$AA$3,0))),"")</f>
        <v/>
      </c>
      <c r="U521" s="35" t="str">
        <f>IFERROR(IF(INDEX('[1]PNC 2020'!$A$3:$AA$434,MATCH($A521,'[1]PNC 2020'!$A$7:$A$434,0)+4,MATCH(U$60,'[1]PNC 2020'!$A$3:$AA$3,0))=0,"",INDEX('[1]PNC 2020'!$A$3:$AA$434,MATCH($A521,'[1]PNC 2020'!$A$7:$A$434,0)+4,MATCH(U$60,'[1]PNC 2020'!$A$3:$AA$3,0))),"")</f>
        <v/>
      </c>
      <c r="V521" s="35">
        <f t="shared" si="166"/>
        <v>0</v>
      </c>
      <c r="W521" s="35" t="str">
        <f>IFERROR(IF(INDEX('[1]PNC 2020'!$A$3:$AA$434,MATCH($A521,'[1]PNC 2020'!$A$7:$A$434,0)+4,MATCH(W$60,'[1]PNC 2020'!$A$3:$AA$3,0))=0,"",INDEX('[1]PNC 2020'!$A$3:$AA$434,MATCH($A521,'[1]PNC 2020'!$A$7:$A$434,0)+4,MATCH(W$60,'[1]PNC 2020'!$A$3:$AA$3,0))),"")</f>
        <v/>
      </c>
      <c r="X521" s="35" t="str">
        <f>IFERROR(IF(INDEX('[1]PNC 2020'!$A$3:$AA$434,MATCH($A521,'[1]PNC 2020'!$A$7:$A$434,0)+4,MATCH(X$60,'[1]PNC 2020'!$A$3:$AA$3,0))=0,"",INDEX('[1]PNC 2020'!$A$3:$AA$434,MATCH($A521,'[1]PNC 2020'!$A$7:$A$434,0)+4,MATCH(X$60,'[1]PNC 2020'!$A$3:$AA$3,0))),"")</f>
        <v/>
      </c>
      <c r="Y521" s="35">
        <f t="shared" si="167"/>
        <v>0</v>
      </c>
      <c r="Z521" s="35" t="str">
        <f>IFERROR(IF(INDEX('[1]PNC 2020'!$A$3:$AA$434,MATCH($A521,'[1]PNC 2020'!$A$7:$A$434,0)+4,MATCH(Z$60,'[1]PNC 2020'!$A$3:$AA$3,0))=0,"",INDEX('[1]PNC 2020'!$A$3:$AA$434,MATCH($A521,'[1]PNC 2020'!$A$7:$A$434,0)+4,MATCH(Z$60,'[1]PNC 2020'!$A$3:$AA$3,0))),"")</f>
        <v/>
      </c>
      <c r="AA521" s="35" t="str">
        <f>IFERROR(IF(INDEX('[1]PNC 2020'!$A$3:$AA$434,MATCH($A521,'[1]PNC 2020'!$A$7:$A$434,0)+4,MATCH(AA$60,'[1]PNC 2020'!$A$3:$AA$3,0))=0,"",INDEX('[1]PNC 2020'!$A$3:$AA$434,MATCH($A521,'[1]PNC 2020'!$A$7:$A$434,0)+4,MATCH(AA$60,'[1]PNC 2020'!$A$3:$AA$3,0))),"")</f>
        <v/>
      </c>
      <c r="AB521" s="35">
        <f t="shared" si="168"/>
        <v>0</v>
      </c>
      <c r="AC521" s="35" t="str">
        <f>IFERROR(IF(INDEX('[1]PNC 2020'!$A$3:$AA$434,MATCH($A521,'[1]PNC 2020'!$A$7:$A$434,0)+4,MATCH(AC$60,'[1]PNC 2020'!$A$3:$AA$3,0))=0,"",INDEX('[1]PNC 2020'!$A$3:$AA$434,MATCH($A521,'[1]PNC 2020'!$A$7:$A$434,0)+4,MATCH(AC$60,'[1]PNC 2020'!$A$3:$AA$3,0))),"")</f>
        <v/>
      </c>
      <c r="AD521" s="35" t="str">
        <f>IFERROR(IF(INDEX('[1]PNC 2020'!$A$3:$AA$434,MATCH($A521,'[1]PNC 2020'!$A$7:$A$434,0)+4,MATCH(AD$60,'[1]PNC 2020'!$A$3:$AA$3,0))=0,"",INDEX('[1]PNC 2020'!$A$3:$AA$434,MATCH($A521,'[1]PNC 2020'!$A$7:$A$434,0)+4,MATCH(AD$60,'[1]PNC 2020'!$A$3:$AA$3,0))),"")</f>
        <v/>
      </c>
      <c r="AE521" s="35">
        <f t="shared" si="169"/>
        <v>0</v>
      </c>
      <c r="AF521" s="35" t="str">
        <f>IFERROR(IF(INDEX('[1]PNC 2020'!$A$3:$AA$434,MATCH($A521,'[1]PNC 2020'!$A$7:$A$434,0)+4,MATCH(AF$60,'[1]PNC 2020'!$A$3:$AA$3,0))=0,"",INDEX('[1]PNC 2020'!$A$3:$AA$434,MATCH($A521,'[1]PNC 2020'!$A$7:$A$434,0)+4,MATCH(AF$60,'[1]PNC 2020'!$A$3:$AA$3,0))),"")</f>
        <v/>
      </c>
      <c r="AG521" s="35" t="str">
        <f>IFERROR(IF(INDEX('[1]PNC 2020'!$A$3:$AA$434,MATCH($A521,'[1]PNC 2020'!$A$7:$A$434,0)+4,MATCH(AG$60,'[1]PNC 2020'!$A$3:$AA$3,0))=0,"",INDEX('[1]PNC 2020'!$A$3:$AA$434,MATCH($A521,'[1]PNC 2020'!$A$7:$A$434,0)+4,MATCH(AG$60,'[1]PNC 2020'!$A$3:$AA$3,0))),"")</f>
        <v/>
      </c>
      <c r="AH521" s="35">
        <f t="shared" si="170"/>
        <v>0</v>
      </c>
      <c r="AI521" s="35" t="str">
        <f>IFERROR(IF(INDEX('[1]PNC 2020'!$A$3:$AA$434,MATCH($A521,'[1]PNC 2020'!$A$7:$A$434,0)+4,MATCH(AI$60,'[1]PNC 2020'!$A$3:$AA$3,0))=0,"",INDEX('[1]PNC 2020'!$A$3:$AA$434,MATCH($A521,'[1]PNC 2020'!$A$7:$A$434,0)+4,MATCH(AI$60,'[1]PNC 2020'!$A$3:$AA$3,0))),"")</f>
        <v/>
      </c>
      <c r="AJ521" s="35" t="str">
        <f>IFERROR(IF(INDEX('[1]PNC 2020'!$A$3:$AA$434,MATCH($A521,'[1]PNC 2020'!$A$7:$A$434,0)+4,MATCH(AJ$60,'[1]PNC 2020'!$A$3:$AA$3,0))=0,"",INDEX('[1]PNC 2020'!$A$3:$AA$434,MATCH($A521,'[1]PNC 2020'!$A$7:$A$434,0)+4,MATCH(AJ$60,'[1]PNC 2020'!$A$3:$AA$3,0))),"")</f>
        <v/>
      </c>
      <c r="AK521" s="35">
        <f t="shared" si="171"/>
        <v>0</v>
      </c>
      <c r="AM521" s="97" t="s">
        <v>8</v>
      </c>
    </row>
    <row r="522" spans="1:39" ht="15.9" customHeight="1" x14ac:dyDescent="0.25">
      <c r="A522" s="97" t="str">
        <f t="shared" si="158"/>
        <v>SeptiembreMidas Seguros, S.A.</v>
      </c>
      <c r="B522" s="37" t="s">
        <v>130</v>
      </c>
      <c r="C522" s="44">
        <f t="shared" si="159"/>
        <v>0</v>
      </c>
      <c r="D522" s="44">
        <f t="shared" si="160"/>
        <v>0</v>
      </c>
      <c r="E522" s="35" t="str">
        <f>IFERROR(IF(INDEX('[1]PNC 2020'!$A$3:$AA$434,MATCH($A522,'[1]PNC 2020'!$A$7:$A$434,0)+4,MATCH(E$60,'[1]PNC 2020'!$A$3:$AA$3,0))=0,"",INDEX('[1]PNC 2020'!$A$3:$AA$434,MATCH($A522,'[1]PNC 2020'!$A$7:$A$434,0)+4,MATCH(E$60,'[1]PNC 2020'!$A$3:$AA$3,0))),"")</f>
        <v/>
      </c>
      <c r="F522" s="35" t="str">
        <f>IFERROR(IF(INDEX('[1]PNC 2020'!$A$3:$AA$434,MATCH($A522,'[1]PNC 2020'!$A$7:$A$434,0)+4,MATCH(F$60,'[1]PNC 2020'!$A$3:$AA$3,0))=0,"",INDEX('[1]PNC 2020'!$A$3:$AA$434,MATCH($A522,'[1]PNC 2020'!$A$7:$A$434,0)+4,MATCH(F$60,'[1]PNC 2020'!$A$3:$AA$3,0))),"")</f>
        <v/>
      </c>
      <c r="G522" s="35">
        <f t="shared" si="161"/>
        <v>0</v>
      </c>
      <c r="H522" s="35" t="str">
        <f>IFERROR(IF(INDEX('[1]PNC 2020'!$A$3:$AA$434,MATCH($A522,'[1]PNC 2020'!$A$7:$A$434,0)+4,MATCH(H$60,'[1]PNC 2020'!$A$3:$AA$3,0))=0,"",INDEX('[1]PNC 2020'!$A$3:$AA$434,MATCH($A522,'[1]PNC 2020'!$A$7:$A$434,0)+4,MATCH(H$60,'[1]PNC 2020'!$A$3:$AA$3,0))),"")</f>
        <v/>
      </c>
      <c r="I522" s="35" t="str">
        <f>IFERROR(IF(INDEX('[1]PNC 2020'!$A$3:$AA$434,MATCH($A522,'[1]PNC 2020'!$A$7:$A$434,0)+4,MATCH(I$60,'[1]PNC 2020'!$A$3:$AA$3,0))=0,"",INDEX('[1]PNC 2020'!$A$3:$AA$434,MATCH($A522,'[1]PNC 2020'!$A$7:$A$434,0)+4,MATCH(I$60,'[1]PNC 2020'!$A$3:$AA$3,0))),"")</f>
        <v/>
      </c>
      <c r="J522" s="35">
        <f t="shared" si="162"/>
        <v>0</v>
      </c>
      <c r="K522" s="35" t="str">
        <f>IFERROR(IF(INDEX('[1]PNC 2020'!$A$3:$AA$434,MATCH($A522,'[1]PNC 2020'!$A$7:$A$434,0)+4,MATCH(K$60,'[1]PNC 2020'!$A$3:$AA$3,0))=0,"",INDEX('[1]PNC 2020'!$A$3:$AA$434,MATCH($A522,'[1]PNC 2020'!$A$7:$A$434,0)+4,MATCH(K$60,'[1]PNC 2020'!$A$3:$AA$3,0))),"")</f>
        <v/>
      </c>
      <c r="L522" s="35" t="str">
        <f>IFERROR(IF(INDEX('[1]PNC 2020'!$A$3:$AA$434,MATCH($A522,'[1]PNC 2020'!$A$7:$A$434,0)+4,MATCH(L$60,'[1]PNC 2020'!$A$3:$AA$3,0))=0,"",INDEX('[1]PNC 2020'!$A$3:$AA$434,MATCH($A522,'[1]PNC 2020'!$A$7:$A$434,0)+4,MATCH(L$60,'[1]PNC 2020'!$A$3:$AA$3,0))),"")</f>
        <v/>
      </c>
      <c r="M522" s="35">
        <f t="shared" si="163"/>
        <v>0</v>
      </c>
      <c r="N522" s="35" t="str">
        <f>IFERROR(IF(INDEX('[1]PNC 2020'!$A$3:$AA$434,MATCH($A522,'[1]PNC 2020'!$A$7:$A$434,0)+4,MATCH(N$60,'[1]PNC 2020'!$A$3:$AA$3,0))=0,"",INDEX('[1]PNC 2020'!$A$3:$AA$434,MATCH($A522,'[1]PNC 2020'!$A$7:$A$434,0)+4,MATCH(N$60,'[1]PNC 2020'!$A$3:$AA$3,0))),"")</f>
        <v/>
      </c>
      <c r="O522" s="35" t="str">
        <f>IFERROR(IF(INDEX('[1]PNC 2020'!$A$3:$AA$434,MATCH($A522,'[1]PNC 2020'!$A$7:$A$434,0)+4,MATCH(O$60,'[1]PNC 2020'!$A$3:$AA$3,0))=0,"",INDEX('[1]PNC 2020'!$A$3:$AA$434,MATCH($A522,'[1]PNC 2020'!$A$7:$A$434,0)+4,MATCH(O$60,'[1]PNC 2020'!$A$3:$AA$3,0))),"")</f>
        <v/>
      </c>
      <c r="P522" s="35">
        <f t="shared" si="164"/>
        <v>0</v>
      </c>
      <c r="Q522" s="35" t="str">
        <f>IFERROR(IF(INDEX('[1]PNC 2020'!$A$3:$AA$434,MATCH($A522,'[1]PNC 2020'!$A$7:$A$434,0)+4,MATCH(Q$60,'[1]PNC 2020'!$A$3:$AA$3,0))=0,"",INDEX('[1]PNC 2020'!$A$3:$AA$434,MATCH($A522,'[1]PNC 2020'!$A$7:$A$434,0)+4,MATCH(Q$60,'[1]PNC 2020'!$A$3:$AA$3,0))),"")</f>
        <v/>
      </c>
      <c r="R522" s="35" t="str">
        <f>IFERROR(IF(INDEX('[1]PNC 2020'!$A$3:$AA$434,MATCH($A522,'[1]PNC 2020'!$A$7:$A$434,0)+4,MATCH(R$60,'[1]PNC 2020'!$A$3:$AA$3,0))=0,"",INDEX('[1]PNC 2020'!$A$3:$AA$434,MATCH($A522,'[1]PNC 2020'!$A$7:$A$434,0)+4,MATCH(R$60,'[1]PNC 2020'!$A$3:$AA$3,0))),"")</f>
        <v/>
      </c>
      <c r="S522" s="35">
        <f t="shared" si="165"/>
        <v>0</v>
      </c>
      <c r="T522" s="35" t="str">
        <f>IFERROR(IF(INDEX('[1]PNC 2020'!$A$3:$AA$434,MATCH($A522,'[1]PNC 2020'!$A$7:$A$434,0)+4,MATCH(T$60,'[1]PNC 2020'!$A$3:$AA$3,0))=0,"",INDEX('[1]PNC 2020'!$A$3:$AA$434,MATCH($A522,'[1]PNC 2020'!$A$7:$A$434,0)+4,MATCH(T$60,'[1]PNC 2020'!$A$3:$AA$3,0))),"")</f>
        <v/>
      </c>
      <c r="U522" s="35" t="str">
        <f>IFERROR(IF(INDEX('[1]PNC 2020'!$A$3:$AA$434,MATCH($A522,'[1]PNC 2020'!$A$7:$A$434,0)+4,MATCH(U$60,'[1]PNC 2020'!$A$3:$AA$3,0))=0,"",INDEX('[1]PNC 2020'!$A$3:$AA$434,MATCH($A522,'[1]PNC 2020'!$A$7:$A$434,0)+4,MATCH(U$60,'[1]PNC 2020'!$A$3:$AA$3,0))),"")</f>
        <v/>
      </c>
      <c r="V522" s="35">
        <f t="shared" si="166"/>
        <v>0</v>
      </c>
      <c r="W522" s="35" t="str">
        <f>IFERROR(IF(INDEX('[1]PNC 2020'!$A$3:$AA$434,MATCH($A522,'[1]PNC 2020'!$A$7:$A$434,0)+4,MATCH(W$60,'[1]PNC 2020'!$A$3:$AA$3,0))=0,"",INDEX('[1]PNC 2020'!$A$3:$AA$434,MATCH($A522,'[1]PNC 2020'!$A$7:$A$434,0)+4,MATCH(W$60,'[1]PNC 2020'!$A$3:$AA$3,0))),"")</f>
        <v/>
      </c>
      <c r="X522" s="35" t="str">
        <f>IFERROR(IF(INDEX('[1]PNC 2020'!$A$3:$AA$434,MATCH($A522,'[1]PNC 2020'!$A$7:$A$434,0)+4,MATCH(X$60,'[1]PNC 2020'!$A$3:$AA$3,0))=0,"",INDEX('[1]PNC 2020'!$A$3:$AA$434,MATCH($A522,'[1]PNC 2020'!$A$7:$A$434,0)+4,MATCH(X$60,'[1]PNC 2020'!$A$3:$AA$3,0))),"")</f>
        <v/>
      </c>
      <c r="Y522" s="35">
        <f t="shared" si="167"/>
        <v>0</v>
      </c>
      <c r="Z522" s="35" t="str">
        <f>IFERROR(IF(INDEX('[1]PNC 2020'!$A$3:$AA$434,MATCH($A522,'[1]PNC 2020'!$A$7:$A$434,0)+4,MATCH(Z$60,'[1]PNC 2020'!$A$3:$AA$3,0))=0,"",INDEX('[1]PNC 2020'!$A$3:$AA$434,MATCH($A522,'[1]PNC 2020'!$A$7:$A$434,0)+4,MATCH(Z$60,'[1]PNC 2020'!$A$3:$AA$3,0))),"")</f>
        <v/>
      </c>
      <c r="AA522" s="35" t="str">
        <f>IFERROR(IF(INDEX('[1]PNC 2020'!$A$3:$AA$434,MATCH($A522,'[1]PNC 2020'!$A$7:$A$434,0)+4,MATCH(AA$60,'[1]PNC 2020'!$A$3:$AA$3,0))=0,"",INDEX('[1]PNC 2020'!$A$3:$AA$434,MATCH($A522,'[1]PNC 2020'!$A$7:$A$434,0)+4,MATCH(AA$60,'[1]PNC 2020'!$A$3:$AA$3,0))),"")</f>
        <v/>
      </c>
      <c r="AB522" s="35">
        <f t="shared" si="168"/>
        <v>0</v>
      </c>
      <c r="AC522" s="35" t="str">
        <f>IFERROR(IF(INDEX('[1]PNC 2020'!$A$3:$AA$434,MATCH($A522,'[1]PNC 2020'!$A$7:$A$434,0)+4,MATCH(AC$60,'[1]PNC 2020'!$A$3:$AA$3,0))=0,"",INDEX('[1]PNC 2020'!$A$3:$AA$434,MATCH($A522,'[1]PNC 2020'!$A$7:$A$434,0)+4,MATCH(AC$60,'[1]PNC 2020'!$A$3:$AA$3,0))),"")</f>
        <v/>
      </c>
      <c r="AD522" s="35" t="str">
        <f>IFERROR(IF(INDEX('[1]PNC 2020'!$A$3:$AA$434,MATCH($A522,'[1]PNC 2020'!$A$7:$A$434,0)+4,MATCH(AD$60,'[1]PNC 2020'!$A$3:$AA$3,0))=0,"",INDEX('[1]PNC 2020'!$A$3:$AA$434,MATCH($A522,'[1]PNC 2020'!$A$7:$A$434,0)+4,MATCH(AD$60,'[1]PNC 2020'!$A$3:$AA$3,0))),"")</f>
        <v/>
      </c>
      <c r="AE522" s="35">
        <f t="shared" si="169"/>
        <v>0</v>
      </c>
      <c r="AF522" s="35" t="str">
        <f>IFERROR(IF(INDEX('[1]PNC 2020'!$A$3:$AA$434,MATCH($A522,'[1]PNC 2020'!$A$7:$A$434,0)+4,MATCH(AF$60,'[1]PNC 2020'!$A$3:$AA$3,0))=0,"",INDEX('[1]PNC 2020'!$A$3:$AA$434,MATCH($A522,'[1]PNC 2020'!$A$7:$A$434,0)+4,MATCH(AF$60,'[1]PNC 2020'!$A$3:$AA$3,0))),"")</f>
        <v/>
      </c>
      <c r="AG522" s="35" t="str">
        <f>IFERROR(IF(INDEX('[1]PNC 2020'!$A$3:$AA$434,MATCH($A522,'[1]PNC 2020'!$A$7:$A$434,0)+4,MATCH(AG$60,'[1]PNC 2020'!$A$3:$AA$3,0))=0,"",INDEX('[1]PNC 2020'!$A$3:$AA$434,MATCH($A522,'[1]PNC 2020'!$A$7:$A$434,0)+4,MATCH(AG$60,'[1]PNC 2020'!$A$3:$AA$3,0))),"")</f>
        <v/>
      </c>
      <c r="AH522" s="35">
        <f t="shared" si="170"/>
        <v>0</v>
      </c>
      <c r="AI522" s="35" t="str">
        <f>IFERROR(IF(INDEX('[1]PNC 2020'!$A$3:$AA$434,MATCH($A522,'[1]PNC 2020'!$A$7:$A$434,0)+4,MATCH(AI$60,'[1]PNC 2020'!$A$3:$AA$3,0))=0,"",INDEX('[1]PNC 2020'!$A$3:$AA$434,MATCH($A522,'[1]PNC 2020'!$A$7:$A$434,0)+4,MATCH(AI$60,'[1]PNC 2020'!$A$3:$AA$3,0))),"")</f>
        <v/>
      </c>
      <c r="AJ522" s="35" t="str">
        <f>IFERROR(IF(INDEX('[1]PNC 2020'!$A$3:$AA$434,MATCH($A522,'[1]PNC 2020'!$A$7:$A$434,0)+4,MATCH(AJ$60,'[1]PNC 2020'!$A$3:$AA$3,0))=0,"",INDEX('[1]PNC 2020'!$A$3:$AA$434,MATCH($A522,'[1]PNC 2020'!$A$7:$A$434,0)+4,MATCH(AJ$60,'[1]PNC 2020'!$A$3:$AA$3,0))),"")</f>
        <v/>
      </c>
      <c r="AK522" s="35">
        <f t="shared" si="171"/>
        <v>0</v>
      </c>
      <c r="AM522" s="97" t="s">
        <v>8</v>
      </c>
    </row>
    <row r="523" spans="1:39" ht="15.9" customHeight="1" x14ac:dyDescent="0.25">
      <c r="A523" s="97" t="str">
        <f t="shared" si="158"/>
        <v>SeptiembreUnit, S.A.</v>
      </c>
      <c r="B523" s="37" t="s">
        <v>131</v>
      </c>
      <c r="C523" s="44">
        <f t="shared" si="159"/>
        <v>0</v>
      </c>
      <c r="D523" s="44">
        <f t="shared" si="160"/>
        <v>0</v>
      </c>
      <c r="E523" s="35" t="str">
        <f>IFERROR(IF(INDEX('[1]PNC 2020'!$A$3:$AA$434,MATCH($A523,'[1]PNC 2020'!$A$7:$A$434,0)+4,MATCH(E$60,'[1]PNC 2020'!$A$3:$AA$3,0))=0,"",INDEX('[1]PNC 2020'!$A$3:$AA$434,MATCH($A523,'[1]PNC 2020'!$A$7:$A$434,0)+4,MATCH(E$60,'[1]PNC 2020'!$A$3:$AA$3,0))),"")</f>
        <v/>
      </c>
      <c r="F523" s="35" t="str">
        <f>IFERROR(IF(INDEX('[1]PNC 2020'!$A$3:$AA$434,MATCH($A523,'[1]PNC 2020'!$A$7:$A$434,0)+4,MATCH(F$60,'[1]PNC 2020'!$A$3:$AA$3,0))=0,"",INDEX('[1]PNC 2020'!$A$3:$AA$434,MATCH($A523,'[1]PNC 2020'!$A$7:$A$434,0)+4,MATCH(F$60,'[1]PNC 2020'!$A$3:$AA$3,0))),"")</f>
        <v/>
      </c>
      <c r="G523" s="35">
        <f t="shared" si="161"/>
        <v>0</v>
      </c>
      <c r="H523" s="35" t="str">
        <f>IFERROR(IF(INDEX('[1]PNC 2020'!$A$3:$AA$434,MATCH($A523,'[1]PNC 2020'!$A$7:$A$434,0)+4,MATCH(H$60,'[1]PNC 2020'!$A$3:$AA$3,0))=0,"",INDEX('[1]PNC 2020'!$A$3:$AA$434,MATCH($A523,'[1]PNC 2020'!$A$7:$A$434,0)+4,MATCH(H$60,'[1]PNC 2020'!$A$3:$AA$3,0))),"")</f>
        <v/>
      </c>
      <c r="I523" s="35" t="str">
        <f>IFERROR(IF(INDEX('[1]PNC 2020'!$A$3:$AA$434,MATCH($A523,'[1]PNC 2020'!$A$7:$A$434,0)+4,MATCH(I$60,'[1]PNC 2020'!$A$3:$AA$3,0))=0,"",INDEX('[1]PNC 2020'!$A$3:$AA$434,MATCH($A523,'[1]PNC 2020'!$A$7:$A$434,0)+4,MATCH(I$60,'[1]PNC 2020'!$A$3:$AA$3,0))),"")</f>
        <v/>
      </c>
      <c r="J523" s="35">
        <f t="shared" si="162"/>
        <v>0</v>
      </c>
      <c r="K523" s="35" t="str">
        <f>IFERROR(IF(INDEX('[1]PNC 2020'!$A$3:$AA$434,MATCH($A523,'[1]PNC 2020'!$A$7:$A$434,0)+4,MATCH(K$60,'[1]PNC 2020'!$A$3:$AA$3,0))=0,"",INDEX('[1]PNC 2020'!$A$3:$AA$434,MATCH($A523,'[1]PNC 2020'!$A$7:$A$434,0)+4,MATCH(K$60,'[1]PNC 2020'!$A$3:$AA$3,0))),"")</f>
        <v/>
      </c>
      <c r="L523" s="35" t="str">
        <f>IFERROR(IF(INDEX('[1]PNC 2020'!$A$3:$AA$434,MATCH($A523,'[1]PNC 2020'!$A$7:$A$434,0)+4,MATCH(L$60,'[1]PNC 2020'!$A$3:$AA$3,0))=0,"",INDEX('[1]PNC 2020'!$A$3:$AA$434,MATCH($A523,'[1]PNC 2020'!$A$7:$A$434,0)+4,MATCH(L$60,'[1]PNC 2020'!$A$3:$AA$3,0))),"")</f>
        <v/>
      </c>
      <c r="M523" s="35">
        <f t="shared" si="163"/>
        <v>0</v>
      </c>
      <c r="N523" s="35" t="str">
        <f>IFERROR(IF(INDEX('[1]PNC 2020'!$A$3:$AA$434,MATCH($A523,'[1]PNC 2020'!$A$7:$A$434,0)+4,MATCH(N$60,'[1]PNC 2020'!$A$3:$AA$3,0))=0,"",INDEX('[1]PNC 2020'!$A$3:$AA$434,MATCH($A523,'[1]PNC 2020'!$A$7:$A$434,0)+4,MATCH(N$60,'[1]PNC 2020'!$A$3:$AA$3,0))),"")</f>
        <v/>
      </c>
      <c r="O523" s="35" t="str">
        <f>IFERROR(IF(INDEX('[1]PNC 2020'!$A$3:$AA$434,MATCH($A523,'[1]PNC 2020'!$A$7:$A$434,0)+4,MATCH(O$60,'[1]PNC 2020'!$A$3:$AA$3,0))=0,"",INDEX('[1]PNC 2020'!$A$3:$AA$434,MATCH($A523,'[1]PNC 2020'!$A$7:$A$434,0)+4,MATCH(O$60,'[1]PNC 2020'!$A$3:$AA$3,0))),"")</f>
        <v/>
      </c>
      <c r="P523" s="35">
        <f t="shared" si="164"/>
        <v>0</v>
      </c>
      <c r="Q523" s="35" t="str">
        <f>IFERROR(IF(INDEX('[1]PNC 2020'!$A$3:$AA$434,MATCH($A523,'[1]PNC 2020'!$A$7:$A$434,0)+4,MATCH(Q$60,'[1]PNC 2020'!$A$3:$AA$3,0))=0,"",INDEX('[1]PNC 2020'!$A$3:$AA$434,MATCH($A523,'[1]PNC 2020'!$A$7:$A$434,0)+4,MATCH(Q$60,'[1]PNC 2020'!$A$3:$AA$3,0))),"")</f>
        <v/>
      </c>
      <c r="R523" s="35" t="str">
        <f>IFERROR(IF(INDEX('[1]PNC 2020'!$A$3:$AA$434,MATCH($A523,'[1]PNC 2020'!$A$7:$A$434,0)+4,MATCH(R$60,'[1]PNC 2020'!$A$3:$AA$3,0))=0,"",INDEX('[1]PNC 2020'!$A$3:$AA$434,MATCH($A523,'[1]PNC 2020'!$A$7:$A$434,0)+4,MATCH(R$60,'[1]PNC 2020'!$A$3:$AA$3,0))),"")</f>
        <v/>
      </c>
      <c r="S523" s="35">
        <f t="shared" si="165"/>
        <v>0</v>
      </c>
      <c r="T523" s="35" t="str">
        <f>IFERROR(IF(INDEX('[1]PNC 2020'!$A$3:$AA$434,MATCH($A523,'[1]PNC 2020'!$A$7:$A$434,0)+4,MATCH(T$60,'[1]PNC 2020'!$A$3:$AA$3,0))=0,"",INDEX('[1]PNC 2020'!$A$3:$AA$434,MATCH($A523,'[1]PNC 2020'!$A$7:$A$434,0)+4,MATCH(T$60,'[1]PNC 2020'!$A$3:$AA$3,0))),"")</f>
        <v/>
      </c>
      <c r="U523" s="35" t="str">
        <f>IFERROR(IF(INDEX('[1]PNC 2020'!$A$3:$AA$434,MATCH($A523,'[1]PNC 2020'!$A$7:$A$434,0)+4,MATCH(U$60,'[1]PNC 2020'!$A$3:$AA$3,0))=0,"",INDEX('[1]PNC 2020'!$A$3:$AA$434,MATCH($A523,'[1]PNC 2020'!$A$7:$A$434,0)+4,MATCH(U$60,'[1]PNC 2020'!$A$3:$AA$3,0))),"")</f>
        <v/>
      </c>
      <c r="V523" s="35">
        <f t="shared" si="166"/>
        <v>0</v>
      </c>
      <c r="W523" s="35" t="str">
        <f>IFERROR(IF(INDEX('[1]PNC 2020'!$A$3:$AA$434,MATCH($A523,'[1]PNC 2020'!$A$7:$A$434,0)+4,MATCH(W$60,'[1]PNC 2020'!$A$3:$AA$3,0))=0,"",INDEX('[1]PNC 2020'!$A$3:$AA$434,MATCH($A523,'[1]PNC 2020'!$A$7:$A$434,0)+4,MATCH(W$60,'[1]PNC 2020'!$A$3:$AA$3,0))),"")</f>
        <v/>
      </c>
      <c r="X523" s="35" t="str">
        <f>IFERROR(IF(INDEX('[1]PNC 2020'!$A$3:$AA$434,MATCH($A523,'[1]PNC 2020'!$A$7:$A$434,0)+4,MATCH(X$60,'[1]PNC 2020'!$A$3:$AA$3,0))=0,"",INDEX('[1]PNC 2020'!$A$3:$AA$434,MATCH($A523,'[1]PNC 2020'!$A$7:$A$434,0)+4,MATCH(X$60,'[1]PNC 2020'!$A$3:$AA$3,0))),"")</f>
        <v/>
      </c>
      <c r="Y523" s="35">
        <f t="shared" si="167"/>
        <v>0</v>
      </c>
      <c r="Z523" s="35" t="str">
        <f>IFERROR(IF(INDEX('[1]PNC 2020'!$A$3:$AA$434,MATCH($A523,'[1]PNC 2020'!$A$7:$A$434,0)+4,MATCH(Z$60,'[1]PNC 2020'!$A$3:$AA$3,0))=0,"",INDEX('[1]PNC 2020'!$A$3:$AA$434,MATCH($A523,'[1]PNC 2020'!$A$7:$A$434,0)+4,MATCH(Z$60,'[1]PNC 2020'!$A$3:$AA$3,0))),"")</f>
        <v/>
      </c>
      <c r="AA523" s="35" t="str">
        <f>IFERROR(IF(INDEX('[1]PNC 2020'!$A$3:$AA$434,MATCH($A523,'[1]PNC 2020'!$A$7:$A$434,0)+4,MATCH(AA$60,'[1]PNC 2020'!$A$3:$AA$3,0))=0,"",INDEX('[1]PNC 2020'!$A$3:$AA$434,MATCH($A523,'[1]PNC 2020'!$A$7:$A$434,0)+4,MATCH(AA$60,'[1]PNC 2020'!$A$3:$AA$3,0))),"")</f>
        <v/>
      </c>
      <c r="AB523" s="35">
        <f t="shared" si="168"/>
        <v>0</v>
      </c>
      <c r="AC523" s="35" t="str">
        <f>IFERROR(IF(INDEX('[1]PNC 2020'!$A$3:$AA$434,MATCH($A523,'[1]PNC 2020'!$A$7:$A$434,0)+4,MATCH(AC$60,'[1]PNC 2020'!$A$3:$AA$3,0))=0,"",INDEX('[1]PNC 2020'!$A$3:$AA$434,MATCH($A523,'[1]PNC 2020'!$A$7:$A$434,0)+4,MATCH(AC$60,'[1]PNC 2020'!$A$3:$AA$3,0))),"")</f>
        <v/>
      </c>
      <c r="AD523" s="35" t="str">
        <f>IFERROR(IF(INDEX('[1]PNC 2020'!$A$3:$AA$434,MATCH($A523,'[1]PNC 2020'!$A$7:$A$434,0)+4,MATCH(AD$60,'[1]PNC 2020'!$A$3:$AA$3,0))=0,"",INDEX('[1]PNC 2020'!$A$3:$AA$434,MATCH($A523,'[1]PNC 2020'!$A$7:$A$434,0)+4,MATCH(AD$60,'[1]PNC 2020'!$A$3:$AA$3,0))),"")</f>
        <v/>
      </c>
      <c r="AE523" s="35">
        <f t="shared" si="169"/>
        <v>0</v>
      </c>
      <c r="AF523" s="35" t="str">
        <f>IFERROR(IF(INDEX('[1]PNC 2020'!$A$3:$AA$434,MATCH($A523,'[1]PNC 2020'!$A$7:$A$434,0)+4,MATCH(AF$60,'[1]PNC 2020'!$A$3:$AA$3,0))=0,"",INDEX('[1]PNC 2020'!$A$3:$AA$434,MATCH($A523,'[1]PNC 2020'!$A$7:$A$434,0)+4,MATCH(AF$60,'[1]PNC 2020'!$A$3:$AA$3,0))),"")</f>
        <v/>
      </c>
      <c r="AG523" s="35" t="str">
        <f>IFERROR(IF(INDEX('[1]PNC 2020'!$A$3:$AA$434,MATCH($A523,'[1]PNC 2020'!$A$7:$A$434,0)+4,MATCH(AG$60,'[1]PNC 2020'!$A$3:$AA$3,0))=0,"",INDEX('[1]PNC 2020'!$A$3:$AA$434,MATCH($A523,'[1]PNC 2020'!$A$7:$A$434,0)+4,MATCH(AG$60,'[1]PNC 2020'!$A$3:$AA$3,0))),"")</f>
        <v/>
      </c>
      <c r="AH523" s="35">
        <f t="shared" si="170"/>
        <v>0</v>
      </c>
      <c r="AI523" s="35" t="str">
        <f>IFERROR(IF(INDEX('[1]PNC 2020'!$A$3:$AA$434,MATCH($A523,'[1]PNC 2020'!$A$7:$A$434,0)+4,MATCH(AI$60,'[1]PNC 2020'!$A$3:$AA$3,0))=0,"",INDEX('[1]PNC 2020'!$A$3:$AA$434,MATCH($A523,'[1]PNC 2020'!$A$7:$A$434,0)+4,MATCH(AI$60,'[1]PNC 2020'!$A$3:$AA$3,0))),"")</f>
        <v/>
      </c>
      <c r="AJ523" s="35" t="str">
        <f>IFERROR(IF(INDEX('[1]PNC 2020'!$A$3:$AA$434,MATCH($A523,'[1]PNC 2020'!$A$7:$A$434,0)+4,MATCH(AJ$60,'[1]PNC 2020'!$A$3:$AA$3,0))=0,"",INDEX('[1]PNC 2020'!$A$3:$AA$434,MATCH($A523,'[1]PNC 2020'!$A$7:$A$434,0)+4,MATCH(AJ$60,'[1]PNC 2020'!$A$3:$AA$3,0))),"")</f>
        <v/>
      </c>
      <c r="AK523" s="35">
        <f t="shared" si="171"/>
        <v>0</v>
      </c>
      <c r="AM523" s="97" t="s">
        <v>8</v>
      </c>
    </row>
    <row r="524" spans="1:39" ht="15.9" customHeight="1" x14ac:dyDescent="0.25">
      <c r="A524" s="97" t="str">
        <f t="shared" si="158"/>
        <v>Total General</v>
      </c>
      <c r="B524" s="39" t="s">
        <v>19</v>
      </c>
      <c r="C524" s="46">
        <f>SUM(C491:C523)</f>
        <v>0</v>
      </c>
      <c r="D524" s="46">
        <f>SUM(D491:D523)</f>
        <v>0</v>
      </c>
      <c r="E524" s="46">
        <f>SUM(E491:E523)</f>
        <v>0</v>
      </c>
      <c r="F524" s="46">
        <f>SUM(F491:F523)</f>
        <v>0</v>
      </c>
      <c r="G524" s="46">
        <f t="shared" ref="G524" si="172">SUBTOTAL(109,E524:F524)</f>
        <v>0</v>
      </c>
      <c r="H524" s="46">
        <f>SUM(H491:H523)</f>
        <v>0</v>
      </c>
      <c r="I524" s="46">
        <f>SUM(I491:I523)</f>
        <v>0</v>
      </c>
      <c r="J524" s="46">
        <f t="shared" ref="J524" si="173">SUBTOTAL(109,H524:I524)</f>
        <v>0</v>
      </c>
      <c r="K524" s="46">
        <f>SUM(K491:K523)</f>
        <v>0</v>
      </c>
      <c r="L524" s="46">
        <f>SUM(L491:L523)</f>
        <v>0</v>
      </c>
      <c r="M524" s="46">
        <f t="shared" ref="M524" si="174">SUBTOTAL(109,K524:L524)</f>
        <v>0</v>
      </c>
      <c r="N524" s="46">
        <f>SUM(N491:N523)</f>
        <v>0</v>
      </c>
      <c r="O524" s="46">
        <f>SUM(O491:O523)</f>
        <v>0</v>
      </c>
      <c r="P524" s="46">
        <f t="shared" ref="P524" si="175">SUBTOTAL(109,N524:O524)</f>
        <v>0</v>
      </c>
      <c r="Q524" s="46">
        <f>SUM(Q491:Q523)</f>
        <v>0</v>
      </c>
      <c r="R524" s="46">
        <f>SUM(R491:R523)</f>
        <v>0</v>
      </c>
      <c r="S524" s="46">
        <f t="shared" ref="S524" si="176">SUBTOTAL(109,Q524:R524)</f>
        <v>0</v>
      </c>
      <c r="T524" s="46">
        <f>SUM(T491:T523)</f>
        <v>0</v>
      </c>
      <c r="U524" s="46">
        <f>SUM(U491:U523)</f>
        <v>0</v>
      </c>
      <c r="V524" s="46">
        <f t="shared" ref="V524" si="177">SUBTOTAL(109,T524:U524)</f>
        <v>0</v>
      </c>
      <c r="W524" s="46">
        <f>SUM(W491:W523)</f>
        <v>0</v>
      </c>
      <c r="X524" s="46">
        <f>SUM(X491:X523)</f>
        <v>0</v>
      </c>
      <c r="Y524" s="46">
        <f t="shared" ref="Y524" si="178">SUBTOTAL(109,W524:X524)</f>
        <v>0</v>
      </c>
      <c r="Z524" s="46">
        <f>SUM(Z491:Z523)</f>
        <v>0</v>
      </c>
      <c r="AA524" s="46">
        <f>SUM(AA491:AA523)</f>
        <v>0</v>
      </c>
      <c r="AB524" s="46">
        <f t="shared" ref="AB524" si="179">SUBTOTAL(109,Z524:AA524)</f>
        <v>0</v>
      </c>
      <c r="AC524" s="46">
        <f>SUM(AC491:AC523)</f>
        <v>0</v>
      </c>
      <c r="AD524" s="46">
        <f>SUM(AD491:AD523)</f>
        <v>0</v>
      </c>
      <c r="AE524" s="46">
        <f t="shared" ref="AE524" si="180">SUBTOTAL(109,AC524:AD524)</f>
        <v>0</v>
      </c>
      <c r="AF524" s="46">
        <f>SUM(AF491:AF523)</f>
        <v>0</v>
      </c>
      <c r="AG524" s="46">
        <f>SUM(AG491:AG523)</f>
        <v>0</v>
      </c>
      <c r="AH524" s="46">
        <f t="shared" ref="AH524" si="181">SUBTOTAL(109,AF524:AG524)</f>
        <v>0</v>
      </c>
      <c r="AI524" s="46">
        <f>SUM(AI491:AI523)</f>
        <v>0</v>
      </c>
      <c r="AJ524" s="46">
        <f>SUM(AJ491:AJ523)</f>
        <v>0</v>
      </c>
      <c r="AK524" s="46">
        <f t="shared" ref="AK524" si="182">SUBTOTAL(109,AI524:AJ524)</f>
        <v>0</v>
      </c>
    </row>
    <row r="525" spans="1:39" x14ac:dyDescent="0.25">
      <c r="A525" s="97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7" t="str">
        <f>AM526&amp;B526</f>
        <v>% de Primas Exoneradas de Impuestos</v>
      </c>
      <c r="B526" s="4" t="s">
        <v>38</v>
      </c>
      <c r="C526" s="145">
        <f>IFERROR(D524/C527*100,0)</f>
        <v>0</v>
      </c>
      <c r="D526" s="145"/>
      <c r="E526" s="145">
        <f>IFERROR(F524/E527*100,0)</f>
        <v>0</v>
      </c>
      <c r="F526" s="145"/>
      <c r="G526" s="28"/>
      <c r="H526" s="145">
        <f>IFERROR(I524/H527*100,0)</f>
        <v>0</v>
      </c>
      <c r="I526" s="145"/>
      <c r="J526" s="28"/>
      <c r="K526" s="145">
        <f>IFERROR(L524/K527*100,0)</f>
        <v>0</v>
      </c>
      <c r="L526" s="145"/>
      <c r="M526" s="28"/>
      <c r="N526" s="145">
        <f>IFERROR(O524/N527*100,0)</f>
        <v>0</v>
      </c>
      <c r="O526" s="145"/>
      <c r="P526" s="28"/>
      <c r="Q526" s="145">
        <f>IFERROR(R524/Q527*100,0)</f>
        <v>0</v>
      </c>
      <c r="R526" s="145"/>
      <c r="S526" s="28"/>
      <c r="T526" s="145">
        <f>IFERROR(U524/T527*100,0)</f>
        <v>0</v>
      </c>
      <c r="U526" s="145"/>
      <c r="V526" s="28"/>
      <c r="W526" s="145">
        <f>IFERROR(X524/W527*100,0)</f>
        <v>0</v>
      </c>
      <c r="X526" s="145"/>
      <c r="Y526" s="28"/>
      <c r="Z526" s="145">
        <f>IFERROR(AA524/Z527*100,0)</f>
        <v>0</v>
      </c>
      <c r="AA526" s="145"/>
      <c r="AB526" s="28"/>
      <c r="AC526" s="145">
        <f>IFERROR(AD524/AC527*100,0)</f>
        <v>0</v>
      </c>
      <c r="AD526" s="145"/>
      <c r="AE526" s="28"/>
      <c r="AF526" s="145">
        <f>IFERROR(AG524/AF527*100,0)</f>
        <v>0</v>
      </c>
      <c r="AG526" s="145"/>
      <c r="AH526" s="28"/>
      <c r="AI526" s="145">
        <f>IFERROR(AJ524/AI527*100,0)</f>
        <v>0</v>
      </c>
      <c r="AJ526" s="145"/>
      <c r="AK526" s="28"/>
    </row>
    <row r="527" spans="1:39" x14ac:dyDescent="0.25">
      <c r="A527" s="97" t="str">
        <f>AM527&amp;B527</f>
        <v>Primas Netas Totales</v>
      </c>
      <c r="B527" s="4" t="s">
        <v>39</v>
      </c>
      <c r="C527" s="143">
        <f>IFERROR(C524+D524,0)</f>
        <v>0</v>
      </c>
      <c r="D527" s="144"/>
      <c r="E527" s="143">
        <f>IFERROR(E524+F524,0)</f>
        <v>0</v>
      </c>
      <c r="F527" s="144"/>
      <c r="G527" s="29"/>
      <c r="H527" s="143">
        <f>IFERROR(H524+I524,0)</f>
        <v>0</v>
      </c>
      <c r="I527" s="144"/>
      <c r="J527" s="29"/>
      <c r="K527" s="143">
        <f>IFERROR(K524+L524,0)</f>
        <v>0</v>
      </c>
      <c r="L527" s="144"/>
      <c r="M527" s="29"/>
      <c r="N527" s="143">
        <f>IFERROR(N524+O524,0)</f>
        <v>0</v>
      </c>
      <c r="O527" s="144"/>
      <c r="P527" s="29"/>
      <c r="Q527" s="143">
        <f>IFERROR(Q524+R524,0)</f>
        <v>0</v>
      </c>
      <c r="R527" s="144"/>
      <c r="S527" s="29"/>
      <c r="T527" s="143">
        <f>IFERROR(T524+U524,0)</f>
        <v>0</v>
      </c>
      <c r="U527" s="144"/>
      <c r="V527" s="29"/>
      <c r="W527" s="143">
        <f>IFERROR(W524+X524,0)</f>
        <v>0</v>
      </c>
      <c r="X527" s="144"/>
      <c r="Y527" s="29"/>
      <c r="Z527" s="143">
        <f>IFERROR(Z524+AA524,0)</f>
        <v>0</v>
      </c>
      <c r="AA527" s="144"/>
      <c r="AB527" s="29"/>
      <c r="AC527" s="143">
        <f>IFERROR(AC524+AD524,0)</f>
        <v>0</v>
      </c>
      <c r="AD527" s="144"/>
      <c r="AE527" s="29"/>
      <c r="AF527" s="143">
        <f>IFERROR(AF524+AG524,0)</f>
        <v>0</v>
      </c>
      <c r="AG527" s="144"/>
      <c r="AH527" s="29"/>
      <c r="AI527" s="143">
        <f>IFERROR(AI524+AJ524,0)</f>
        <v>0</v>
      </c>
      <c r="AJ527" s="144"/>
      <c r="AK527" s="29"/>
    </row>
    <row r="528" spans="1:39" x14ac:dyDescent="0.25">
      <c r="A528" s="97" t="str">
        <f>AM528&amp;B528</f>
        <v>% Por Ramos Primas Netas Cobradas</v>
      </c>
      <c r="B528" s="4" t="s">
        <v>40</v>
      </c>
      <c r="C528" s="145">
        <f>SUM(E528:AJ528,0)</f>
        <v>0</v>
      </c>
      <c r="D528" s="144"/>
      <c r="E528" s="145">
        <f>IFERROR(E527/C527*100,0)</f>
        <v>0</v>
      </c>
      <c r="F528" s="145"/>
      <c r="G528" s="28"/>
      <c r="H528" s="145">
        <f>IFERROR(H527/C527*100,0)</f>
        <v>0</v>
      </c>
      <c r="I528" s="145"/>
      <c r="J528" s="28"/>
      <c r="K528" s="145">
        <f>IFERROR(K527/C527*100,0)</f>
        <v>0</v>
      </c>
      <c r="L528" s="145"/>
      <c r="M528" s="28"/>
      <c r="N528" s="145">
        <f>IFERROR(N527/C527*100,0)</f>
        <v>0</v>
      </c>
      <c r="O528" s="145"/>
      <c r="P528" s="28"/>
      <c r="Q528" s="145">
        <f>IFERROR(Q527/C527*100,0)</f>
        <v>0</v>
      </c>
      <c r="R528" s="145"/>
      <c r="S528" s="28"/>
      <c r="T528" s="145">
        <f>IFERROR(T527/C527*100,0)</f>
        <v>0</v>
      </c>
      <c r="U528" s="145"/>
      <c r="V528" s="28"/>
      <c r="W528" s="145">
        <f>IFERROR(W527/C527*100,0)</f>
        <v>0</v>
      </c>
      <c r="X528" s="145"/>
      <c r="Y528" s="28"/>
      <c r="Z528" s="145">
        <f>IFERROR(Z527/C527*100,0)</f>
        <v>0</v>
      </c>
      <c r="AA528" s="145"/>
      <c r="AB528" s="28"/>
      <c r="AC528" s="145">
        <f>IFERROR(AC527/C527*100,0)</f>
        <v>0</v>
      </c>
      <c r="AD528" s="145"/>
      <c r="AE528" s="28"/>
      <c r="AF528" s="145">
        <f>IFERROR(AF527/C527*100,0)</f>
        <v>0</v>
      </c>
      <c r="AG528" s="145"/>
      <c r="AH528" s="28"/>
      <c r="AI528" s="145">
        <f>IFERROR(AI527/C527*100,0)</f>
        <v>0</v>
      </c>
      <c r="AJ528" s="145"/>
      <c r="AK528" s="28"/>
    </row>
    <row r="529" spans="1:37" x14ac:dyDescent="0.25">
      <c r="A529" s="97" t="str">
        <f t="shared" si="158"/>
        <v>Fuente: Superintendencia de Seguros, Dirección de Estudios del Sector Seguros.</v>
      </c>
      <c r="B529" s="52" t="s">
        <v>173</v>
      </c>
    </row>
    <row r="530" spans="1:37" x14ac:dyDescent="0.25">
      <c r="A530" s="97" t="str">
        <f t="shared" si="158"/>
        <v/>
      </c>
      <c r="B530" s="3"/>
      <c r="K530" s="2"/>
    </row>
    <row r="531" spans="1:37" x14ac:dyDescent="0.25">
      <c r="A531" s="97" t="str">
        <f t="shared" si="158"/>
        <v/>
      </c>
      <c r="B531" s="3"/>
    </row>
    <row r="532" spans="1:37" x14ac:dyDescent="0.25">
      <c r="A532" s="97" t="str">
        <f t="shared" ref="A532:A590" si="183">AM532&amp;B532</f>
        <v/>
      </c>
      <c r="B532" s="3"/>
    </row>
    <row r="533" spans="1:37" x14ac:dyDescent="0.25">
      <c r="A533" s="97" t="str">
        <f t="shared" si="183"/>
        <v/>
      </c>
      <c r="B533" s="3"/>
    </row>
    <row r="534" spans="1:37" x14ac:dyDescent="0.25">
      <c r="A534" s="97" t="str">
        <f t="shared" si="183"/>
        <v/>
      </c>
      <c r="B534" s="3"/>
    </row>
    <row r="535" spans="1:37" x14ac:dyDescent="0.25">
      <c r="A535" s="97" t="str">
        <f t="shared" si="183"/>
        <v/>
      </c>
      <c r="B535" s="3"/>
    </row>
    <row r="536" spans="1:37" x14ac:dyDescent="0.25">
      <c r="A536" s="97" t="str">
        <f t="shared" si="183"/>
        <v/>
      </c>
    </row>
    <row r="537" spans="1:37" ht="20.25" customHeight="1" x14ac:dyDescent="0.4">
      <c r="A537" s="97" t="str">
        <f t="shared" si="183"/>
        <v>Superintendencia de Seguros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25">
      <c r="A538" s="97" t="str">
        <f t="shared" si="183"/>
        <v>Primas Netas Cobradas por Compañías, Según Ramos</v>
      </c>
      <c r="B538" s="134" t="s">
        <v>56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7" ht="12.75" customHeight="1" x14ac:dyDescent="0.25">
      <c r="A539" s="97" t="str">
        <f t="shared" si="183"/>
        <v>Octubre, 2023</v>
      </c>
      <c r="B539" s="136" t="s">
        <v>157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7" ht="12.75" customHeight="1" x14ac:dyDescent="0.25">
      <c r="A540" s="97" t="str">
        <f t="shared" si="183"/>
        <v>(Valores en RD$)</v>
      </c>
      <c r="B540" s="134" t="s">
        <v>91</v>
      </c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spans="1:37" x14ac:dyDescent="0.25">
      <c r="A541" s="97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7" t="str">
        <f t="shared" si="183"/>
        <v/>
      </c>
    </row>
    <row r="543" spans="1:37" ht="24" customHeight="1" thickTop="1" thickBot="1" x14ac:dyDescent="0.3">
      <c r="A543" s="97" t="str">
        <f t="shared" si="183"/>
        <v>Compañías</v>
      </c>
      <c r="B543" s="137" t="s">
        <v>33</v>
      </c>
      <c r="C543" s="142" t="s">
        <v>0</v>
      </c>
      <c r="D543" s="142"/>
      <c r="E543" s="142" t="s">
        <v>12</v>
      </c>
      <c r="F543" s="142"/>
      <c r="G543" s="67"/>
      <c r="H543" s="142" t="s">
        <v>13</v>
      </c>
      <c r="I543" s="142"/>
      <c r="J543" s="67"/>
      <c r="K543" s="142" t="s">
        <v>14</v>
      </c>
      <c r="L543" s="142"/>
      <c r="M543" s="67"/>
      <c r="N543" s="142" t="s">
        <v>15</v>
      </c>
      <c r="O543" s="142"/>
      <c r="P543" s="67"/>
      <c r="Q543" s="142" t="s">
        <v>27</v>
      </c>
      <c r="R543" s="142"/>
      <c r="S543" s="67"/>
      <c r="T543" s="142" t="s">
        <v>35</v>
      </c>
      <c r="U543" s="142"/>
      <c r="V543" s="67"/>
      <c r="W543" s="142" t="s">
        <v>16</v>
      </c>
      <c r="X543" s="142"/>
      <c r="Y543" s="67"/>
      <c r="Z543" s="142" t="s">
        <v>67</v>
      </c>
      <c r="AA543" s="142"/>
      <c r="AB543" s="67"/>
      <c r="AC543" s="142" t="s">
        <v>34</v>
      </c>
      <c r="AD543" s="142"/>
      <c r="AE543" s="67"/>
      <c r="AF543" s="142" t="s">
        <v>17</v>
      </c>
      <c r="AG543" s="142"/>
      <c r="AH543" s="67"/>
      <c r="AI543" s="142" t="s">
        <v>18</v>
      </c>
      <c r="AJ543" s="142"/>
      <c r="AK543" s="26"/>
    </row>
    <row r="544" spans="1:37" ht="14.4" thickTop="1" thickBot="1" x14ac:dyDescent="0.3">
      <c r="A544" s="97" t="str">
        <f t="shared" si="183"/>
        <v/>
      </c>
      <c r="B544" s="146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7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0</v>
      </c>
      <c r="D545" s="44">
        <f t="shared" ref="D545:D577" si="185">SUMIF($E$62:$AJ$62,$D$62,$E545:$AJ545)</f>
        <v>0</v>
      </c>
      <c r="E545" s="35" t="str">
        <f>IFERROR(IF(INDEX('[1]PNC 2020'!$A$3:$AA$434,MATCH($A545,'[1]PNC 2020'!$A$7:$A$434,0)+4,MATCH(E$60,'[1]PNC 2020'!$A$3:$AA$3,0))=0,"",INDEX('[1]PNC 2020'!$A$3:$AA$434,MATCH($A545,'[1]PNC 2020'!$A$7:$A$434,0)+4,MATCH(E$60,'[1]PNC 2020'!$A$3:$AA$3,0))),"")</f>
        <v/>
      </c>
      <c r="F545" s="35" t="str">
        <f>IFERROR(IF(INDEX('[1]PNC 2020'!$A$3:$AA$434,MATCH($A545,'[1]PNC 2020'!$A$7:$A$434,0)+4,MATCH(F$60,'[1]PNC 2020'!$A$3:$AA$3,0))=0,"",INDEX('[1]PNC 2020'!$A$3:$AA$434,MATCH($A545,'[1]PNC 2020'!$A$7:$A$434,0)+4,MATCH(F$60,'[1]PNC 2020'!$A$3:$AA$3,0))),"")</f>
        <v/>
      </c>
      <c r="G545" s="35">
        <f>SUBTOTAL(109,E545:F545)</f>
        <v>0</v>
      </c>
      <c r="H545" s="35" t="str">
        <f>IFERROR(IF(INDEX('[1]PNC 2020'!$A$3:$AA$434,MATCH($A545,'[1]PNC 2020'!$A$7:$A$434,0)+4,MATCH(H$60,'[1]PNC 2020'!$A$3:$AA$3,0))=0,"",INDEX('[1]PNC 2020'!$A$3:$AA$434,MATCH($A545,'[1]PNC 2020'!$A$7:$A$434,0)+4,MATCH(H$60,'[1]PNC 2020'!$A$3:$AA$3,0))),"")</f>
        <v/>
      </c>
      <c r="I545" s="35" t="str">
        <f>IFERROR(IF(INDEX('[1]PNC 2020'!$A$3:$AA$434,MATCH($A545,'[1]PNC 2020'!$A$7:$A$434,0)+4,MATCH(I$60,'[1]PNC 2020'!$A$3:$AA$3,0))=0,"",INDEX('[1]PNC 2020'!$A$3:$AA$434,MATCH($A545,'[1]PNC 2020'!$A$7:$A$434,0)+4,MATCH(I$60,'[1]PNC 2020'!$A$3:$AA$3,0))),"")</f>
        <v/>
      </c>
      <c r="J545" s="35">
        <f>SUBTOTAL(109,H545:I545)</f>
        <v>0</v>
      </c>
      <c r="K545" s="35" t="str">
        <f>IFERROR(IF(INDEX('[1]PNC 2020'!$A$3:$AA$434,MATCH($A545,'[1]PNC 2020'!$A$7:$A$434,0)+4,MATCH(K$60,'[1]PNC 2020'!$A$3:$AA$3,0))=0,"",INDEX('[1]PNC 2020'!$A$3:$AA$434,MATCH($A545,'[1]PNC 2020'!$A$7:$A$434,0)+4,MATCH(K$60,'[1]PNC 2020'!$A$3:$AA$3,0))),"")</f>
        <v/>
      </c>
      <c r="L545" s="35" t="str">
        <f>IFERROR(IF(INDEX('[1]PNC 2020'!$A$3:$AA$434,MATCH($A545,'[1]PNC 2020'!$A$7:$A$434,0)+4,MATCH(L$60,'[1]PNC 2020'!$A$3:$AA$3,0))=0,"",INDEX('[1]PNC 2020'!$A$3:$AA$434,MATCH($A545,'[1]PNC 2020'!$A$7:$A$434,0)+4,MATCH(L$60,'[1]PNC 2020'!$A$3:$AA$3,0))),"")</f>
        <v/>
      </c>
      <c r="M545" s="35">
        <f>SUBTOTAL(109,K545:L545)</f>
        <v>0</v>
      </c>
      <c r="N545" s="35" t="str">
        <f>IFERROR(IF(INDEX('[1]PNC 2020'!$A$3:$AA$434,MATCH($A545,'[1]PNC 2020'!$A$7:$A$434,0)+4,MATCH(N$60,'[1]PNC 2020'!$A$3:$AA$3,0))=0,"",INDEX('[1]PNC 2020'!$A$3:$AA$434,MATCH($A545,'[1]PNC 2020'!$A$7:$A$434,0)+4,MATCH(N$60,'[1]PNC 2020'!$A$3:$AA$3,0))),"")</f>
        <v/>
      </c>
      <c r="O545" s="35" t="str">
        <f>IFERROR(IF(INDEX('[1]PNC 2020'!$A$3:$AA$434,MATCH($A545,'[1]PNC 2020'!$A$7:$A$434,0)+4,MATCH(O$60,'[1]PNC 2020'!$A$3:$AA$3,0))=0,"",INDEX('[1]PNC 2020'!$A$3:$AA$434,MATCH($A545,'[1]PNC 2020'!$A$7:$A$434,0)+4,MATCH(O$60,'[1]PNC 2020'!$A$3:$AA$3,0))),"")</f>
        <v/>
      </c>
      <c r="P545" s="35">
        <f>SUBTOTAL(109,N545:O545)</f>
        <v>0</v>
      </c>
      <c r="Q545" s="35" t="str">
        <f>IFERROR(IF(INDEX('[1]PNC 2020'!$A$3:$AA$434,MATCH($A545,'[1]PNC 2020'!$A$7:$A$434,0)+4,MATCH(Q$60,'[1]PNC 2020'!$A$3:$AA$3,0))=0,"",INDEX('[1]PNC 2020'!$A$3:$AA$434,MATCH($A545,'[1]PNC 2020'!$A$7:$A$434,0)+4,MATCH(Q$60,'[1]PNC 2020'!$A$3:$AA$3,0))),"")</f>
        <v/>
      </c>
      <c r="R545" s="35" t="str">
        <f>IFERROR(IF(INDEX('[1]PNC 2020'!$A$3:$AA$434,MATCH($A545,'[1]PNC 2020'!$A$7:$A$434,0)+4,MATCH(R$60,'[1]PNC 2020'!$A$3:$AA$3,0))=0,"",INDEX('[1]PNC 2020'!$A$3:$AA$434,MATCH($A545,'[1]PNC 2020'!$A$7:$A$434,0)+4,MATCH(R$60,'[1]PNC 2020'!$A$3:$AA$3,0))),"")</f>
        <v/>
      </c>
      <c r="S545" s="35">
        <f>SUBTOTAL(109,Q545:R545)</f>
        <v>0</v>
      </c>
      <c r="T545" s="35" t="str">
        <f>IFERROR(IF(INDEX('[1]PNC 2020'!$A$3:$AA$434,MATCH($A545,'[1]PNC 2020'!$A$7:$A$434,0)+4,MATCH(T$60,'[1]PNC 2020'!$A$3:$AA$3,0))=0,"",INDEX('[1]PNC 2020'!$A$3:$AA$434,MATCH($A545,'[1]PNC 2020'!$A$7:$A$434,0)+4,MATCH(T$60,'[1]PNC 2020'!$A$3:$AA$3,0))),"")</f>
        <v/>
      </c>
      <c r="U545" s="35" t="str">
        <f>IFERROR(IF(INDEX('[1]PNC 2020'!$A$3:$AA$434,MATCH($A545,'[1]PNC 2020'!$A$7:$A$434,0)+4,MATCH(U$60,'[1]PNC 2020'!$A$3:$AA$3,0))=0,"",INDEX('[1]PNC 2020'!$A$3:$AA$434,MATCH($A545,'[1]PNC 2020'!$A$7:$A$434,0)+4,MATCH(U$60,'[1]PNC 2020'!$A$3:$AA$3,0))),"")</f>
        <v/>
      </c>
      <c r="V545" s="35">
        <f>SUBTOTAL(109,T545:U545)</f>
        <v>0</v>
      </c>
      <c r="W545" s="35" t="str">
        <f>IFERROR(IF(INDEX('[1]PNC 2020'!$A$3:$AA$434,MATCH($A545,'[1]PNC 2020'!$A$7:$A$434,0)+4,MATCH(W$60,'[1]PNC 2020'!$A$3:$AA$3,0))=0,"",INDEX('[1]PNC 2020'!$A$3:$AA$434,MATCH($A545,'[1]PNC 2020'!$A$7:$A$434,0)+4,MATCH(W$60,'[1]PNC 2020'!$A$3:$AA$3,0))),"")</f>
        <v/>
      </c>
      <c r="X545" s="35" t="str">
        <f>IFERROR(IF(INDEX('[1]PNC 2020'!$A$3:$AA$434,MATCH($A545,'[1]PNC 2020'!$A$7:$A$434,0)+4,MATCH(X$60,'[1]PNC 2020'!$A$3:$AA$3,0))=0,"",INDEX('[1]PNC 2020'!$A$3:$AA$434,MATCH($A545,'[1]PNC 2020'!$A$7:$A$434,0)+4,MATCH(X$60,'[1]PNC 2020'!$A$3:$AA$3,0))),"")</f>
        <v/>
      </c>
      <c r="Y545" s="35">
        <f>SUBTOTAL(109,W545:X545)</f>
        <v>0</v>
      </c>
      <c r="Z545" s="35" t="str">
        <f>IFERROR(IF(INDEX('[1]PNC 2020'!$A$3:$AA$434,MATCH($A545,'[1]PNC 2020'!$A$7:$A$434,0)+4,MATCH(Z$60,'[1]PNC 2020'!$A$3:$AA$3,0))=0,"",INDEX('[1]PNC 2020'!$A$3:$AA$434,MATCH($A545,'[1]PNC 2020'!$A$7:$A$434,0)+4,MATCH(Z$60,'[1]PNC 2020'!$A$3:$AA$3,0))),"")</f>
        <v/>
      </c>
      <c r="AA545" s="35" t="str">
        <f>IFERROR(IF(INDEX('[1]PNC 2020'!$A$3:$AA$434,MATCH($A545,'[1]PNC 2020'!$A$7:$A$434,0)+4,MATCH(AA$60,'[1]PNC 2020'!$A$3:$AA$3,0))=0,"",INDEX('[1]PNC 2020'!$A$3:$AA$434,MATCH($A545,'[1]PNC 2020'!$A$7:$A$434,0)+4,MATCH(AA$60,'[1]PNC 2020'!$A$3:$AA$3,0))),"")</f>
        <v/>
      </c>
      <c r="AB545" s="35">
        <f>SUBTOTAL(109,Z545:AA545)</f>
        <v>0</v>
      </c>
      <c r="AC545" s="35" t="str">
        <f>IFERROR(IF(INDEX('[1]PNC 2020'!$A$3:$AA$434,MATCH($A545,'[1]PNC 2020'!$A$7:$A$434,0)+4,MATCH(AC$60,'[1]PNC 2020'!$A$3:$AA$3,0))=0,"",INDEX('[1]PNC 2020'!$A$3:$AA$434,MATCH($A545,'[1]PNC 2020'!$A$7:$A$434,0)+4,MATCH(AC$60,'[1]PNC 2020'!$A$3:$AA$3,0))),"")</f>
        <v/>
      </c>
      <c r="AD545" s="35" t="str">
        <f>IFERROR(IF(INDEX('[1]PNC 2020'!$A$3:$AA$434,MATCH($A545,'[1]PNC 2020'!$A$7:$A$434,0)+4,MATCH(AD$60,'[1]PNC 2020'!$A$3:$AA$3,0))=0,"",INDEX('[1]PNC 2020'!$A$3:$AA$434,MATCH($A545,'[1]PNC 2020'!$A$7:$A$434,0)+4,MATCH(AD$60,'[1]PNC 2020'!$A$3:$AA$3,0))),"")</f>
        <v/>
      </c>
      <c r="AE545" s="35">
        <f>SUBTOTAL(109,AC545:AD545)</f>
        <v>0</v>
      </c>
      <c r="AF545" s="35" t="str">
        <f>IFERROR(IF(INDEX('[1]PNC 2020'!$A$3:$AA$434,MATCH($A545,'[1]PNC 2020'!$A$7:$A$434,0)+4,MATCH(AF$60,'[1]PNC 2020'!$A$3:$AA$3,0))=0,"",INDEX('[1]PNC 2020'!$A$3:$AA$434,MATCH($A545,'[1]PNC 2020'!$A$7:$A$434,0)+4,MATCH(AF$60,'[1]PNC 2020'!$A$3:$AA$3,0))),"")</f>
        <v/>
      </c>
      <c r="AG545" s="35" t="str">
        <f>IFERROR(IF(INDEX('[1]PNC 2020'!$A$3:$AA$434,MATCH($A545,'[1]PNC 2020'!$A$7:$A$434,0)+4,MATCH(AG$60,'[1]PNC 2020'!$A$3:$AA$3,0))=0,"",INDEX('[1]PNC 2020'!$A$3:$AA$434,MATCH($A545,'[1]PNC 2020'!$A$7:$A$434,0)+4,MATCH(AG$60,'[1]PNC 2020'!$A$3:$AA$3,0))),"")</f>
        <v/>
      </c>
      <c r="AH545" s="35">
        <f>SUBTOTAL(109,AF545:AG545)</f>
        <v>0</v>
      </c>
      <c r="AI545" s="35" t="str">
        <f>IFERROR(IF(INDEX('[1]PNC 2020'!$A$3:$AA$434,MATCH($A545,'[1]PNC 2020'!$A$7:$A$434,0)+4,MATCH(AI$60,'[1]PNC 2020'!$A$3:$AA$3,0))=0,"",INDEX('[1]PNC 2020'!$A$3:$AA$434,MATCH($A545,'[1]PNC 2020'!$A$7:$A$434,0)+4,MATCH(AI$60,'[1]PNC 2020'!$A$3:$AA$3,0))),"")</f>
        <v/>
      </c>
      <c r="AJ545" s="35" t="str">
        <f>IFERROR(IF(INDEX('[1]PNC 2020'!$A$3:$AA$434,MATCH($A545,'[1]PNC 2020'!$A$7:$A$434,0)+4,MATCH(AJ$60,'[1]PNC 2020'!$A$3:$AA$3,0))=0,"",INDEX('[1]PNC 2020'!$A$3:$AA$434,MATCH($A545,'[1]PNC 2020'!$A$7:$A$434,0)+4,MATCH(AJ$60,'[1]PNC 2020'!$A$3:$AA$3,0))),"")</f>
        <v/>
      </c>
      <c r="AK545" s="35">
        <f>SUBTOTAL(109,AI545:AJ545)</f>
        <v>0</v>
      </c>
      <c r="AM545" s="97" t="s">
        <v>9</v>
      </c>
    </row>
    <row r="546" spans="1:39" ht="15.9" customHeight="1" x14ac:dyDescent="0.25">
      <c r="A546" s="97" t="str">
        <f t="shared" si="183"/>
        <v>OctubreHumano Seguros, S. A.</v>
      </c>
      <c r="B546" s="37" t="s">
        <v>92</v>
      </c>
      <c r="C546" s="44">
        <f t="shared" si="184"/>
        <v>0</v>
      </c>
      <c r="D546" s="44">
        <f t="shared" si="185"/>
        <v>0</v>
      </c>
      <c r="E546" s="35" t="str">
        <f>IFERROR(IF(INDEX('[1]PNC 2020'!$A$3:$AA$434,MATCH($A546,'[1]PNC 2020'!$A$7:$A$434,0)+4,MATCH(E$60,'[1]PNC 2020'!$A$3:$AA$3,0))=0,"",INDEX('[1]PNC 2020'!$A$3:$AA$434,MATCH($A546,'[1]PNC 2020'!$A$7:$A$434,0)+4,MATCH(E$60,'[1]PNC 2020'!$A$3:$AA$3,0))),"")</f>
        <v/>
      </c>
      <c r="F546" s="35" t="str">
        <f>IFERROR(IF(INDEX('[1]PNC 2020'!$A$3:$AA$434,MATCH($A546,'[1]PNC 2020'!$A$7:$A$434,0)+4,MATCH(F$60,'[1]PNC 2020'!$A$3:$AA$3,0))=0,"",INDEX('[1]PNC 2020'!$A$3:$AA$434,MATCH($A546,'[1]PNC 2020'!$A$7:$A$434,0)+4,MATCH(F$60,'[1]PNC 2020'!$A$3:$AA$3,0))),"")</f>
        <v/>
      </c>
      <c r="G546" s="35">
        <f t="shared" ref="G546:G577" si="186">SUBTOTAL(109,E546:F546)</f>
        <v>0</v>
      </c>
      <c r="H546" s="35" t="str">
        <f>IFERROR(IF(INDEX('[1]PNC 2020'!$A$3:$AA$434,MATCH($A546,'[1]PNC 2020'!$A$7:$A$434,0)+4,MATCH(H$60,'[1]PNC 2020'!$A$3:$AA$3,0))=0,"",INDEX('[1]PNC 2020'!$A$3:$AA$434,MATCH($A546,'[1]PNC 2020'!$A$7:$A$434,0)+4,MATCH(H$60,'[1]PNC 2020'!$A$3:$AA$3,0))),"")</f>
        <v/>
      </c>
      <c r="I546" s="35" t="str">
        <f>IFERROR(IF(INDEX('[1]PNC 2020'!$A$3:$AA$434,MATCH($A546,'[1]PNC 2020'!$A$7:$A$434,0)+4,MATCH(I$60,'[1]PNC 2020'!$A$3:$AA$3,0))=0,"",INDEX('[1]PNC 2020'!$A$3:$AA$434,MATCH($A546,'[1]PNC 2020'!$A$7:$A$434,0)+4,MATCH(I$60,'[1]PNC 2020'!$A$3:$AA$3,0))),"")</f>
        <v/>
      </c>
      <c r="J546" s="35">
        <f t="shared" ref="J546:J577" si="187">SUBTOTAL(109,H546:I546)</f>
        <v>0</v>
      </c>
      <c r="K546" s="35" t="str">
        <f>IFERROR(IF(INDEX('[1]PNC 2020'!$A$3:$AA$434,MATCH($A546,'[1]PNC 2020'!$A$7:$A$434,0)+4,MATCH(K$60,'[1]PNC 2020'!$A$3:$AA$3,0))=0,"",INDEX('[1]PNC 2020'!$A$3:$AA$434,MATCH($A546,'[1]PNC 2020'!$A$7:$A$434,0)+4,MATCH(K$60,'[1]PNC 2020'!$A$3:$AA$3,0))),"")</f>
        <v/>
      </c>
      <c r="L546" s="35" t="str">
        <f>IFERROR(IF(INDEX('[1]PNC 2020'!$A$3:$AA$434,MATCH($A546,'[1]PNC 2020'!$A$7:$A$434,0)+4,MATCH(L$60,'[1]PNC 2020'!$A$3:$AA$3,0))=0,"",INDEX('[1]PNC 2020'!$A$3:$AA$434,MATCH($A546,'[1]PNC 2020'!$A$7:$A$434,0)+4,MATCH(L$60,'[1]PNC 2020'!$A$3:$AA$3,0))),"")</f>
        <v/>
      </c>
      <c r="M546" s="35">
        <f t="shared" ref="M546:M577" si="188">SUBTOTAL(109,K546:L546)</f>
        <v>0</v>
      </c>
      <c r="N546" s="35" t="str">
        <f>IFERROR(IF(INDEX('[1]PNC 2020'!$A$3:$AA$434,MATCH($A546,'[1]PNC 2020'!$A$7:$A$434,0)+4,MATCH(N$60,'[1]PNC 2020'!$A$3:$AA$3,0))=0,"",INDEX('[1]PNC 2020'!$A$3:$AA$434,MATCH($A546,'[1]PNC 2020'!$A$7:$A$434,0)+4,MATCH(N$60,'[1]PNC 2020'!$A$3:$AA$3,0))),"")</f>
        <v/>
      </c>
      <c r="O546" s="35" t="str">
        <f>IFERROR(IF(INDEX('[1]PNC 2020'!$A$3:$AA$434,MATCH($A546,'[1]PNC 2020'!$A$7:$A$434,0)+4,MATCH(O$60,'[1]PNC 2020'!$A$3:$AA$3,0))=0,"",INDEX('[1]PNC 2020'!$A$3:$AA$434,MATCH($A546,'[1]PNC 2020'!$A$7:$A$434,0)+4,MATCH(O$60,'[1]PNC 2020'!$A$3:$AA$3,0))),"")</f>
        <v/>
      </c>
      <c r="P546" s="35">
        <f t="shared" ref="P546:P577" si="189">SUBTOTAL(109,N546:O546)</f>
        <v>0</v>
      </c>
      <c r="Q546" s="35" t="str">
        <f>IFERROR(IF(INDEX('[1]PNC 2020'!$A$3:$AA$434,MATCH($A546,'[1]PNC 2020'!$A$7:$A$434,0)+4,MATCH(Q$60,'[1]PNC 2020'!$A$3:$AA$3,0))=0,"",INDEX('[1]PNC 2020'!$A$3:$AA$434,MATCH($A546,'[1]PNC 2020'!$A$7:$A$434,0)+4,MATCH(Q$60,'[1]PNC 2020'!$A$3:$AA$3,0))),"")</f>
        <v/>
      </c>
      <c r="R546" s="35" t="str">
        <f>IFERROR(IF(INDEX('[1]PNC 2020'!$A$3:$AA$434,MATCH($A546,'[1]PNC 2020'!$A$7:$A$434,0)+4,MATCH(R$60,'[1]PNC 2020'!$A$3:$AA$3,0))=0,"",INDEX('[1]PNC 2020'!$A$3:$AA$434,MATCH($A546,'[1]PNC 2020'!$A$7:$A$434,0)+4,MATCH(R$60,'[1]PNC 2020'!$A$3:$AA$3,0))),"")</f>
        <v/>
      </c>
      <c r="S546" s="35">
        <f t="shared" ref="S546:S577" si="190">SUBTOTAL(109,Q546:R546)</f>
        <v>0</v>
      </c>
      <c r="T546" s="35" t="str">
        <f>IFERROR(IF(INDEX('[1]PNC 2020'!$A$3:$AA$434,MATCH($A546,'[1]PNC 2020'!$A$7:$A$434,0)+4,MATCH(T$60,'[1]PNC 2020'!$A$3:$AA$3,0))=0,"",INDEX('[1]PNC 2020'!$A$3:$AA$434,MATCH($A546,'[1]PNC 2020'!$A$7:$A$434,0)+4,MATCH(T$60,'[1]PNC 2020'!$A$3:$AA$3,0))),"")</f>
        <v/>
      </c>
      <c r="U546" s="35" t="str">
        <f>IFERROR(IF(INDEX('[1]PNC 2020'!$A$3:$AA$434,MATCH($A546,'[1]PNC 2020'!$A$7:$A$434,0)+4,MATCH(U$60,'[1]PNC 2020'!$A$3:$AA$3,0))=0,"",INDEX('[1]PNC 2020'!$A$3:$AA$434,MATCH($A546,'[1]PNC 2020'!$A$7:$A$434,0)+4,MATCH(U$60,'[1]PNC 2020'!$A$3:$AA$3,0))),"")</f>
        <v/>
      </c>
      <c r="V546" s="35">
        <f t="shared" ref="V546:V577" si="191">SUBTOTAL(109,T546:U546)</f>
        <v>0</v>
      </c>
      <c r="W546" s="35" t="str">
        <f>IFERROR(IF(INDEX('[1]PNC 2020'!$A$3:$AA$434,MATCH($A546,'[1]PNC 2020'!$A$7:$A$434,0)+4,MATCH(W$60,'[1]PNC 2020'!$A$3:$AA$3,0))=0,"",INDEX('[1]PNC 2020'!$A$3:$AA$434,MATCH($A546,'[1]PNC 2020'!$A$7:$A$434,0)+4,MATCH(W$60,'[1]PNC 2020'!$A$3:$AA$3,0))),"")</f>
        <v/>
      </c>
      <c r="X546" s="35" t="str">
        <f>IFERROR(IF(INDEX('[1]PNC 2020'!$A$3:$AA$434,MATCH($A546,'[1]PNC 2020'!$A$7:$A$434,0)+4,MATCH(X$60,'[1]PNC 2020'!$A$3:$AA$3,0))=0,"",INDEX('[1]PNC 2020'!$A$3:$AA$434,MATCH($A546,'[1]PNC 2020'!$A$7:$A$434,0)+4,MATCH(X$60,'[1]PNC 2020'!$A$3:$AA$3,0))),"")</f>
        <v/>
      </c>
      <c r="Y546" s="35">
        <f t="shared" ref="Y546:Y577" si="192">SUBTOTAL(109,W546:X546)</f>
        <v>0</v>
      </c>
      <c r="Z546" s="35" t="str">
        <f>IFERROR(IF(INDEX('[1]PNC 2020'!$A$3:$AA$434,MATCH($A546,'[1]PNC 2020'!$A$7:$A$434,0)+4,MATCH(Z$60,'[1]PNC 2020'!$A$3:$AA$3,0))=0,"",INDEX('[1]PNC 2020'!$A$3:$AA$434,MATCH($A546,'[1]PNC 2020'!$A$7:$A$434,0)+4,MATCH(Z$60,'[1]PNC 2020'!$A$3:$AA$3,0))),"")</f>
        <v/>
      </c>
      <c r="AA546" s="35" t="str">
        <f>IFERROR(IF(INDEX('[1]PNC 2020'!$A$3:$AA$434,MATCH($A546,'[1]PNC 2020'!$A$7:$A$434,0)+4,MATCH(AA$60,'[1]PNC 2020'!$A$3:$AA$3,0))=0,"",INDEX('[1]PNC 2020'!$A$3:$AA$434,MATCH($A546,'[1]PNC 2020'!$A$7:$A$434,0)+4,MATCH(AA$60,'[1]PNC 2020'!$A$3:$AA$3,0))),"")</f>
        <v/>
      </c>
      <c r="AB546" s="35">
        <f t="shared" ref="AB546:AB577" si="193">SUBTOTAL(109,Z546:AA546)</f>
        <v>0</v>
      </c>
      <c r="AC546" s="35" t="str">
        <f>IFERROR(IF(INDEX('[1]PNC 2020'!$A$3:$AA$434,MATCH($A546,'[1]PNC 2020'!$A$7:$A$434,0)+4,MATCH(AC$60,'[1]PNC 2020'!$A$3:$AA$3,0))=0,"",INDEX('[1]PNC 2020'!$A$3:$AA$434,MATCH($A546,'[1]PNC 2020'!$A$7:$A$434,0)+4,MATCH(AC$60,'[1]PNC 2020'!$A$3:$AA$3,0))),"")</f>
        <v/>
      </c>
      <c r="AD546" s="35" t="str">
        <f>IFERROR(IF(INDEX('[1]PNC 2020'!$A$3:$AA$434,MATCH($A546,'[1]PNC 2020'!$A$7:$A$434,0)+4,MATCH(AD$60,'[1]PNC 2020'!$A$3:$AA$3,0))=0,"",INDEX('[1]PNC 2020'!$A$3:$AA$434,MATCH($A546,'[1]PNC 2020'!$A$7:$A$434,0)+4,MATCH(AD$60,'[1]PNC 2020'!$A$3:$AA$3,0))),"")</f>
        <v/>
      </c>
      <c r="AE546" s="35">
        <f t="shared" ref="AE546:AE577" si="194">SUBTOTAL(109,AC546:AD546)</f>
        <v>0</v>
      </c>
      <c r="AF546" s="35" t="str">
        <f>IFERROR(IF(INDEX('[1]PNC 2020'!$A$3:$AA$434,MATCH($A546,'[1]PNC 2020'!$A$7:$A$434,0)+4,MATCH(AF$60,'[1]PNC 2020'!$A$3:$AA$3,0))=0,"",INDEX('[1]PNC 2020'!$A$3:$AA$434,MATCH($A546,'[1]PNC 2020'!$A$7:$A$434,0)+4,MATCH(AF$60,'[1]PNC 2020'!$A$3:$AA$3,0))),"")</f>
        <v/>
      </c>
      <c r="AG546" s="35" t="str">
        <f>IFERROR(IF(INDEX('[1]PNC 2020'!$A$3:$AA$434,MATCH($A546,'[1]PNC 2020'!$A$7:$A$434,0)+4,MATCH(AG$60,'[1]PNC 2020'!$A$3:$AA$3,0))=0,"",INDEX('[1]PNC 2020'!$A$3:$AA$434,MATCH($A546,'[1]PNC 2020'!$A$7:$A$434,0)+4,MATCH(AG$60,'[1]PNC 2020'!$A$3:$AA$3,0))),"")</f>
        <v/>
      </c>
      <c r="AH546" s="35">
        <f t="shared" ref="AH546:AH577" si="195">SUBTOTAL(109,AF546:AG546)</f>
        <v>0</v>
      </c>
      <c r="AI546" s="35" t="str">
        <f>IFERROR(IF(INDEX('[1]PNC 2020'!$A$3:$AA$434,MATCH($A546,'[1]PNC 2020'!$A$7:$A$434,0)+4,MATCH(AI$60,'[1]PNC 2020'!$A$3:$AA$3,0))=0,"",INDEX('[1]PNC 2020'!$A$3:$AA$434,MATCH($A546,'[1]PNC 2020'!$A$7:$A$434,0)+4,MATCH(AI$60,'[1]PNC 2020'!$A$3:$AA$3,0))),"")</f>
        <v/>
      </c>
      <c r="AJ546" s="35" t="str">
        <f>IFERROR(IF(INDEX('[1]PNC 2020'!$A$3:$AA$434,MATCH($A546,'[1]PNC 2020'!$A$7:$A$434,0)+4,MATCH(AJ$60,'[1]PNC 2020'!$A$3:$AA$3,0))=0,"",INDEX('[1]PNC 2020'!$A$3:$AA$434,MATCH($A546,'[1]PNC 2020'!$A$7:$A$434,0)+4,MATCH(AJ$60,'[1]PNC 2020'!$A$3:$AA$3,0))),"")</f>
        <v/>
      </c>
      <c r="AK546" s="35">
        <f t="shared" ref="AK546:AK577" si="196">SUBTOTAL(109,AI546:AJ546)</f>
        <v>0</v>
      </c>
      <c r="AM546" s="97" t="s">
        <v>9</v>
      </c>
    </row>
    <row r="547" spans="1:39" ht="15.9" customHeight="1" x14ac:dyDescent="0.25">
      <c r="A547" s="97" t="str">
        <f t="shared" si="183"/>
        <v>OctubreSeguros Reservas, S. A.</v>
      </c>
      <c r="B547" s="37" t="s">
        <v>93</v>
      </c>
      <c r="C547" s="44">
        <f t="shared" si="184"/>
        <v>0</v>
      </c>
      <c r="D547" s="44">
        <f t="shared" si="185"/>
        <v>0</v>
      </c>
      <c r="E547" s="35" t="str">
        <f>IFERROR(IF(INDEX('[1]PNC 2020'!$A$3:$AA$434,MATCH($A547,'[1]PNC 2020'!$A$7:$A$434,0)+4,MATCH(E$60,'[1]PNC 2020'!$A$3:$AA$3,0))=0,"",INDEX('[1]PNC 2020'!$A$3:$AA$434,MATCH($A547,'[1]PNC 2020'!$A$7:$A$434,0)+4,MATCH(E$60,'[1]PNC 2020'!$A$3:$AA$3,0))),"")</f>
        <v/>
      </c>
      <c r="F547" s="35" t="str">
        <f>IFERROR(IF(INDEX('[1]PNC 2020'!$A$3:$AA$434,MATCH($A547,'[1]PNC 2020'!$A$7:$A$434,0)+4,MATCH(F$60,'[1]PNC 2020'!$A$3:$AA$3,0))=0,"",INDEX('[1]PNC 2020'!$A$3:$AA$434,MATCH($A547,'[1]PNC 2020'!$A$7:$A$434,0)+4,MATCH(F$60,'[1]PNC 2020'!$A$3:$AA$3,0))),"")</f>
        <v/>
      </c>
      <c r="G547" s="35">
        <f t="shared" si="186"/>
        <v>0</v>
      </c>
      <c r="H547" s="35" t="str">
        <f>IFERROR(IF(INDEX('[1]PNC 2020'!$A$3:$AA$434,MATCH($A547,'[1]PNC 2020'!$A$7:$A$434,0)+4,MATCH(H$60,'[1]PNC 2020'!$A$3:$AA$3,0))=0,"",INDEX('[1]PNC 2020'!$A$3:$AA$434,MATCH($A547,'[1]PNC 2020'!$A$7:$A$434,0)+4,MATCH(H$60,'[1]PNC 2020'!$A$3:$AA$3,0))),"")</f>
        <v/>
      </c>
      <c r="I547" s="35" t="str">
        <f>IFERROR(IF(INDEX('[1]PNC 2020'!$A$3:$AA$434,MATCH($A547,'[1]PNC 2020'!$A$7:$A$434,0)+4,MATCH(I$60,'[1]PNC 2020'!$A$3:$AA$3,0))=0,"",INDEX('[1]PNC 2020'!$A$3:$AA$434,MATCH($A547,'[1]PNC 2020'!$A$7:$A$434,0)+4,MATCH(I$60,'[1]PNC 2020'!$A$3:$AA$3,0))),"")</f>
        <v/>
      </c>
      <c r="J547" s="35">
        <f t="shared" si="187"/>
        <v>0</v>
      </c>
      <c r="K547" s="35" t="str">
        <f>IFERROR(IF(INDEX('[1]PNC 2020'!$A$3:$AA$434,MATCH($A547,'[1]PNC 2020'!$A$7:$A$434,0)+4,MATCH(K$60,'[1]PNC 2020'!$A$3:$AA$3,0))=0,"",INDEX('[1]PNC 2020'!$A$3:$AA$434,MATCH($A547,'[1]PNC 2020'!$A$7:$A$434,0)+4,MATCH(K$60,'[1]PNC 2020'!$A$3:$AA$3,0))),"")</f>
        <v/>
      </c>
      <c r="L547" s="35" t="str">
        <f>IFERROR(IF(INDEX('[1]PNC 2020'!$A$3:$AA$434,MATCH($A547,'[1]PNC 2020'!$A$7:$A$434,0)+4,MATCH(L$60,'[1]PNC 2020'!$A$3:$AA$3,0))=0,"",INDEX('[1]PNC 2020'!$A$3:$AA$434,MATCH($A547,'[1]PNC 2020'!$A$7:$A$434,0)+4,MATCH(L$60,'[1]PNC 2020'!$A$3:$AA$3,0))),"")</f>
        <v/>
      </c>
      <c r="M547" s="35">
        <f t="shared" si="188"/>
        <v>0</v>
      </c>
      <c r="N547" s="35" t="str">
        <f>IFERROR(IF(INDEX('[1]PNC 2020'!$A$3:$AA$434,MATCH($A547,'[1]PNC 2020'!$A$7:$A$434,0)+4,MATCH(N$60,'[1]PNC 2020'!$A$3:$AA$3,0))=0,"",INDEX('[1]PNC 2020'!$A$3:$AA$434,MATCH($A547,'[1]PNC 2020'!$A$7:$A$434,0)+4,MATCH(N$60,'[1]PNC 2020'!$A$3:$AA$3,0))),"")</f>
        <v/>
      </c>
      <c r="O547" s="35" t="str">
        <f>IFERROR(IF(INDEX('[1]PNC 2020'!$A$3:$AA$434,MATCH($A547,'[1]PNC 2020'!$A$7:$A$434,0)+4,MATCH(O$60,'[1]PNC 2020'!$A$3:$AA$3,0))=0,"",INDEX('[1]PNC 2020'!$A$3:$AA$434,MATCH($A547,'[1]PNC 2020'!$A$7:$A$434,0)+4,MATCH(O$60,'[1]PNC 2020'!$A$3:$AA$3,0))),"")</f>
        <v/>
      </c>
      <c r="P547" s="35">
        <f t="shared" si="189"/>
        <v>0</v>
      </c>
      <c r="Q547" s="35" t="str">
        <f>IFERROR(IF(INDEX('[1]PNC 2020'!$A$3:$AA$434,MATCH($A547,'[1]PNC 2020'!$A$7:$A$434,0)+4,MATCH(Q$60,'[1]PNC 2020'!$A$3:$AA$3,0))=0,"",INDEX('[1]PNC 2020'!$A$3:$AA$434,MATCH($A547,'[1]PNC 2020'!$A$7:$A$434,0)+4,MATCH(Q$60,'[1]PNC 2020'!$A$3:$AA$3,0))),"")</f>
        <v/>
      </c>
      <c r="R547" s="35" t="str">
        <f>IFERROR(IF(INDEX('[1]PNC 2020'!$A$3:$AA$434,MATCH($A547,'[1]PNC 2020'!$A$7:$A$434,0)+4,MATCH(R$60,'[1]PNC 2020'!$A$3:$AA$3,0))=0,"",INDEX('[1]PNC 2020'!$A$3:$AA$434,MATCH($A547,'[1]PNC 2020'!$A$7:$A$434,0)+4,MATCH(R$60,'[1]PNC 2020'!$A$3:$AA$3,0))),"")</f>
        <v/>
      </c>
      <c r="S547" s="35">
        <f t="shared" si="190"/>
        <v>0</v>
      </c>
      <c r="T547" s="35" t="str">
        <f>IFERROR(IF(INDEX('[1]PNC 2020'!$A$3:$AA$434,MATCH($A547,'[1]PNC 2020'!$A$7:$A$434,0)+4,MATCH(T$60,'[1]PNC 2020'!$A$3:$AA$3,0))=0,"",INDEX('[1]PNC 2020'!$A$3:$AA$434,MATCH($A547,'[1]PNC 2020'!$A$7:$A$434,0)+4,MATCH(T$60,'[1]PNC 2020'!$A$3:$AA$3,0))),"")</f>
        <v/>
      </c>
      <c r="U547" s="35" t="str">
        <f>IFERROR(IF(INDEX('[1]PNC 2020'!$A$3:$AA$434,MATCH($A547,'[1]PNC 2020'!$A$7:$A$434,0)+4,MATCH(U$60,'[1]PNC 2020'!$A$3:$AA$3,0))=0,"",INDEX('[1]PNC 2020'!$A$3:$AA$434,MATCH($A547,'[1]PNC 2020'!$A$7:$A$434,0)+4,MATCH(U$60,'[1]PNC 2020'!$A$3:$AA$3,0))),"")</f>
        <v/>
      </c>
      <c r="V547" s="35">
        <f t="shared" si="191"/>
        <v>0</v>
      </c>
      <c r="W547" s="35" t="str">
        <f>IFERROR(IF(INDEX('[1]PNC 2020'!$A$3:$AA$434,MATCH($A547,'[1]PNC 2020'!$A$7:$A$434,0)+4,MATCH(W$60,'[1]PNC 2020'!$A$3:$AA$3,0))=0,"",INDEX('[1]PNC 2020'!$A$3:$AA$434,MATCH($A547,'[1]PNC 2020'!$A$7:$A$434,0)+4,MATCH(W$60,'[1]PNC 2020'!$A$3:$AA$3,0))),"")</f>
        <v/>
      </c>
      <c r="X547" s="35" t="str">
        <f>IFERROR(IF(INDEX('[1]PNC 2020'!$A$3:$AA$434,MATCH($A547,'[1]PNC 2020'!$A$7:$A$434,0)+4,MATCH(X$60,'[1]PNC 2020'!$A$3:$AA$3,0))=0,"",INDEX('[1]PNC 2020'!$A$3:$AA$434,MATCH($A547,'[1]PNC 2020'!$A$7:$A$434,0)+4,MATCH(X$60,'[1]PNC 2020'!$A$3:$AA$3,0))),"")</f>
        <v/>
      </c>
      <c r="Y547" s="35">
        <f t="shared" si="192"/>
        <v>0</v>
      </c>
      <c r="Z547" s="35" t="str">
        <f>IFERROR(IF(INDEX('[1]PNC 2020'!$A$3:$AA$434,MATCH($A547,'[1]PNC 2020'!$A$7:$A$434,0)+4,MATCH(Z$60,'[1]PNC 2020'!$A$3:$AA$3,0))=0,"",INDEX('[1]PNC 2020'!$A$3:$AA$434,MATCH($A547,'[1]PNC 2020'!$A$7:$A$434,0)+4,MATCH(Z$60,'[1]PNC 2020'!$A$3:$AA$3,0))),"")</f>
        <v/>
      </c>
      <c r="AA547" s="35" t="str">
        <f>IFERROR(IF(INDEX('[1]PNC 2020'!$A$3:$AA$434,MATCH($A547,'[1]PNC 2020'!$A$7:$A$434,0)+4,MATCH(AA$60,'[1]PNC 2020'!$A$3:$AA$3,0))=0,"",INDEX('[1]PNC 2020'!$A$3:$AA$434,MATCH($A547,'[1]PNC 2020'!$A$7:$A$434,0)+4,MATCH(AA$60,'[1]PNC 2020'!$A$3:$AA$3,0))),"")</f>
        <v/>
      </c>
      <c r="AB547" s="35">
        <f t="shared" si="193"/>
        <v>0</v>
      </c>
      <c r="AC547" s="35" t="str">
        <f>IFERROR(IF(INDEX('[1]PNC 2020'!$A$3:$AA$434,MATCH($A547,'[1]PNC 2020'!$A$7:$A$434,0)+4,MATCH(AC$60,'[1]PNC 2020'!$A$3:$AA$3,0))=0,"",INDEX('[1]PNC 2020'!$A$3:$AA$434,MATCH($A547,'[1]PNC 2020'!$A$7:$A$434,0)+4,MATCH(AC$60,'[1]PNC 2020'!$A$3:$AA$3,0))),"")</f>
        <v/>
      </c>
      <c r="AD547" s="35" t="str">
        <f>IFERROR(IF(INDEX('[1]PNC 2020'!$A$3:$AA$434,MATCH($A547,'[1]PNC 2020'!$A$7:$A$434,0)+4,MATCH(AD$60,'[1]PNC 2020'!$A$3:$AA$3,0))=0,"",INDEX('[1]PNC 2020'!$A$3:$AA$434,MATCH($A547,'[1]PNC 2020'!$A$7:$A$434,0)+4,MATCH(AD$60,'[1]PNC 2020'!$A$3:$AA$3,0))),"")</f>
        <v/>
      </c>
      <c r="AE547" s="35">
        <f t="shared" si="194"/>
        <v>0</v>
      </c>
      <c r="AF547" s="35" t="str">
        <f>IFERROR(IF(INDEX('[1]PNC 2020'!$A$3:$AA$434,MATCH($A547,'[1]PNC 2020'!$A$7:$A$434,0)+4,MATCH(AF$60,'[1]PNC 2020'!$A$3:$AA$3,0))=0,"",INDEX('[1]PNC 2020'!$A$3:$AA$434,MATCH($A547,'[1]PNC 2020'!$A$7:$A$434,0)+4,MATCH(AF$60,'[1]PNC 2020'!$A$3:$AA$3,0))),"")</f>
        <v/>
      </c>
      <c r="AG547" s="35" t="str">
        <f>IFERROR(IF(INDEX('[1]PNC 2020'!$A$3:$AA$434,MATCH($A547,'[1]PNC 2020'!$A$7:$A$434,0)+4,MATCH(AG$60,'[1]PNC 2020'!$A$3:$AA$3,0))=0,"",INDEX('[1]PNC 2020'!$A$3:$AA$434,MATCH($A547,'[1]PNC 2020'!$A$7:$A$434,0)+4,MATCH(AG$60,'[1]PNC 2020'!$A$3:$AA$3,0))),"")</f>
        <v/>
      </c>
      <c r="AH547" s="35">
        <f t="shared" si="195"/>
        <v>0</v>
      </c>
      <c r="AI547" s="35" t="str">
        <f>IFERROR(IF(INDEX('[1]PNC 2020'!$A$3:$AA$434,MATCH($A547,'[1]PNC 2020'!$A$7:$A$434,0)+4,MATCH(AI$60,'[1]PNC 2020'!$A$3:$AA$3,0))=0,"",INDEX('[1]PNC 2020'!$A$3:$AA$434,MATCH($A547,'[1]PNC 2020'!$A$7:$A$434,0)+4,MATCH(AI$60,'[1]PNC 2020'!$A$3:$AA$3,0))),"")</f>
        <v/>
      </c>
      <c r="AJ547" s="35" t="str">
        <f>IFERROR(IF(INDEX('[1]PNC 2020'!$A$3:$AA$434,MATCH($A547,'[1]PNC 2020'!$A$7:$A$434,0)+4,MATCH(AJ$60,'[1]PNC 2020'!$A$3:$AA$3,0))=0,"",INDEX('[1]PNC 2020'!$A$3:$AA$434,MATCH($A547,'[1]PNC 2020'!$A$7:$A$434,0)+4,MATCH(AJ$60,'[1]PNC 2020'!$A$3:$AA$3,0))),"")</f>
        <v/>
      </c>
      <c r="AK547" s="35">
        <f t="shared" si="196"/>
        <v>0</v>
      </c>
      <c r="AM547" s="97" t="s">
        <v>9</v>
      </c>
    </row>
    <row r="548" spans="1:39" ht="15.9" customHeight="1" x14ac:dyDescent="0.25">
      <c r="A548" s="97" t="str">
        <f t="shared" si="183"/>
        <v>OctubreMapfre BHD Compañía de Seguros</v>
      </c>
      <c r="B548" s="37" t="s">
        <v>110</v>
      </c>
      <c r="C548" s="44">
        <f t="shared" si="184"/>
        <v>0</v>
      </c>
      <c r="D548" s="44">
        <f t="shared" si="185"/>
        <v>0</v>
      </c>
      <c r="E548" s="35" t="str">
        <f>IFERROR(IF(INDEX('[1]PNC 2020'!$A$3:$AA$434,MATCH($A548,'[1]PNC 2020'!$A$7:$A$434,0)+4,MATCH(E$60,'[1]PNC 2020'!$A$3:$AA$3,0))=0,"",INDEX('[1]PNC 2020'!$A$3:$AA$434,MATCH($A548,'[1]PNC 2020'!$A$7:$A$434,0)+4,MATCH(E$60,'[1]PNC 2020'!$A$3:$AA$3,0))),"")</f>
        <v/>
      </c>
      <c r="F548" s="35" t="str">
        <f>IFERROR(IF(INDEX('[1]PNC 2020'!$A$3:$AA$434,MATCH($A548,'[1]PNC 2020'!$A$7:$A$434,0)+4,MATCH(F$60,'[1]PNC 2020'!$A$3:$AA$3,0))=0,"",INDEX('[1]PNC 2020'!$A$3:$AA$434,MATCH($A548,'[1]PNC 2020'!$A$7:$A$434,0)+4,MATCH(F$60,'[1]PNC 2020'!$A$3:$AA$3,0))),"")</f>
        <v/>
      </c>
      <c r="G548" s="35">
        <f t="shared" si="186"/>
        <v>0</v>
      </c>
      <c r="H548" s="35" t="str">
        <f>IFERROR(IF(INDEX('[1]PNC 2020'!$A$3:$AA$434,MATCH($A548,'[1]PNC 2020'!$A$7:$A$434,0)+4,MATCH(H$60,'[1]PNC 2020'!$A$3:$AA$3,0))=0,"",INDEX('[1]PNC 2020'!$A$3:$AA$434,MATCH($A548,'[1]PNC 2020'!$A$7:$A$434,0)+4,MATCH(H$60,'[1]PNC 2020'!$A$3:$AA$3,0))),"")</f>
        <v/>
      </c>
      <c r="I548" s="35" t="str">
        <f>IFERROR(IF(INDEX('[1]PNC 2020'!$A$3:$AA$434,MATCH($A548,'[1]PNC 2020'!$A$7:$A$434,0)+4,MATCH(I$60,'[1]PNC 2020'!$A$3:$AA$3,0))=0,"",INDEX('[1]PNC 2020'!$A$3:$AA$434,MATCH($A548,'[1]PNC 2020'!$A$7:$A$434,0)+4,MATCH(I$60,'[1]PNC 2020'!$A$3:$AA$3,0))),"")</f>
        <v/>
      </c>
      <c r="J548" s="35">
        <f t="shared" si="187"/>
        <v>0</v>
      </c>
      <c r="K548" s="35" t="str">
        <f>IFERROR(IF(INDEX('[1]PNC 2020'!$A$3:$AA$434,MATCH($A548,'[1]PNC 2020'!$A$7:$A$434,0)+4,MATCH(K$60,'[1]PNC 2020'!$A$3:$AA$3,0))=0,"",INDEX('[1]PNC 2020'!$A$3:$AA$434,MATCH($A548,'[1]PNC 2020'!$A$7:$A$434,0)+4,MATCH(K$60,'[1]PNC 2020'!$A$3:$AA$3,0))),"")</f>
        <v/>
      </c>
      <c r="L548" s="35" t="str">
        <f>IFERROR(IF(INDEX('[1]PNC 2020'!$A$3:$AA$434,MATCH($A548,'[1]PNC 2020'!$A$7:$A$434,0)+4,MATCH(L$60,'[1]PNC 2020'!$A$3:$AA$3,0))=0,"",INDEX('[1]PNC 2020'!$A$3:$AA$434,MATCH($A548,'[1]PNC 2020'!$A$7:$A$434,0)+4,MATCH(L$60,'[1]PNC 2020'!$A$3:$AA$3,0))),"")</f>
        <v/>
      </c>
      <c r="M548" s="35">
        <f t="shared" si="188"/>
        <v>0</v>
      </c>
      <c r="N548" s="35" t="str">
        <f>IFERROR(IF(INDEX('[1]PNC 2020'!$A$3:$AA$434,MATCH($A548,'[1]PNC 2020'!$A$7:$A$434,0)+4,MATCH(N$60,'[1]PNC 2020'!$A$3:$AA$3,0))=0,"",INDEX('[1]PNC 2020'!$A$3:$AA$434,MATCH($A548,'[1]PNC 2020'!$A$7:$A$434,0)+4,MATCH(N$60,'[1]PNC 2020'!$A$3:$AA$3,0))),"")</f>
        <v/>
      </c>
      <c r="O548" s="35" t="str">
        <f>IFERROR(IF(INDEX('[1]PNC 2020'!$A$3:$AA$434,MATCH($A548,'[1]PNC 2020'!$A$7:$A$434,0)+4,MATCH(O$60,'[1]PNC 2020'!$A$3:$AA$3,0))=0,"",INDEX('[1]PNC 2020'!$A$3:$AA$434,MATCH($A548,'[1]PNC 2020'!$A$7:$A$434,0)+4,MATCH(O$60,'[1]PNC 2020'!$A$3:$AA$3,0))),"")</f>
        <v/>
      </c>
      <c r="P548" s="35">
        <f t="shared" si="189"/>
        <v>0</v>
      </c>
      <c r="Q548" s="35" t="str">
        <f>IFERROR(IF(INDEX('[1]PNC 2020'!$A$3:$AA$434,MATCH($A548,'[1]PNC 2020'!$A$7:$A$434,0)+4,MATCH(Q$60,'[1]PNC 2020'!$A$3:$AA$3,0))=0,"",INDEX('[1]PNC 2020'!$A$3:$AA$434,MATCH($A548,'[1]PNC 2020'!$A$7:$A$434,0)+4,MATCH(Q$60,'[1]PNC 2020'!$A$3:$AA$3,0))),"")</f>
        <v/>
      </c>
      <c r="R548" s="35" t="str">
        <f>IFERROR(IF(INDEX('[1]PNC 2020'!$A$3:$AA$434,MATCH($A548,'[1]PNC 2020'!$A$7:$A$434,0)+4,MATCH(R$60,'[1]PNC 2020'!$A$3:$AA$3,0))=0,"",INDEX('[1]PNC 2020'!$A$3:$AA$434,MATCH($A548,'[1]PNC 2020'!$A$7:$A$434,0)+4,MATCH(R$60,'[1]PNC 2020'!$A$3:$AA$3,0))),"")</f>
        <v/>
      </c>
      <c r="S548" s="35">
        <f t="shared" si="190"/>
        <v>0</v>
      </c>
      <c r="T548" s="35" t="str">
        <f>IFERROR(IF(INDEX('[1]PNC 2020'!$A$3:$AA$434,MATCH($A548,'[1]PNC 2020'!$A$7:$A$434,0)+4,MATCH(T$60,'[1]PNC 2020'!$A$3:$AA$3,0))=0,"",INDEX('[1]PNC 2020'!$A$3:$AA$434,MATCH($A548,'[1]PNC 2020'!$A$7:$A$434,0)+4,MATCH(T$60,'[1]PNC 2020'!$A$3:$AA$3,0))),"")</f>
        <v/>
      </c>
      <c r="U548" s="35" t="str">
        <f>IFERROR(IF(INDEX('[1]PNC 2020'!$A$3:$AA$434,MATCH($A548,'[1]PNC 2020'!$A$7:$A$434,0)+4,MATCH(U$60,'[1]PNC 2020'!$A$3:$AA$3,0))=0,"",INDEX('[1]PNC 2020'!$A$3:$AA$434,MATCH($A548,'[1]PNC 2020'!$A$7:$A$434,0)+4,MATCH(U$60,'[1]PNC 2020'!$A$3:$AA$3,0))),"")</f>
        <v/>
      </c>
      <c r="V548" s="35">
        <f t="shared" si="191"/>
        <v>0</v>
      </c>
      <c r="W548" s="35" t="str">
        <f>IFERROR(IF(INDEX('[1]PNC 2020'!$A$3:$AA$434,MATCH($A548,'[1]PNC 2020'!$A$7:$A$434,0)+4,MATCH(W$60,'[1]PNC 2020'!$A$3:$AA$3,0))=0,"",INDEX('[1]PNC 2020'!$A$3:$AA$434,MATCH($A548,'[1]PNC 2020'!$A$7:$A$434,0)+4,MATCH(W$60,'[1]PNC 2020'!$A$3:$AA$3,0))),"")</f>
        <v/>
      </c>
      <c r="X548" s="35" t="str">
        <f>IFERROR(IF(INDEX('[1]PNC 2020'!$A$3:$AA$434,MATCH($A548,'[1]PNC 2020'!$A$7:$A$434,0)+4,MATCH(X$60,'[1]PNC 2020'!$A$3:$AA$3,0))=0,"",INDEX('[1]PNC 2020'!$A$3:$AA$434,MATCH($A548,'[1]PNC 2020'!$A$7:$A$434,0)+4,MATCH(X$60,'[1]PNC 2020'!$A$3:$AA$3,0))),"")</f>
        <v/>
      </c>
      <c r="Y548" s="35">
        <f t="shared" si="192"/>
        <v>0</v>
      </c>
      <c r="Z548" s="35" t="str">
        <f>IFERROR(IF(INDEX('[1]PNC 2020'!$A$3:$AA$434,MATCH($A548,'[1]PNC 2020'!$A$7:$A$434,0)+4,MATCH(Z$60,'[1]PNC 2020'!$A$3:$AA$3,0))=0,"",INDEX('[1]PNC 2020'!$A$3:$AA$434,MATCH($A548,'[1]PNC 2020'!$A$7:$A$434,0)+4,MATCH(Z$60,'[1]PNC 2020'!$A$3:$AA$3,0))),"")</f>
        <v/>
      </c>
      <c r="AA548" s="35" t="str">
        <f>IFERROR(IF(INDEX('[1]PNC 2020'!$A$3:$AA$434,MATCH($A548,'[1]PNC 2020'!$A$7:$A$434,0)+4,MATCH(AA$60,'[1]PNC 2020'!$A$3:$AA$3,0))=0,"",INDEX('[1]PNC 2020'!$A$3:$AA$434,MATCH($A548,'[1]PNC 2020'!$A$7:$A$434,0)+4,MATCH(AA$60,'[1]PNC 2020'!$A$3:$AA$3,0))),"")</f>
        <v/>
      </c>
      <c r="AB548" s="35">
        <f t="shared" si="193"/>
        <v>0</v>
      </c>
      <c r="AC548" s="35" t="str">
        <f>IFERROR(IF(INDEX('[1]PNC 2020'!$A$3:$AA$434,MATCH($A548,'[1]PNC 2020'!$A$7:$A$434,0)+4,MATCH(AC$60,'[1]PNC 2020'!$A$3:$AA$3,0))=0,"",INDEX('[1]PNC 2020'!$A$3:$AA$434,MATCH($A548,'[1]PNC 2020'!$A$7:$A$434,0)+4,MATCH(AC$60,'[1]PNC 2020'!$A$3:$AA$3,0))),"")</f>
        <v/>
      </c>
      <c r="AD548" s="35" t="str">
        <f>IFERROR(IF(INDEX('[1]PNC 2020'!$A$3:$AA$434,MATCH($A548,'[1]PNC 2020'!$A$7:$A$434,0)+4,MATCH(AD$60,'[1]PNC 2020'!$A$3:$AA$3,0))=0,"",INDEX('[1]PNC 2020'!$A$3:$AA$434,MATCH($A548,'[1]PNC 2020'!$A$7:$A$434,0)+4,MATCH(AD$60,'[1]PNC 2020'!$A$3:$AA$3,0))),"")</f>
        <v/>
      </c>
      <c r="AE548" s="35">
        <f t="shared" si="194"/>
        <v>0</v>
      </c>
      <c r="AF548" s="35" t="str">
        <f>IFERROR(IF(INDEX('[1]PNC 2020'!$A$3:$AA$434,MATCH($A548,'[1]PNC 2020'!$A$7:$A$434,0)+4,MATCH(AF$60,'[1]PNC 2020'!$A$3:$AA$3,0))=0,"",INDEX('[1]PNC 2020'!$A$3:$AA$434,MATCH($A548,'[1]PNC 2020'!$A$7:$A$434,0)+4,MATCH(AF$60,'[1]PNC 2020'!$A$3:$AA$3,0))),"")</f>
        <v/>
      </c>
      <c r="AG548" s="35" t="str">
        <f>IFERROR(IF(INDEX('[1]PNC 2020'!$A$3:$AA$434,MATCH($A548,'[1]PNC 2020'!$A$7:$A$434,0)+4,MATCH(AG$60,'[1]PNC 2020'!$A$3:$AA$3,0))=0,"",INDEX('[1]PNC 2020'!$A$3:$AA$434,MATCH($A548,'[1]PNC 2020'!$A$7:$A$434,0)+4,MATCH(AG$60,'[1]PNC 2020'!$A$3:$AA$3,0))),"")</f>
        <v/>
      </c>
      <c r="AH548" s="35">
        <f t="shared" si="195"/>
        <v>0</v>
      </c>
      <c r="AI548" s="35" t="str">
        <f>IFERROR(IF(INDEX('[1]PNC 2020'!$A$3:$AA$434,MATCH($A548,'[1]PNC 2020'!$A$7:$A$434,0)+4,MATCH(AI$60,'[1]PNC 2020'!$A$3:$AA$3,0))=0,"",INDEX('[1]PNC 2020'!$A$3:$AA$434,MATCH($A548,'[1]PNC 2020'!$A$7:$A$434,0)+4,MATCH(AI$60,'[1]PNC 2020'!$A$3:$AA$3,0))),"")</f>
        <v/>
      </c>
      <c r="AJ548" s="35" t="str">
        <f>IFERROR(IF(INDEX('[1]PNC 2020'!$A$3:$AA$434,MATCH($A548,'[1]PNC 2020'!$A$7:$A$434,0)+4,MATCH(AJ$60,'[1]PNC 2020'!$A$3:$AA$3,0))=0,"",INDEX('[1]PNC 2020'!$A$3:$AA$434,MATCH($A548,'[1]PNC 2020'!$A$7:$A$434,0)+4,MATCH(AJ$60,'[1]PNC 2020'!$A$3:$AA$3,0))),"")</f>
        <v/>
      </c>
      <c r="AK548" s="35">
        <f t="shared" si="196"/>
        <v>0</v>
      </c>
      <c r="AM548" s="97" t="s">
        <v>9</v>
      </c>
    </row>
    <row r="549" spans="1:39" ht="15.9" customHeight="1" x14ac:dyDescent="0.25">
      <c r="A549" s="97" t="str">
        <f t="shared" si="183"/>
        <v>OctubreLa Colonial, S. A., Compañia De Seguros</v>
      </c>
      <c r="B549" s="37" t="s">
        <v>111</v>
      </c>
      <c r="C549" s="44">
        <f t="shared" si="184"/>
        <v>0</v>
      </c>
      <c r="D549" s="44">
        <f t="shared" si="185"/>
        <v>0</v>
      </c>
      <c r="E549" s="35" t="str">
        <f>IFERROR(IF(INDEX('[1]PNC 2020'!$A$3:$AA$434,MATCH($A549,'[1]PNC 2020'!$A$7:$A$434,0)+4,MATCH(E$60,'[1]PNC 2020'!$A$3:$AA$3,0))=0,"",INDEX('[1]PNC 2020'!$A$3:$AA$434,MATCH($A549,'[1]PNC 2020'!$A$7:$A$434,0)+4,MATCH(E$60,'[1]PNC 2020'!$A$3:$AA$3,0))),"")</f>
        <v/>
      </c>
      <c r="F549" s="35" t="str">
        <f>IFERROR(IF(INDEX('[1]PNC 2020'!$A$3:$AA$434,MATCH($A549,'[1]PNC 2020'!$A$7:$A$434,0)+4,MATCH(F$60,'[1]PNC 2020'!$A$3:$AA$3,0))=0,"",INDEX('[1]PNC 2020'!$A$3:$AA$434,MATCH($A549,'[1]PNC 2020'!$A$7:$A$434,0)+4,MATCH(F$60,'[1]PNC 2020'!$A$3:$AA$3,0))),"")</f>
        <v/>
      </c>
      <c r="G549" s="35">
        <f t="shared" si="186"/>
        <v>0</v>
      </c>
      <c r="H549" s="35" t="str">
        <f>IFERROR(IF(INDEX('[1]PNC 2020'!$A$3:$AA$434,MATCH($A549,'[1]PNC 2020'!$A$7:$A$434,0)+4,MATCH(H$60,'[1]PNC 2020'!$A$3:$AA$3,0))=0,"",INDEX('[1]PNC 2020'!$A$3:$AA$434,MATCH($A549,'[1]PNC 2020'!$A$7:$A$434,0)+4,MATCH(H$60,'[1]PNC 2020'!$A$3:$AA$3,0))),"")</f>
        <v/>
      </c>
      <c r="I549" s="35" t="str">
        <f>IFERROR(IF(INDEX('[1]PNC 2020'!$A$3:$AA$434,MATCH($A549,'[1]PNC 2020'!$A$7:$A$434,0)+4,MATCH(I$60,'[1]PNC 2020'!$A$3:$AA$3,0))=0,"",INDEX('[1]PNC 2020'!$A$3:$AA$434,MATCH($A549,'[1]PNC 2020'!$A$7:$A$434,0)+4,MATCH(I$60,'[1]PNC 2020'!$A$3:$AA$3,0))),"")</f>
        <v/>
      </c>
      <c r="J549" s="35">
        <f t="shared" si="187"/>
        <v>0</v>
      </c>
      <c r="K549" s="35" t="str">
        <f>IFERROR(IF(INDEX('[1]PNC 2020'!$A$3:$AA$434,MATCH($A549,'[1]PNC 2020'!$A$7:$A$434,0)+4,MATCH(K$60,'[1]PNC 2020'!$A$3:$AA$3,0))=0,"",INDEX('[1]PNC 2020'!$A$3:$AA$434,MATCH($A549,'[1]PNC 2020'!$A$7:$A$434,0)+4,MATCH(K$60,'[1]PNC 2020'!$A$3:$AA$3,0))),"")</f>
        <v/>
      </c>
      <c r="L549" s="35" t="str">
        <f>IFERROR(IF(INDEX('[1]PNC 2020'!$A$3:$AA$434,MATCH($A549,'[1]PNC 2020'!$A$7:$A$434,0)+4,MATCH(L$60,'[1]PNC 2020'!$A$3:$AA$3,0))=0,"",INDEX('[1]PNC 2020'!$A$3:$AA$434,MATCH($A549,'[1]PNC 2020'!$A$7:$A$434,0)+4,MATCH(L$60,'[1]PNC 2020'!$A$3:$AA$3,0))),"")</f>
        <v/>
      </c>
      <c r="M549" s="35">
        <f t="shared" si="188"/>
        <v>0</v>
      </c>
      <c r="N549" s="35" t="str">
        <f>IFERROR(IF(INDEX('[1]PNC 2020'!$A$3:$AA$434,MATCH($A549,'[1]PNC 2020'!$A$7:$A$434,0)+4,MATCH(N$60,'[1]PNC 2020'!$A$3:$AA$3,0))=0,"",INDEX('[1]PNC 2020'!$A$3:$AA$434,MATCH($A549,'[1]PNC 2020'!$A$7:$A$434,0)+4,MATCH(N$60,'[1]PNC 2020'!$A$3:$AA$3,0))),"")</f>
        <v/>
      </c>
      <c r="O549" s="35" t="str">
        <f>IFERROR(IF(INDEX('[1]PNC 2020'!$A$3:$AA$434,MATCH($A549,'[1]PNC 2020'!$A$7:$A$434,0)+4,MATCH(O$60,'[1]PNC 2020'!$A$3:$AA$3,0))=0,"",INDEX('[1]PNC 2020'!$A$3:$AA$434,MATCH($A549,'[1]PNC 2020'!$A$7:$A$434,0)+4,MATCH(O$60,'[1]PNC 2020'!$A$3:$AA$3,0))),"")</f>
        <v/>
      </c>
      <c r="P549" s="35">
        <f t="shared" si="189"/>
        <v>0</v>
      </c>
      <c r="Q549" s="35" t="str">
        <f>IFERROR(IF(INDEX('[1]PNC 2020'!$A$3:$AA$434,MATCH($A549,'[1]PNC 2020'!$A$7:$A$434,0)+4,MATCH(Q$60,'[1]PNC 2020'!$A$3:$AA$3,0))=0,"",INDEX('[1]PNC 2020'!$A$3:$AA$434,MATCH($A549,'[1]PNC 2020'!$A$7:$A$434,0)+4,MATCH(Q$60,'[1]PNC 2020'!$A$3:$AA$3,0))),"")</f>
        <v/>
      </c>
      <c r="R549" s="35" t="str">
        <f>IFERROR(IF(INDEX('[1]PNC 2020'!$A$3:$AA$434,MATCH($A549,'[1]PNC 2020'!$A$7:$A$434,0)+4,MATCH(R$60,'[1]PNC 2020'!$A$3:$AA$3,0))=0,"",INDEX('[1]PNC 2020'!$A$3:$AA$434,MATCH($A549,'[1]PNC 2020'!$A$7:$A$434,0)+4,MATCH(R$60,'[1]PNC 2020'!$A$3:$AA$3,0))),"")</f>
        <v/>
      </c>
      <c r="S549" s="35">
        <f t="shared" si="190"/>
        <v>0</v>
      </c>
      <c r="T549" s="35" t="str">
        <f>IFERROR(IF(INDEX('[1]PNC 2020'!$A$3:$AA$434,MATCH($A549,'[1]PNC 2020'!$A$7:$A$434,0)+4,MATCH(T$60,'[1]PNC 2020'!$A$3:$AA$3,0))=0,"",INDEX('[1]PNC 2020'!$A$3:$AA$434,MATCH($A549,'[1]PNC 2020'!$A$7:$A$434,0)+4,MATCH(T$60,'[1]PNC 2020'!$A$3:$AA$3,0))),"")</f>
        <v/>
      </c>
      <c r="U549" s="35" t="str">
        <f>IFERROR(IF(INDEX('[1]PNC 2020'!$A$3:$AA$434,MATCH($A549,'[1]PNC 2020'!$A$7:$A$434,0)+4,MATCH(U$60,'[1]PNC 2020'!$A$3:$AA$3,0))=0,"",INDEX('[1]PNC 2020'!$A$3:$AA$434,MATCH($A549,'[1]PNC 2020'!$A$7:$A$434,0)+4,MATCH(U$60,'[1]PNC 2020'!$A$3:$AA$3,0))),"")</f>
        <v/>
      </c>
      <c r="V549" s="35">
        <f t="shared" si="191"/>
        <v>0</v>
      </c>
      <c r="W549" s="35" t="str">
        <f>IFERROR(IF(INDEX('[1]PNC 2020'!$A$3:$AA$434,MATCH($A549,'[1]PNC 2020'!$A$7:$A$434,0)+4,MATCH(W$60,'[1]PNC 2020'!$A$3:$AA$3,0))=0,"",INDEX('[1]PNC 2020'!$A$3:$AA$434,MATCH($A549,'[1]PNC 2020'!$A$7:$A$434,0)+4,MATCH(W$60,'[1]PNC 2020'!$A$3:$AA$3,0))),"")</f>
        <v/>
      </c>
      <c r="X549" s="35" t="str">
        <f>IFERROR(IF(INDEX('[1]PNC 2020'!$A$3:$AA$434,MATCH($A549,'[1]PNC 2020'!$A$7:$A$434,0)+4,MATCH(X$60,'[1]PNC 2020'!$A$3:$AA$3,0))=0,"",INDEX('[1]PNC 2020'!$A$3:$AA$434,MATCH($A549,'[1]PNC 2020'!$A$7:$A$434,0)+4,MATCH(X$60,'[1]PNC 2020'!$A$3:$AA$3,0))),"")</f>
        <v/>
      </c>
      <c r="Y549" s="35">
        <f t="shared" si="192"/>
        <v>0</v>
      </c>
      <c r="Z549" s="35" t="str">
        <f>IFERROR(IF(INDEX('[1]PNC 2020'!$A$3:$AA$434,MATCH($A549,'[1]PNC 2020'!$A$7:$A$434,0)+4,MATCH(Z$60,'[1]PNC 2020'!$A$3:$AA$3,0))=0,"",INDEX('[1]PNC 2020'!$A$3:$AA$434,MATCH($A549,'[1]PNC 2020'!$A$7:$A$434,0)+4,MATCH(Z$60,'[1]PNC 2020'!$A$3:$AA$3,0))),"")</f>
        <v/>
      </c>
      <c r="AA549" s="35" t="str">
        <f>IFERROR(IF(INDEX('[1]PNC 2020'!$A$3:$AA$434,MATCH($A549,'[1]PNC 2020'!$A$7:$A$434,0)+4,MATCH(AA$60,'[1]PNC 2020'!$A$3:$AA$3,0))=0,"",INDEX('[1]PNC 2020'!$A$3:$AA$434,MATCH($A549,'[1]PNC 2020'!$A$7:$A$434,0)+4,MATCH(AA$60,'[1]PNC 2020'!$A$3:$AA$3,0))),"")</f>
        <v/>
      </c>
      <c r="AB549" s="35">
        <f t="shared" si="193"/>
        <v>0</v>
      </c>
      <c r="AC549" s="35" t="str">
        <f>IFERROR(IF(INDEX('[1]PNC 2020'!$A$3:$AA$434,MATCH($A549,'[1]PNC 2020'!$A$7:$A$434,0)+4,MATCH(AC$60,'[1]PNC 2020'!$A$3:$AA$3,0))=0,"",INDEX('[1]PNC 2020'!$A$3:$AA$434,MATCH($A549,'[1]PNC 2020'!$A$7:$A$434,0)+4,MATCH(AC$60,'[1]PNC 2020'!$A$3:$AA$3,0))),"")</f>
        <v/>
      </c>
      <c r="AD549" s="35" t="str">
        <f>IFERROR(IF(INDEX('[1]PNC 2020'!$A$3:$AA$434,MATCH($A549,'[1]PNC 2020'!$A$7:$A$434,0)+4,MATCH(AD$60,'[1]PNC 2020'!$A$3:$AA$3,0))=0,"",INDEX('[1]PNC 2020'!$A$3:$AA$434,MATCH($A549,'[1]PNC 2020'!$A$7:$A$434,0)+4,MATCH(AD$60,'[1]PNC 2020'!$A$3:$AA$3,0))),"")</f>
        <v/>
      </c>
      <c r="AE549" s="35">
        <f t="shared" si="194"/>
        <v>0</v>
      </c>
      <c r="AF549" s="35" t="str">
        <f>IFERROR(IF(INDEX('[1]PNC 2020'!$A$3:$AA$434,MATCH($A549,'[1]PNC 2020'!$A$7:$A$434,0)+4,MATCH(AF$60,'[1]PNC 2020'!$A$3:$AA$3,0))=0,"",INDEX('[1]PNC 2020'!$A$3:$AA$434,MATCH($A549,'[1]PNC 2020'!$A$7:$A$434,0)+4,MATCH(AF$60,'[1]PNC 2020'!$A$3:$AA$3,0))),"")</f>
        <v/>
      </c>
      <c r="AG549" s="35" t="str">
        <f>IFERROR(IF(INDEX('[1]PNC 2020'!$A$3:$AA$434,MATCH($A549,'[1]PNC 2020'!$A$7:$A$434,0)+4,MATCH(AG$60,'[1]PNC 2020'!$A$3:$AA$3,0))=0,"",INDEX('[1]PNC 2020'!$A$3:$AA$434,MATCH($A549,'[1]PNC 2020'!$A$7:$A$434,0)+4,MATCH(AG$60,'[1]PNC 2020'!$A$3:$AA$3,0))),"")</f>
        <v/>
      </c>
      <c r="AH549" s="35">
        <f t="shared" si="195"/>
        <v>0</v>
      </c>
      <c r="AI549" s="35" t="str">
        <f>IFERROR(IF(INDEX('[1]PNC 2020'!$A$3:$AA$434,MATCH($A549,'[1]PNC 2020'!$A$7:$A$434,0)+4,MATCH(AI$60,'[1]PNC 2020'!$A$3:$AA$3,0))=0,"",INDEX('[1]PNC 2020'!$A$3:$AA$434,MATCH($A549,'[1]PNC 2020'!$A$7:$A$434,0)+4,MATCH(AI$60,'[1]PNC 2020'!$A$3:$AA$3,0))),"")</f>
        <v/>
      </c>
      <c r="AJ549" s="35" t="str">
        <f>IFERROR(IF(INDEX('[1]PNC 2020'!$A$3:$AA$434,MATCH($A549,'[1]PNC 2020'!$A$7:$A$434,0)+4,MATCH(AJ$60,'[1]PNC 2020'!$A$3:$AA$3,0))=0,"",INDEX('[1]PNC 2020'!$A$3:$AA$434,MATCH($A549,'[1]PNC 2020'!$A$7:$A$434,0)+4,MATCH(AJ$60,'[1]PNC 2020'!$A$3:$AA$3,0))),"")</f>
        <v/>
      </c>
      <c r="AK549" s="35">
        <f t="shared" si="196"/>
        <v>0</v>
      </c>
      <c r="AM549" s="97" t="s">
        <v>9</v>
      </c>
    </row>
    <row r="550" spans="1:39" ht="15.9" customHeight="1" x14ac:dyDescent="0.25">
      <c r="A550" s="97" t="str">
        <f t="shared" si="183"/>
        <v>OctubreSeguros Sura, S.A.</v>
      </c>
      <c r="B550" s="37" t="s">
        <v>112</v>
      </c>
      <c r="C550" s="44">
        <f t="shared" si="184"/>
        <v>0</v>
      </c>
      <c r="D550" s="44">
        <f t="shared" si="185"/>
        <v>0</v>
      </c>
      <c r="E550" s="35" t="str">
        <f>IFERROR(IF(INDEX('[1]PNC 2020'!$A$3:$AA$434,MATCH($A550,'[1]PNC 2020'!$A$7:$A$434,0)+4,MATCH(E$60,'[1]PNC 2020'!$A$3:$AA$3,0))=0,"",INDEX('[1]PNC 2020'!$A$3:$AA$434,MATCH($A550,'[1]PNC 2020'!$A$7:$A$434,0)+4,MATCH(E$60,'[1]PNC 2020'!$A$3:$AA$3,0))),"")</f>
        <v/>
      </c>
      <c r="F550" s="35" t="str">
        <f>IFERROR(IF(INDEX('[1]PNC 2020'!$A$3:$AA$434,MATCH($A550,'[1]PNC 2020'!$A$7:$A$434,0)+4,MATCH(F$60,'[1]PNC 2020'!$A$3:$AA$3,0))=0,"",INDEX('[1]PNC 2020'!$A$3:$AA$434,MATCH($A550,'[1]PNC 2020'!$A$7:$A$434,0)+4,MATCH(F$60,'[1]PNC 2020'!$A$3:$AA$3,0))),"")</f>
        <v/>
      </c>
      <c r="G550" s="35">
        <f t="shared" si="186"/>
        <v>0</v>
      </c>
      <c r="H550" s="35" t="str">
        <f>IFERROR(IF(INDEX('[1]PNC 2020'!$A$3:$AA$434,MATCH($A550,'[1]PNC 2020'!$A$7:$A$434,0)+4,MATCH(H$60,'[1]PNC 2020'!$A$3:$AA$3,0))=0,"",INDEX('[1]PNC 2020'!$A$3:$AA$434,MATCH($A550,'[1]PNC 2020'!$A$7:$A$434,0)+4,MATCH(H$60,'[1]PNC 2020'!$A$3:$AA$3,0))),"")</f>
        <v/>
      </c>
      <c r="I550" s="35" t="str">
        <f>IFERROR(IF(INDEX('[1]PNC 2020'!$A$3:$AA$434,MATCH($A550,'[1]PNC 2020'!$A$7:$A$434,0)+4,MATCH(I$60,'[1]PNC 2020'!$A$3:$AA$3,0))=0,"",INDEX('[1]PNC 2020'!$A$3:$AA$434,MATCH($A550,'[1]PNC 2020'!$A$7:$A$434,0)+4,MATCH(I$60,'[1]PNC 2020'!$A$3:$AA$3,0))),"")</f>
        <v/>
      </c>
      <c r="J550" s="35">
        <f t="shared" si="187"/>
        <v>0</v>
      </c>
      <c r="K550" s="35" t="str">
        <f>IFERROR(IF(INDEX('[1]PNC 2020'!$A$3:$AA$434,MATCH($A550,'[1]PNC 2020'!$A$7:$A$434,0)+4,MATCH(K$60,'[1]PNC 2020'!$A$3:$AA$3,0))=0,"",INDEX('[1]PNC 2020'!$A$3:$AA$434,MATCH($A550,'[1]PNC 2020'!$A$7:$A$434,0)+4,MATCH(K$60,'[1]PNC 2020'!$A$3:$AA$3,0))),"")</f>
        <v/>
      </c>
      <c r="L550" s="35" t="str">
        <f>IFERROR(IF(INDEX('[1]PNC 2020'!$A$3:$AA$434,MATCH($A550,'[1]PNC 2020'!$A$7:$A$434,0)+4,MATCH(L$60,'[1]PNC 2020'!$A$3:$AA$3,0))=0,"",INDEX('[1]PNC 2020'!$A$3:$AA$434,MATCH($A550,'[1]PNC 2020'!$A$7:$A$434,0)+4,MATCH(L$60,'[1]PNC 2020'!$A$3:$AA$3,0))),"")</f>
        <v/>
      </c>
      <c r="M550" s="35">
        <f t="shared" si="188"/>
        <v>0</v>
      </c>
      <c r="N550" s="35" t="str">
        <f>IFERROR(IF(INDEX('[1]PNC 2020'!$A$3:$AA$434,MATCH($A550,'[1]PNC 2020'!$A$7:$A$434,0)+4,MATCH(N$60,'[1]PNC 2020'!$A$3:$AA$3,0))=0,"",INDEX('[1]PNC 2020'!$A$3:$AA$434,MATCH($A550,'[1]PNC 2020'!$A$7:$A$434,0)+4,MATCH(N$60,'[1]PNC 2020'!$A$3:$AA$3,0))),"")</f>
        <v/>
      </c>
      <c r="O550" s="35" t="str">
        <f>IFERROR(IF(INDEX('[1]PNC 2020'!$A$3:$AA$434,MATCH($A550,'[1]PNC 2020'!$A$7:$A$434,0)+4,MATCH(O$60,'[1]PNC 2020'!$A$3:$AA$3,0))=0,"",INDEX('[1]PNC 2020'!$A$3:$AA$434,MATCH($A550,'[1]PNC 2020'!$A$7:$A$434,0)+4,MATCH(O$60,'[1]PNC 2020'!$A$3:$AA$3,0))),"")</f>
        <v/>
      </c>
      <c r="P550" s="35">
        <f t="shared" si="189"/>
        <v>0</v>
      </c>
      <c r="Q550" s="35" t="str">
        <f>IFERROR(IF(INDEX('[1]PNC 2020'!$A$3:$AA$434,MATCH($A550,'[1]PNC 2020'!$A$7:$A$434,0)+4,MATCH(Q$60,'[1]PNC 2020'!$A$3:$AA$3,0))=0,"",INDEX('[1]PNC 2020'!$A$3:$AA$434,MATCH($A550,'[1]PNC 2020'!$A$7:$A$434,0)+4,MATCH(Q$60,'[1]PNC 2020'!$A$3:$AA$3,0))),"")</f>
        <v/>
      </c>
      <c r="R550" s="35" t="str">
        <f>IFERROR(IF(INDEX('[1]PNC 2020'!$A$3:$AA$434,MATCH($A550,'[1]PNC 2020'!$A$7:$A$434,0)+4,MATCH(R$60,'[1]PNC 2020'!$A$3:$AA$3,0))=0,"",INDEX('[1]PNC 2020'!$A$3:$AA$434,MATCH($A550,'[1]PNC 2020'!$A$7:$A$434,0)+4,MATCH(R$60,'[1]PNC 2020'!$A$3:$AA$3,0))),"")</f>
        <v/>
      </c>
      <c r="S550" s="35">
        <f t="shared" si="190"/>
        <v>0</v>
      </c>
      <c r="T550" s="35" t="str">
        <f>IFERROR(IF(INDEX('[1]PNC 2020'!$A$3:$AA$434,MATCH($A550,'[1]PNC 2020'!$A$7:$A$434,0)+4,MATCH(T$60,'[1]PNC 2020'!$A$3:$AA$3,0))=0,"",INDEX('[1]PNC 2020'!$A$3:$AA$434,MATCH($A550,'[1]PNC 2020'!$A$7:$A$434,0)+4,MATCH(T$60,'[1]PNC 2020'!$A$3:$AA$3,0))),"")</f>
        <v/>
      </c>
      <c r="U550" s="35" t="str">
        <f>IFERROR(IF(INDEX('[1]PNC 2020'!$A$3:$AA$434,MATCH($A550,'[1]PNC 2020'!$A$7:$A$434,0)+4,MATCH(U$60,'[1]PNC 2020'!$A$3:$AA$3,0))=0,"",INDEX('[1]PNC 2020'!$A$3:$AA$434,MATCH($A550,'[1]PNC 2020'!$A$7:$A$434,0)+4,MATCH(U$60,'[1]PNC 2020'!$A$3:$AA$3,0))),"")</f>
        <v/>
      </c>
      <c r="V550" s="35">
        <f t="shared" si="191"/>
        <v>0</v>
      </c>
      <c r="W550" s="35" t="str">
        <f>IFERROR(IF(INDEX('[1]PNC 2020'!$A$3:$AA$434,MATCH($A550,'[1]PNC 2020'!$A$7:$A$434,0)+4,MATCH(W$60,'[1]PNC 2020'!$A$3:$AA$3,0))=0,"",INDEX('[1]PNC 2020'!$A$3:$AA$434,MATCH($A550,'[1]PNC 2020'!$A$7:$A$434,0)+4,MATCH(W$60,'[1]PNC 2020'!$A$3:$AA$3,0))),"")</f>
        <v/>
      </c>
      <c r="X550" s="35" t="str">
        <f>IFERROR(IF(INDEX('[1]PNC 2020'!$A$3:$AA$434,MATCH($A550,'[1]PNC 2020'!$A$7:$A$434,0)+4,MATCH(X$60,'[1]PNC 2020'!$A$3:$AA$3,0))=0,"",INDEX('[1]PNC 2020'!$A$3:$AA$434,MATCH($A550,'[1]PNC 2020'!$A$7:$A$434,0)+4,MATCH(X$60,'[1]PNC 2020'!$A$3:$AA$3,0))),"")</f>
        <v/>
      </c>
      <c r="Y550" s="35">
        <f t="shared" si="192"/>
        <v>0</v>
      </c>
      <c r="Z550" s="35" t="str">
        <f>IFERROR(IF(INDEX('[1]PNC 2020'!$A$3:$AA$434,MATCH($A550,'[1]PNC 2020'!$A$7:$A$434,0)+4,MATCH(Z$60,'[1]PNC 2020'!$A$3:$AA$3,0))=0,"",INDEX('[1]PNC 2020'!$A$3:$AA$434,MATCH($A550,'[1]PNC 2020'!$A$7:$A$434,0)+4,MATCH(Z$60,'[1]PNC 2020'!$A$3:$AA$3,0))),"")</f>
        <v/>
      </c>
      <c r="AA550" s="35" t="str">
        <f>IFERROR(IF(INDEX('[1]PNC 2020'!$A$3:$AA$434,MATCH($A550,'[1]PNC 2020'!$A$7:$A$434,0)+4,MATCH(AA$60,'[1]PNC 2020'!$A$3:$AA$3,0))=0,"",INDEX('[1]PNC 2020'!$A$3:$AA$434,MATCH($A550,'[1]PNC 2020'!$A$7:$A$434,0)+4,MATCH(AA$60,'[1]PNC 2020'!$A$3:$AA$3,0))),"")</f>
        <v/>
      </c>
      <c r="AB550" s="35">
        <f t="shared" si="193"/>
        <v>0</v>
      </c>
      <c r="AC550" s="35" t="str">
        <f>IFERROR(IF(INDEX('[1]PNC 2020'!$A$3:$AA$434,MATCH($A550,'[1]PNC 2020'!$A$7:$A$434,0)+4,MATCH(AC$60,'[1]PNC 2020'!$A$3:$AA$3,0))=0,"",INDEX('[1]PNC 2020'!$A$3:$AA$434,MATCH($A550,'[1]PNC 2020'!$A$7:$A$434,0)+4,MATCH(AC$60,'[1]PNC 2020'!$A$3:$AA$3,0))),"")</f>
        <v/>
      </c>
      <c r="AD550" s="35" t="str">
        <f>IFERROR(IF(INDEX('[1]PNC 2020'!$A$3:$AA$434,MATCH($A550,'[1]PNC 2020'!$A$7:$A$434,0)+4,MATCH(AD$60,'[1]PNC 2020'!$A$3:$AA$3,0))=0,"",INDEX('[1]PNC 2020'!$A$3:$AA$434,MATCH($A550,'[1]PNC 2020'!$A$7:$A$434,0)+4,MATCH(AD$60,'[1]PNC 2020'!$A$3:$AA$3,0))),"")</f>
        <v/>
      </c>
      <c r="AE550" s="35">
        <f t="shared" si="194"/>
        <v>0</v>
      </c>
      <c r="AF550" s="35" t="str">
        <f>IFERROR(IF(INDEX('[1]PNC 2020'!$A$3:$AA$434,MATCH($A550,'[1]PNC 2020'!$A$7:$A$434,0)+4,MATCH(AF$60,'[1]PNC 2020'!$A$3:$AA$3,0))=0,"",INDEX('[1]PNC 2020'!$A$3:$AA$434,MATCH($A550,'[1]PNC 2020'!$A$7:$A$434,0)+4,MATCH(AF$60,'[1]PNC 2020'!$A$3:$AA$3,0))),"")</f>
        <v/>
      </c>
      <c r="AG550" s="35" t="str">
        <f>IFERROR(IF(INDEX('[1]PNC 2020'!$A$3:$AA$434,MATCH($A550,'[1]PNC 2020'!$A$7:$A$434,0)+4,MATCH(AG$60,'[1]PNC 2020'!$A$3:$AA$3,0))=0,"",INDEX('[1]PNC 2020'!$A$3:$AA$434,MATCH($A550,'[1]PNC 2020'!$A$7:$A$434,0)+4,MATCH(AG$60,'[1]PNC 2020'!$A$3:$AA$3,0))),"")</f>
        <v/>
      </c>
      <c r="AH550" s="35">
        <f t="shared" si="195"/>
        <v>0</v>
      </c>
      <c r="AI550" s="35" t="str">
        <f>IFERROR(IF(INDEX('[1]PNC 2020'!$A$3:$AA$434,MATCH($A550,'[1]PNC 2020'!$A$7:$A$434,0)+4,MATCH(AI$60,'[1]PNC 2020'!$A$3:$AA$3,0))=0,"",INDEX('[1]PNC 2020'!$A$3:$AA$434,MATCH($A550,'[1]PNC 2020'!$A$7:$A$434,0)+4,MATCH(AI$60,'[1]PNC 2020'!$A$3:$AA$3,0))),"")</f>
        <v/>
      </c>
      <c r="AJ550" s="35" t="str">
        <f>IFERROR(IF(INDEX('[1]PNC 2020'!$A$3:$AA$434,MATCH($A550,'[1]PNC 2020'!$A$7:$A$434,0)+4,MATCH(AJ$60,'[1]PNC 2020'!$A$3:$AA$3,0))=0,"",INDEX('[1]PNC 2020'!$A$3:$AA$434,MATCH($A550,'[1]PNC 2020'!$A$7:$A$434,0)+4,MATCH(AJ$60,'[1]PNC 2020'!$A$3:$AA$3,0))),"")</f>
        <v/>
      </c>
      <c r="AK550" s="35">
        <f t="shared" si="196"/>
        <v>0</v>
      </c>
      <c r="AM550" s="97" t="s">
        <v>9</v>
      </c>
    </row>
    <row r="551" spans="1:39" ht="15.9" customHeight="1" x14ac:dyDescent="0.25">
      <c r="A551" s="97" t="str">
        <f t="shared" si="183"/>
        <v>OctubreSeguros Crecer, S. A.</v>
      </c>
      <c r="B551" s="37" t="s">
        <v>94</v>
      </c>
      <c r="C551" s="44">
        <f t="shared" si="184"/>
        <v>0</v>
      </c>
      <c r="D551" s="44">
        <f t="shared" si="185"/>
        <v>0</v>
      </c>
      <c r="E551" s="35" t="str">
        <f>IFERROR(IF(INDEX('[1]PNC 2020'!$A$3:$AA$434,MATCH($A551,'[1]PNC 2020'!$A$7:$A$434,0)+4,MATCH(E$60,'[1]PNC 2020'!$A$3:$AA$3,0))=0,"",INDEX('[1]PNC 2020'!$A$3:$AA$434,MATCH($A551,'[1]PNC 2020'!$A$7:$A$434,0)+4,MATCH(E$60,'[1]PNC 2020'!$A$3:$AA$3,0))),"")</f>
        <v/>
      </c>
      <c r="F551" s="35" t="str">
        <f>IFERROR(IF(INDEX('[1]PNC 2020'!$A$3:$AA$434,MATCH($A551,'[1]PNC 2020'!$A$7:$A$434,0)+4,MATCH(F$60,'[1]PNC 2020'!$A$3:$AA$3,0))=0,"",INDEX('[1]PNC 2020'!$A$3:$AA$434,MATCH($A551,'[1]PNC 2020'!$A$7:$A$434,0)+4,MATCH(F$60,'[1]PNC 2020'!$A$3:$AA$3,0))),"")</f>
        <v/>
      </c>
      <c r="G551" s="35">
        <f t="shared" si="186"/>
        <v>0</v>
      </c>
      <c r="H551" s="35" t="str">
        <f>IFERROR(IF(INDEX('[1]PNC 2020'!$A$3:$AA$434,MATCH($A551,'[1]PNC 2020'!$A$7:$A$434,0)+4,MATCH(H$60,'[1]PNC 2020'!$A$3:$AA$3,0))=0,"",INDEX('[1]PNC 2020'!$A$3:$AA$434,MATCH($A551,'[1]PNC 2020'!$A$7:$A$434,0)+4,MATCH(H$60,'[1]PNC 2020'!$A$3:$AA$3,0))),"")</f>
        <v/>
      </c>
      <c r="I551" s="35" t="str">
        <f>IFERROR(IF(INDEX('[1]PNC 2020'!$A$3:$AA$434,MATCH($A551,'[1]PNC 2020'!$A$7:$A$434,0)+4,MATCH(I$60,'[1]PNC 2020'!$A$3:$AA$3,0))=0,"",INDEX('[1]PNC 2020'!$A$3:$AA$434,MATCH($A551,'[1]PNC 2020'!$A$7:$A$434,0)+4,MATCH(I$60,'[1]PNC 2020'!$A$3:$AA$3,0))),"")</f>
        <v/>
      </c>
      <c r="J551" s="35">
        <f t="shared" si="187"/>
        <v>0</v>
      </c>
      <c r="K551" s="35" t="str">
        <f>IFERROR(IF(INDEX('[1]PNC 2020'!$A$3:$AA$434,MATCH($A551,'[1]PNC 2020'!$A$7:$A$434,0)+4,MATCH(K$60,'[1]PNC 2020'!$A$3:$AA$3,0))=0,"",INDEX('[1]PNC 2020'!$A$3:$AA$434,MATCH($A551,'[1]PNC 2020'!$A$7:$A$434,0)+4,MATCH(K$60,'[1]PNC 2020'!$A$3:$AA$3,0))),"")</f>
        <v/>
      </c>
      <c r="L551" s="35" t="str">
        <f>IFERROR(IF(INDEX('[1]PNC 2020'!$A$3:$AA$434,MATCH($A551,'[1]PNC 2020'!$A$7:$A$434,0)+4,MATCH(L$60,'[1]PNC 2020'!$A$3:$AA$3,0))=0,"",INDEX('[1]PNC 2020'!$A$3:$AA$434,MATCH($A551,'[1]PNC 2020'!$A$7:$A$434,0)+4,MATCH(L$60,'[1]PNC 2020'!$A$3:$AA$3,0))),"")</f>
        <v/>
      </c>
      <c r="M551" s="35">
        <f t="shared" si="188"/>
        <v>0</v>
      </c>
      <c r="N551" s="35" t="str">
        <f>IFERROR(IF(INDEX('[1]PNC 2020'!$A$3:$AA$434,MATCH($A551,'[1]PNC 2020'!$A$7:$A$434,0)+4,MATCH(N$60,'[1]PNC 2020'!$A$3:$AA$3,0))=0,"",INDEX('[1]PNC 2020'!$A$3:$AA$434,MATCH($A551,'[1]PNC 2020'!$A$7:$A$434,0)+4,MATCH(N$60,'[1]PNC 2020'!$A$3:$AA$3,0))),"")</f>
        <v/>
      </c>
      <c r="O551" s="35" t="str">
        <f>IFERROR(IF(INDEX('[1]PNC 2020'!$A$3:$AA$434,MATCH($A551,'[1]PNC 2020'!$A$7:$A$434,0)+4,MATCH(O$60,'[1]PNC 2020'!$A$3:$AA$3,0))=0,"",INDEX('[1]PNC 2020'!$A$3:$AA$434,MATCH($A551,'[1]PNC 2020'!$A$7:$A$434,0)+4,MATCH(O$60,'[1]PNC 2020'!$A$3:$AA$3,0))),"")</f>
        <v/>
      </c>
      <c r="P551" s="35">
        <f t="shared" si="189"/>
        <v>0</v>
      </c>
      <c r="Q551" s="35" t="str">
        <f>IFERROR(IF(INDEX('[1]PNC 2020'!$A$3:$AA$434,MATCH($A551,'[1]PNC 2020'!$A$7:$A$434,0)+4,MATCH(Q$60,'[1]PNC 2020'!$A$3:$AA$3,0))=0,"",INDEX('[1]PNC 2020'!$A$3:$AA$434,MATCH($A551,'[1]PNC 2020'!$A$7:$A$434,0)+4,MATCH(Q$60,'[1]PNC 2020'!$A$3:$AA$3,0))),"")</f>
        <v/>
      </c>
      <c r="R551" s="35" t="str">
        <f>IFERROR(IF(INDEX('[1]PNC 2020'!$A$3:$AA$434,MATCH($A551,'[1]PNC 2020'!$A$7:$A$434,0)+4,MATCH(R$60,'[1]PNC 2020'!$A$3:$AA$3,0))=0,"",INDEX('[1]PNC 2020'!$A$3:$AA$434,MATCH($A551,'[1]PNC 2020'!$A$7:$A$434,0)+4,MATCH(R$60,'[1]PNC 2020'!$A$3:$AA$3,0))),"")</f>
        <v/>
      </c>
      <c r="S551" s="35">
        <f t="shared" si="190"/>
        <v>0</v>
      </c>
      <c r="T551" s="35" t="str">
        <f>IFERROR(IF(INDEX('[1]PNC 2020'!$A$3:$AA$434,MATCH($A551,'[1]PNC 2020'!$A$7:$A$434,0)+4,MATCH(T$60,'[1]PNC 2020'!$A$3:$AA$3,0))=0,"",INDEX('[1]PNC 2020'!$A$3:$AA$434,MATCH($A551,'[1]PNC 2020'!$A$7:$A$434,0)+4,MATCH(T$60,'[1]PNC 2020'!$A$3:$AA$3,0))),"")</f>
        <v/>
      </c>
      <c r="U551" s="35" t="str">
        <f>IFERROR(IF(INDEX('[1]PNC 2020'!$A$3:$AA$434,MATCH($A551,'[1]PNC 2020'!$A$7:$A$434,0)+4,MATCH(U$60,'[1]PNC 2020'!$A$3:$AA$3,0))=0,"",INDEX('[1]PNC 2020'!$A$3:$AA$434,MATCH($A551,'[1]PNC 2020'!$A$7:$A$434,0)+4,MATCH(U$60,'[1]PNC 2020'!$A$3:$AA$3,0))),"")</f>
        <v/>
      </c>
      <c r="V551" s="35">
        <f t="shared" si="191"/>
        <v>0</v>
      </c>
      <c r="W551" s="35" t="str">
        <f>IFERROR(IF(INDEX('[1]PNC 2020'!$A$3:$AA$434,MATCH($A551,'[1]PNC 2020'!$A$7:$A$434,0)+4,MATCH(W$60,'[1]PNC 2020'!$A$3:$AA$3,0))=0,"",INDEX('[1]PNC 2020'!$A$3:$AA$434,MATCH($A551,'[1]PNC 2020'!$A$7:$A$434,0)+4,MATCH(W$60,'[1]PNC 2020'!$A$3:$AA$3,0))),"")</f>
        <v/>
      </c>
      <c r="X551" s="35" t="str">
        <f>IFERROR(IF(INDEX('[1]PNC 2020'!$A$3:$AA$434,MATCH($A551,'[1]PNC 2020'!$A$7:$A$434,0)+4,MATCH(X$60,'[1]PNC 2020'!$A$3:$AA$3,0))=0,"",INDEX('[1]PNC 2020'!$A$3:$AA$434,MATCH($A551,'[1]PNC 2020'!$A$7:$A$434,0)+4,MATCH(X$60,'[1]PNC 2020'!$A$3:$AA$3,0))),"")</f>
        <v/>
      </c>
      <c r="Y551" s="35">
        <f t="shared" si="192"/>
        <v>0</v>
      </c>
      <c r="Z551" s="35" t="str">
        <f>IFERROR(IF(INDEX('[1]PNC 2020'!$A$3:$AA$434,MATCH($A551,'[1]PNC 2020'!$A$7:$A$434,0)+4,MATCH(Z$60,'[1]PNC 2020'!$A$3:$AA$3,0))=0,"",INDEX('[1]PNC 2020'!$A$3:$AA$434,MATCH($A551,'[1]PNC 2020'!$A$7:$A$434,0)+4,MATCH(Z$60,'[1]PNC 2020'!$A$3:$AA$3,0))),"")</f>
        <v/>
      </c>
      <c r="AA551" s="35" t="str">
        <f>IFERROR(IF(INDEX('[1]PNC 2020'!$A$3:$AA$434,MATCH($A551,'[1]PNC 2020'!$A$7:$A$434,0)+4,MATCH(AA$60,'[1]PNC 2020'!$A$3:$AA$3,0))=0,"",INDEX('[1]PNC 2020'!$A$3:$AA$434,MATCH($A551,'[1]PNC 2020'!$A$7:$A$434,0)+4,MATCH(AA$60,'[1]PNC 2020'!$A$3:$AA$3,0))),"")</f>
        <v/>
      </c>
      <c r="AB551" s="35">
        <f t="shared" si="193"/>
        <v>0</v>
      </c>
      <c r="AC551" s="35" t="str">
        <f>IFERROR(IF(INDEX('[1]PNC 2020'!$A$3:$AA$434,MATCH($A551,'[1]PNC 2020'!$A$7:$A$434,0)+4,MATCH(AC$60,'[1]PNC 2020'!$A$3:$AA$3,0))=0,"",INDEX('[1]PNC 2020'!$A$3:$AA$434,MATCH($A551,'[1]PNC 2020'!$A$7:$A$434,0)+4,MATCH(AC$60,'[1]PNC 2020'!$A$3:$AA$3,0))),"")</f>
        <v/>
      </c>
      <c r="AD551" s="35" t="str">
        <f>IFERROR(IF(INDEX('[1]PNC 2020'!$A$3:$AA$434,MATCH($A551,'[1]PNC 2020'!$A$7:$A$434,0)+4,MATCH(AD$60,'[1]PNC 2020'!$A$3:$AA$3,0))=0,"",INDEX('[1]PNC 2020'!$A$3:$AA$434,MATCH($A551,'[1]PNC 2020'!$A$7:$A$434,0)+4,MATCH(AD$60,'[1]PNC 2020'!$A$3:$AA$3,0))),"")</f>
        <v/>
      </c>
      <c r="AE551" s="35">
        <f t="shared" si="194"/>
        <v>0</v>
      </c>
      <c r="AF551" s="35" t="str">
        <f>IFERROR(IF(INDEX('[1]PNC 2020'!$A$3:$AA$434,MATCH($A551,'[1]PNC 2020'!$A$7:$A$434,0)+4,MATCH(AF$60,'[1]PNC 2020'!$A$3:$AA$3,0))=0,"",INDEX('[1]PNC 2020'!$A$3:$AA$434,MATCH($A551,'[1]PNC 2020'!$A$7:$A$434,0)+4,MATCH(AF$60,'[1]PNC 2020'!$A$3:$AA$3,0))),"")</f>
        <v/>
      </c>
      <c r="AG551" s="35" t="str">
        <f>IFERROR(IF(INDEX('[1]PNC 2020'!$A$3:$AA$434,MATCH($A551,'[1]PNC 2020'!$A$7:$A$434,0)+4,MATCH(AG$60,'[1]PNC 2020'!$A$3:$AA$3,0))=0,"",INDEX('[1]PNC 2020'!$A$3:$AA$434,MATCH($A551,'[1]PNC 2020'!$A$7:$A$434,0)+4,MATCH(AG$60,'[1]PNC 2020'!$A$3:$AA$3,0))),"")</f>
        <v/>
      </c>
      <c r="AH551" s="35">
        <f t="shared" si="195"/>
        <v>0</v>
      </c>
      <c r="AI551" s="35" t="str">
        <f>IFERROR(IF(INDEX('[1]PNC 2020'!$A$3:$AA$434,MATCH($A551,'[1]PNC 2020'!$A$7:$A$434,0)+4,MATCH(AI$60,'[1]PNC 2020'!$A$3:$AA$3,0))=0,"",INDEX('[1]PNC 2020'!$A$3:$AA$434,MATCH($A551,'[1]PNC 2020'!$A$7:$A$434,0)+4,MATCH(AI$60,'[1]PNC 2020'!$A$3:$AA$3,0))),"")</f>
        <v/>
      </c>
      <c r="AJ551" s="35" t="str">
        <f>IFERROR(IF(INDEX('[1]PNC 2020'!$A$3:$AA$434,MATCH($A551,'[1]PNC 2020'!$A$7:$A$434,0)+4,MATCH(AJ$60,'[1]PNC 2020'!$A$3:$AA$3,0))=0,"",INDEX('[1]PNC 2020'!$A$3:$AA$434,MATCH($A551,'[1]PNC 2020'!$A$7:$A$434,0)+4,MATCH(AJ$60,'[1]PNC 2020'!$A$3:$AA$3,0))),"")</f>
        <v/>
      </c>
      <c r="AK551" s="35">
        <f t="shared" si="196"/>
        <v>0</v>
      </c>
      <c r="AM551" s="97" t="s">
        <v>9</v>
      </c>
    </row>
    <row r="552" spans="1:39" ht="15.9" customHeight="1" x14ac:dyDescent="0.25">
      <c r="A552" s="97" t="str">
        <f t="shared" si="183"/>
        <v>OctubreWorldwide Seguros, S. A.</v>
      </c>
      <c r="B552" s="37" t="s">
        <v>113</v>
      </c>
      <c r="C552" s="44">
        <f t="shared" si="184"/>
        <v>0</v>
      </c>
      <c r="D552" s="44">
        <f t="shared" si="185"/>
        <v>0</v>
      </c>
      <c r="E552" s="35" t="str">
        <f>IFERROR(IF(INDEX('[1]PNC 2020'!$A$3:$AA$434,MATCH($A552,'[1]PNC 2020'!$A$7:$A$434,0)+4,MATCH(E$60,'[1]PNC 2020'!$A$3:$AA$3,0))=0,"",INDEX('[1]PNC 2020'!$A$3:$AA$434,MATCH($A552,'[1]PNC 2020'!$A$7:$A$434,0)+4,MATCH(E$60,'[1]PNC 2020'!$A$3:$AA$3,0))),"")</f>
        <v/>
      </c>
      <c r="F552" s="35" t="str">
        <f>IFERROR(IF(INDEX('[1]PNC 2020'!$A$3:$AA$434,MATCH($A552,'[1]PNC 2020'!$A$7:$A$434,0)+4,MATCH(F$60,'[1]PNC 2020'!$A$3:$AA$3,0))=0,"",INDEX('[1]PNC 2020'!$A$3:$AA$434,MATCH($A552,'[1]PNC 2020'!$A$7:$A$434,0)+4,MATCH(F$60,'[1]PNC 2020'!$A$3:$AA$3,0))),"")</f>
        <v/>
      </c>
      <c r="G552" s="35">
        <f t="shared" si="186"/>
        <v>0</v>
      </c>
      <c r="H552" s="35" t="str">
        <f>IFERROR(IF(INDEX('[1]PNC 2020'!$A$3:$AA$434,MATCH($A552,'[1]PNC 2020'!$A$7:$A$434,0)+4,MATCH(H$60,'[1]PNC 2020'!$A$3:$AA$3,0))=0,"",INDEX('[1]PNC 2020'!$A$3:$AA$434,MATCH($A552,'[1]PNC 2020'!$A$7:$A$434,0)+4,MATCH(H$60,'[1]PNC 2020'!$A$3:$AA$3,0))),"")</f>
        <v/>
      </c>
      <c r="I552" s="35" t="str">
        <f>IFERROR(IF(INDEX('[1]PNC 2020'!$A$3:$AA$434,MATCH($A552,'[1]PNC 2020'!$A$7:$A$434,0)+4,MATCH(I$60,'[1]PNC 2020'!$A$3:$AA$3,0))=0,"",INDEX('[1]PNC 2020'!$A$3:$AA$434,MATCH($A552,'[1]PNC 2020'!$A$7:$A$434,0)+4,MATCH(I$60,'[1]PNC 2020'!$A$3:$AA$3,0))),"")</f>
        <v/>
      </c>
      <c r="J552" s="35">
        <f t="shared" si="187"/>
        <v>0</v>
      </c>
      <c r="K552" s="35" t="str">
        <f>IFERROR(IF(INDEX('[1]PNC 2020'!$A$3:$AA$434,MATCH($A552,'[1]PNC 2020'!$A$7:$A$434,0)+4,MATCH(K$60,'[1]PNC 2020'!$A$3:$AA$3,0))=0,"",INDEX('[1]PNC 2020'!$A$3:$AA$434,MATCH($A552,'[1]PNC 2020'!$A$7:$A$434,0)+4,MATCH(K$60,'[1]PNC 2020'!$A$3:$AA$3,0))),"")</f>
        <v/>
      </c>
      <c r="L552" s="35" t="str">
        <f>IFERROR(IF(INDEX('[1]PNC 2020'!$A$3:$AA$434,MATCH($A552,'[1]PNC 2020'!$A$7:$A$434,0)+4,MATCH(L$60,'[1]PNC 2020'!$A$3:$AA$3,0))=0,"",INDEX('[1]PNC 2020'!$A$3:$AA$434,MATCH($A552,'[1]PNC 2020'!$A$7:$A$434,0)+4,MATCH(L$60,'[1]PNC 2020'!$A$3:$AA$3,0))),"")</f>
        <v/>
      </c>
      <c r="M552" s="35">
        <f t="shared" si="188"/>
        <v>0</v>
      </c>
      <c r="N552" s="35" t="str">
        <f>IFERROR(IF(INDEX('[1]PNC 2020'!$A$3:$AA$434,MATCH($A552,'[1]PNC 2020'!$A$7:$A$434,0)+4,MATCH(N$60,'[1]PNC 2020'!$A$3:$AA$3,0))=0,"",INDEX('[1]PNC 2020'!$A$3:$AA$434,MATCH($A552,'[1]PNC 2020'!$A$7:$A$434,0)+4,MATCH(N$60,'[1]PNC 2020'!$A$3:$AA$3,0))),"")</f>
        <v/>
      </c>
      <c r="O552" s="35" t="str">
        <f>IFERROR(IF(INDEX('[1]PNC 2020'!$A$3:$AA$434,MATCH($A552,'[1]PNC 2020'!$A$7:$A$434,0)+4,MATCH(O$60,'[1]PNC 2020'!$A$3:$AA$3,0))=0,"",INDEX('[1]PNC 2020'!$A$3:$AA$434,MATCH($A552,'[1]PNC 2020'!$A$7:$A$434,0)+4,MATCH(O$60,'[1]PNC 2020'!$A$3:$AA$3,0))),"")</f>
        <v/>
      </c>
      <c r="P552" s="35">
        <f t="shared" si="189"/>
        <v>0</v>
      </c>
      <c r="Q552" s="35" t="str">
        <f>IFERROR(IF(INDEX('[1]PNC 2020'!$A$3:$AA$434,MATCH($A552,'[1]PNC 2020'!$A$7:$A$434,0)+4,MATCH(Q$60,'[1]PNC 2020'!$A$3:$AA$3,0))=0,"",INDEX('[1]PNC 2020'!$A$3:$AA$434,MATCH($A552,'[1]PNC 2020'!$A$7:$A$434,0)+4,MATCH(Q$60,'[1]PNC 2020'!$A$3:$AA$3,0))),"")</f>
        <v/>
      </c>
      <c r="R552" s="35" t="str">
        <f>IFERROR(IF(INDEX('[1]PNC 2020'!$A$3:$AA$434,MATCH($A552,'[1]PNC 2020'!$A$7:$A$434,0)+4,MATCH(R$60,'[1]PNC 2020'!$A$3:$AA$3,0))=0,"",INDEX('[1]PNC 2020'!$A$3:$AA$434,MATCH($A552,'[1]PNC 2020'!$A$7:$A$434,0)+4,MATCH(R$60,'[1]PNC 2020'!$A$3:$AA$3,0))),"")</f>
        <v/>
      </c>
      <c r="S552" s="35">
        <f t="shared" si="190"/>
        <v>0</v>
      </c>
      <c r="T552" s="35" t="str">
        <f>IFERROR(IF(INDEX('[1]PNC 2020'!$A$3:$AA$434,MATCH($A552,'[1]PNC 2020'!$A$7:$A$434,0)+4,MATCH(T$60,'[1]PNC 2020'!$A$3:$AA$3,0))=0,"",INDEX('[1]PNC 2020'!$A$3:$AA$434,MATCH($A552,'[1]PNC 2020'!$A$7:$A$434,0)+4,MATCH(T$60,'[1]PNC 2020'!$A$3:$AA$3,0))),"")</f>
        <v/>
      </c>
      <c r="U552" s="35" t="str">
        <f>IFERROR(IF(INDEX('[1]PNC 2020'!$A$3:$AA$434,MATCH($A552,'[1]PNC 2020'!$A$7:$A$434,0)+4,MATCH(U$60,'[1]PNC 2020'!$A$3:$AA$3,0))=0,"",INDEX('[1]PNC 2020'!$A$3:$AA$434,MATCH($A552,'[1]PNC 2020'!$A$7:$A$434,0)+4,MATCH(U$60,'[1]PNC 2020'!$A$3:$AA$3,0))),"")</f>
        <v/>
      </c>
      <c r="V552" s="35">
        <f t="shared" si="191"/>
        <v>0</v>
      </c>
      <c r="W552" s="35" t="str">
        <f>IFERROR(IF(INDEX('[1]PNC 2020'!$A$3:$AA$434,MATCH($A552,'[1]PNC 2020'!$A$7:$A$434,0)+4,MATCH(W$60,'[1]PNC 2020'!$A$3:$AA$3,0))=0,"",INDEX('[1]PNC 2020'!$A$3:$AA$434,MATCH($A552,'[1]PNC 2020'!$A$7:$A$434,0)+4,MATCH(W$60,'[1]PNC 2020'!$A$3:$AA$3,0))),"")</f>
        <v/>
      </c>
      <c r="X552" s="35" t="str">
        <f>IFERROR(IF(INDEX('[1]PNC 2020'!$A$3:$AA$434,MATCH($A552,'[1]PNC 2020'!$A$7:$A$434,0)+4,MATCH(X$60,'[1]PNC 2020'!$A$3:$AA$3,0))=0,"",INDEX('[1]PNC 2020'!$A$3:$AA$434,MATCH($A552,'[1]PNC 2020'!$A$7:$A$434,0)+4,MATCH(X$60,'[1]PNC 2020'!$A$3:$AA$3,0))),"")</f>
        <v/>
      </c>
      <c r="Y552" s="35">
        <f t="shared" si="192"/>
        <v>0</v>
      </c>
      <c r="Z552" s="35" t="str">
        <f>IFERROR(IF(INDEX('[1]PNC 2020'!$A$3:$AA$434,MATCH($A552,'[1]PNC 2020'!$A$7:$A$434,0)+4,MATCH(Z$60,'[1]PNC 2020'!$A$3:$AA$3,0))=0,"",INDEX('[1]PNC 2020'!$A$3:$AA$434,MATCH($A552,'[1]PNC 2020'!$A$7:$A$434,0)+4,MATCH(Z$60,'[1]PNC 2020'!$A$3:$AA$3,0))),"")</f>
        <v/>
      </c>
      <c r="AA552" s="35" t="str">
        <f>IFERROR(IF(INDEX('[1]PNC 2020'!$A$3:$AA$434,MATCH($A552,'[1]PNC 2020'!$A$7:$A$434,0)+4,MATCH(AA$60,'[1]PNC 2020'!$A$3:$AA$3,0))=0,"",INDEX('[1]PNC 2020'!$A$3:$AA$434,MATCH($A552,'[1]PNC 2020'!$A$7:$A$434,0)+4,MATCH(AA$60,'[1]PNC 2020'!$A$3:$AA$3,0))),"")</f>
        <v/>
      </c>
      <c r="AB552" s="35">
        <f t="shared" si="193"/>
        <v>0</v>
      </c>
      <c r="AC552" s="35" t="str">
        <f>IFERROR(IF(INDEX('[1]PNC 2020'!$A$3:$AA$434,MATCH($A552,'[1]PNC 2020'!$A$7:$A$434,0)+4,MATCH(AC$60,'[1]PNC 2020'!$A$3:$AA$3,0))=0,"",INDEX('[1]PNC 2020'!$A$3:$AA$434,MATCH($A552,'[1]PNC 2020'!$A$7:$A$434,0)+4,MATCH(AC$60,'[1]PNC 2020'!$A$3:$AA$3,0))),"")</f>
        <v/>
      </c>
      <c r="AD552" s="35" t="str">
        <f>IFERROR(IF(INDEX('[1]PNC 2020'!$A$3:$AA$434,MATCH($A552,'[1]PNC 2020'!$A$7:$A$434,0)+4,MATCH(AD$60,'[1]PNC 2020'!$A$3:$AA$3,0))=0,"",INDEX('[1]PNC 2020'!$A$3:$AA$434,MATCH($A552,'[1]PNC 2020'!$A$7:$A$434,0)+4,MATCH(AD$60,'[1]PNC 2020'!$A$3:$AA$3,0))),"")</f>
        <v/>
      </c>
      <c r="AE552" s="35">
        <f t="shared" si="194"/>
        <v>0</v>
      </c>
      <c r="AF552" s="35" t="str">
        <f>IFERROR(IF(INDEX('[1]PNC 2020'!$A$3:$AA$434,MATCH($A552,'[1]PNC 2020'!$A$7:$A$434,0)+4,MATCH(AF$60,'[1]PNC 2020'!$A$3:$AA$3,0))=0,"",INDEX('[1]PNC 2020'!$A$3:$AA$434,MATCH($A552,'[1]PNC 2020'!$A$7:$A$434,0)+4,MATCH(AF$60,'[1]PNC 2020'!$A$3:$AA$3,0))),"")</f>
        <v/>
      </c>
      <c r="AG552" s="35" t="str">
        <f>IFERROR(IF(INDEX('[1]PNC 2020'!$A$3:$AA$434,MATCH($A552,'[1]PNC 2020'!$A$7:$A$434,0)+4,MATCH(AG$60,'[1]PNC 2020'!$A$3:$AA$3,0))=0,"",INDEX('[1]PNC 2020'!$A$3:$AA$434,MATCH($A552,'[1]PNC 2020'!$A$7:$A$434,0)+4,MATCH(AG$60,'[1]PNC 2020'!$A$3:$AA$3,0))),"")</f>
        <v/>
      </c>
      <c r="AH552" s="35">
        <f t="shared" si="195"/>
        <v>0</v>
      </c>
      <c r="AI552" s="35" t="str">
        <f>IFERROR(IF(INDEX('[1]PNC 2020'!$A$3:$AA$434,MATCH($A552,'[1]PNC 2020'!$A$7:$A$434,0)+4,MATCH(AI$60,'[1]PNC 2020'!$A$3:$AA$3,0))=0,"",INDEX('[1]PNC 2020'!$A$3:$AA$434,MATCH($A552,'[1]PNC 2020'!$A$7:$A$434,0)+4,MATCH(AI$60,'[1]PNC 2020'!$A$3:$AA$3,0))),"")</f>
        <v/>
      </c>
      <c r="AJ552" s="35" t="str">
        <f>IFERROR(IF(INDEX('[1]PNC 2020'!$A$3:$AA$434,MATCH($A552,'[1]PNC 2020'!$A$7:$A$434,0)+4,MATCH(AJ$60,'[1]PNC 2020'!$A$3:$AA$3,0))=0,"",INDEX('[1]PNC 2020'!$A$3:$AA$434,MATCH($A552,'[1]PNC 2020'!$A$7:$A$434,0)+4,MATCH(AJ$60,'[1]PNC 2020'!$A$3:$AA$3,0))),"")</f>
        <v/>
      </c>
      <c r="AK552" s="35">
        <f t="shared" si="196"/>
        <v>0</v>
      </c>
      <c r="AM552" s="97" t="s">
        <v>9</v>
      </c>
    </row>
    <row r="553" spans="1:39" ht="15.9" customHeight="1" x14ac:dyDescent="0.25">
      <c r="A553" s="97" t="str">
        <f t="shared" si="183"/>
        <v>OctubreGeneral de Seguros, S. A.</v>
      </c>
      <c r="B553" s="37" t="s">
        <v>77</v>
      </c>
      <c r="C553" s="44">
        <f t="shared" si="184"/>
        <v>0</v>
      </c>
      <c r="D553" s="44">
        <f t="shared" si="185"/>
        <v>0</v>
      </c>
      <c r="E553" s="35" t="str">
        <f>IFERROR(IF(INDEX('[1]PNC 2020'!$A$3:$AA$434,MATCH($A553,'[1]PNC 2020'!$A$7:$A$434,0)+4,MATCH(E$60,'[1]PNC 2020'!$A$3:$AA$3,0))=0,"",INDEX('[1]PNC 2020'!$A$3:$AA$434,MATCH($A553,'[1]PNC 2020'!$A$7:$A$434,0)+4,MATCH(E$60,'[1]PNC 2020'!$A$3:$AA$3,0))),"")</f>
        <v/>
      </c>
      <c r="F553" s="35" t="str">
        <f>IFERROR(IF(INDEX('[1]PNC 2020'!$A$3:$AA$434,MATCH($A553,'[1]PNC 2020'!$A$7:$A$434,0)+4,MATCH(F$60,'[1]PNC 2020'!$A$3:$AA$3,0))=0,"",INDEX('[1]PNC 2020'!$A$3:$AA$434,MATCH($A553,'[1]PNC 2020'!$A$7:$A$434,0)+4,MATCH(F$60,'[1]PNC 2020'!$A$3:$AA$3,0))),"")</f>
        <v/>
      </c>
      <c r="G553" s="35">
        <f t="shared" si="186"/>
        <v>0</v>
      </c>
      <c r="H553" s="35" t="str">
        <f>IFERROR(IF(INDEX('[1]PNC 2020'!$A$3:$AA$434,MATCH($A553,'[1]PNC 2020'!$A$7:$A$434,0)+4,MATCH(H$60,'[1]PNC 2020'!$A$3:$AA$3,0))=0,"",INDEX('[1]PNC 2020'!$A$3:$AA$434,MATCH($A553,'[1]PNC 2020'!$A$7:$A$434,0)+4,MATCH(H$60,'[1]PNC 2020'!$A$3:$AA$3,0))),"")</f>
        <v/>
      </c>
      <c r="I553" s="35" t="str">
        <f>IFERROR(IF(INDEX('[1]PNC 2020'!$A$3:$AA$434,MATCH($A553,'[1]PNC 2020'!$A$7:$A$434,0)+4,MATCH(I$60,'[1]PNC 2020'!$A$3:$AA$3,0))=0,"",INDEX('[1]PNC 2020'!$A$3:$AA$434,MATCH($A553,'[1]PNC 2020'!$A$7:$A$434,0)+4,MATCH(I$60,'[1]PNC 2020'!$A$3:$AA$3,0))),"")</f>
        <v/>
      </c>
      <c r="J553" s="35">
        <f t="shared" si="187"/>
        <v>0</v>
      </c>
      <c r="K553" s="35" t="str">
        <f>IFERROR(IF(INDEX('[1]PNC 2020'!$A$3:$AA$434,MATCH($A553,'[1]PNC 2020'!$A$7:$A$434,0)+4,MATCH(K$60,'[1]PNC 2020'!$A$3:$AA$3,0))=0,"",INDEX('[1]PNC 2020'!$A$3:$AA$434,MATCH($A553,'[1]PNC 2020'!$A$7:$A$434,0)+4,MATCH(K$60,'[1]PNC 2020'!$A$3:$AA$3,0))),"")</f>
        <v/>
      </c>
      <c r="L553" s="35" t="str">
        <f>IFERROR(IF(INDEX('[1]PNC 2020'!$A$3:$AA$434,MATCH($A553,'[1]PNC 2020'!$A$7:$A$434,0)+4,MATCH(L$60,'[1]PNC 2020'!$A$3:$AA$3,0))=0,"",INDEX('[1]PNC 2020'!$A$3:$AA$434,MATCH($A553,'[1]PNC 2020'!$A$7:$A$434,0)+4,MATCH(L$60,'[1]PNC 2020'!$A$3:$AA$3,0))),"")</f>
        <v/>
      </c>
      <c r="M553" s="35">
        <f t="shared" si="188"/>
        <v>0</v>
      </c>
      <c r="N553" s="35" t="str">
        <f>IFERROR(IF(INDEX('[1]PNC 2020'!$A$3:$AA$434,MATCH($A553,'[1]PNC 2020'!$A$7:$A$434,0)+4,MATCH(N$60,'[1]PNC 2020'!$A$3:$AA$3,0))=0,"",INDEX('[1]PNC 2020'!$A$3:$AA$434,MATCH($A553,'[1]PNC 2020'!$A$7:$A$434,0)+4,MATCH(N$60,'[1]PNC 2020'!$A$3:$AA$3,0))),"")</f>
        <v/>
      </c>
      <c r="O553" s="35" t="str">
        <f>IFERROR(IF(INDEX('[1]PNC 2020'!$A$3:$AA$434,MATCH($A553,'[1]PNC 2020'!$A$7:$A$434,0)+4,MATCH(O$60,'[1]PNC 2020'!$A$3:$AA$3,0))=0,"",INDEX('[1]PNC 2020'!$A$3:$AA$434,MATCH($A553,'[1]PNC 2020'!$A$7:$A$434,0)+4,MATCH(O$60,'[1]PNC 2020'!$A$3:$AA$3,0))),"")</f>
        <v/>
      </c>
      <c r="P553" s="35">
        <f t="shared" si="189"/>
        <v>0</v>
      </c>
      <c r="Q553" s="35" t="str">
        <f>IFERROR(IF(INDEX('[1]PNC 2020'!$A$3:$AA$434,MATCH($A553,'[1]PNC 2020'!$A$7:$A$434,0)+4,MATCH(Q$60,'[1]PNC 2020'!$A$3:$AA$3,0))=0,"",INDEX('[1]PNC 2020'!$A$3:$AA$434,MATCH($A553,'[1]PNC 2020'!$A$7:$A$434,0)+4,MATCH(Q$60,'[1]PNC 2020'!$A$3:$AA$3,0))),"")</f>
        <v/>
      </c>
      <c r="R553" s="35" t="str">
        <f>IFERROR(IF(INDEX('[1]PNC 2020'!$A$3:$AA$434,MATCH($A553,'[1]PNC 2020'!$A$7:$A$434,0)+4,MATCH(R$60,'[1]PNC 2020'!$A$3:$AA$3,0))=0,"",INDEX('[1]PNC 2020'!$A$3:$AA$434,MATCH($A553,'[1]PNC 2020'!$A$7:$A$434,0)+4,MATCH(R$60,'[1]PNC 2020'!$A$3:$AA$3,0))),"")</f>
        <v/>
      </c>
      <c r="S553" s="35">
        <f t="shared" si="190"/>
        <v>0</v>
      </c>
      <c r="T553" s="35" t="str">
        <f>IFERROR(IF(INDEX('[1]PNC 2020'!$A$3:$AA$434,MATCH($A553,'[1]PNC 2020'!$A$7:$A$434,0)+4,MATCH(T$60,'[1]PNC 2020'!$A$3:$AA$3,0))=0,"",INDEX('[1]PNC 2020'!$A$3:$AA$434,MATCH($A553,'[1]PNC 2020'!$A$7:$A$434,0)+4,MATCH(T$60,'[1]PNC 2020'!$A$3:$AA$3,0))),"")</f>
        <v/>
      </c>
      <c r="U553" s="35" t="str">
        <f>IFERROR(IF(INDEX('[1]PNC 2020'!$A$3:$AA$434,MATCH($A553,'[1]PNC 2020'!$A$7:$A$434,0)+4,MATCH(U$60,'[1]PNC 2020'!$A$3:$AA$3,0))=0,"",INDEX('[1]PNC 2020'!$A$3:$AA$434,MATCH($A553,'[1]PNC 2020'!$A$7:$A$434,0)+4,MATCH(U$60,'[1]PNC 2020'!$A$3:$AA$3,0))),"")</f>
        <v/>
      </c>
      <c r="V553" s="35">
        <f t="shared" si="191"/>
        <v>0</v>
      </c>
      <c r="W553" s="35" t="str">
        <f>IFERROR(IF(INDEX('[1]PNC 2020'!$A$3:$AA$434,MATCH($A553,'[1]PNC 2020'!$A$7:$A$434,0)+4,MATCH(W$60,'[1]PNC 2020'!$A$3:$AA$3,0))=0,"",INDEX('[1]PNC 2020'!$A$3:$AA$434,MATCH($A553,'[1]PNC 2020'!$A$7:$A$434,0)+4,MATCH(W$60,'[1]PNC 2020'!$A$3:$AA$3,0))),"")</f>
        <v/>
      </c>
      <c r="X553" s="35" t="str">
        <f>IFERROR(IF(INDEX('[1]PNC 2020'!$A$3:$AA$434,MATCH($A553,'[1]PNC 2020'!$A$7:$A$434,0)+4,MATCH(X$60,'[1]PNC 2020'!$A$3:$AA$3,0))=0,"",INDEX('[1]PNC 2020'!$A$3:$AA$434,MATCH($A553,'[1]PNC 2020'!$A$7:$A$434,0)+4,MATCH(X$60,'[1]PNC 2020'!$A$3:$AA$3,0))),"")</f>
        <v/>
      </c>
      <c r="Y553" s="35">
        <f t="shared" si="192"/>
        <v>0</v>
      </c>
      <c r="Z553" s="35" t="str">
        <f>IFERROR(IF(INDEX('[1]PNC 2020'!$A$3:$AA$434,MATCH($A553,'[1]PNC 2020'!$A$7:$A$434,0)+4,MATCH(Z$60,'[1]PNC 2020'!$A$3:$AA$3,0))=0,"",INDEX('[1]PNC 2020'!$A$3:$AA$434,MATCH($A553,'[1]PNC 2020'!$A$7:$A$434,0)+4,MATCH(Z$60,'[1]PNC 2020'!$A$3:$AA$3,0))),"")</f>
        <v/>
      </c>
      <c r="AA553" s="35" t="str">
        <f>IFERROR(IF(INDEX('[1]PNC 2020'!$A$3:$AA$434,MATCH($A553,'[1]PNC 2020'!$A$7:$A$434,0)+4,MATCH(AA$60,'[1]PNC 2020'!$A$3:$AA$3,0))=0,"",INDEX('[1]PNC 2020'!$A$3:$AA$434,MATCH($A553,'[1]PNC 2020'!$A$7:$A$434,0)+4,MATCH(AA$60,'[1]PNC 2020'!$A$3:$AA$3,0))),"")</f>
        <v/>
      </c>
      <c r="AB553" s="35">
        <f t="shared" si="193"/>
        <v>0</v>
      </c>
      <c r="AC553" s="35" t="str">
        <f>IFERROR(IF(INDEX('[1]PNC 2020'!$A$3:$AA$434,MATCH($A553,'[1]PNC 2020'!$A$7:$A$434,0)+4,MATCH(AC$60,'[1]PNC 2020'!$A$3:$AA$3,0))=0,"",INDEX('[1]PNC 2020'!$A$3:$AA$434,MATCH($A553,'[1]PNC 2020'!$A$7:$A$434,0)+4,MATCH(AC$60,'[1]PNC 2020'!$A$3:$AA$3,0))),"")</f>
        <v/>
      </c>
      <c r="AD553" s="35" t="str">
        <f>IFERROR(IF(INDEX('[1]PNC 2020'!$A$3:$AA$434,MATCH($A553,'[1]PNC 2020'!$A$7:$A$434,0)+4,MATCH(AD$60,'[1]PNC 2020'!$A$3:$AA$3,0))=0,"",INDEX('[1]PNC 2020'!$A$3:$AA$434,MATCH($A553,'[1]PNC 2020'!$A$7:$A$434,0)+4,MATCH(AD$60,'[1]PNC 2020'!$A$3:$AA$3,0))),"")</f>
        <v/>
      </c>
      <c r="AE553" s="35">
        <f t="shared" si="194"/>
        <v>0</v>
      </c>
      <c r="AF553" s="35" t="str">
        <f>IFERROR(IF(INDEX('[1]PNC 2020'!$A$3:$AA$434,MATCH($A553,'[1]PNC 2020'!$A$7:$A$434,0)+4,MATCH(AF$60,'[1]PNC 2020'!$A$3:$AA$3,0))=0,"",INDEX('[1]PNC 2020'!$A$3:$AA$434,MATCH($A553,'[1]PNC 2020'!$A$7:$A$434,0)+4,MATCH(AF$60,'[1]PNC 2020'!$A$3:$AA$3,0))),"")</f>
        <v/>
      </c>
      <c r="AG553" s="35" t="str">
        <f>IFERROR(IF(INDEX('[1]PNC 2020'!$A$3:$AA$434,MATCH($A553,'[1]PNC 2020'!$A$7:$A$434,0)+4,MATCH(AG$60,'[1]PNC 2020'!$A$3:$AA$3,0))=0,"",INDEX('[1]PNC 2020'!$A$3:$AA$434,MATCH($A553,'[1]PNC 2020'!$A$7:$A$434,0)+4,MATCH(AG$60,'[1]PNC 2020'!$A$3:$AA$3,0))),"")</f>
        <v/>
      </c>
      <c r="AH553" s="35">
        <f t="shared" si="195"/>
        <v>0</v>
      </c>
      <c r="AI553" s="35" t="str">
        <f>IFERROR(IF(INDEX('[1]PNC 2020'!$A$3:$AA$434,MATCH($A553,'[1]PNC 2020'!$A$7:$A$434,0)+4,MATCH(AI$60,'[1]PNC 2020'!$A$3:$AA$3,0))=0,"",INDEX('[1]PNC 2020'!$A$3:$AA$434,MATCH($A553,'[1]PNC 2020'!$A$7:$A$434,0)+4,MATCH(AI$60,'[1]PNC 2020'!$A$3:$AA$3,0))),"")</f>
        <v/>
      </c>
      <c r="AJ553" s="35" t="str">
        <f>IFERROR(IF(INDEX('[1]PNC 2020'!$A$3:$AA$434,MATCH($A553,'[1]PNC 2020'!$A$7:$A$434,0)+4,MATCH(AJ$60,'[1]PNC 2020'!$A$3:$AA$3,0))=0,"",INDEX('[1]PNC 2020'!$A$3:$AA$434,MATCH($A553,'[1]PNC 2020'!$A$7:$A$434,0)+4,MATCH(AJ$60,'[1]PNC 2020'!$A$3:$AA$3,0))),"")</f>
        <v/>
      </c>
      <c r="AK553" s="35">
        <f t="shared" si="196"/>
        <v>0</v>
      </c>
      <c r="AM553" s="97" t="s">
        <v>9</v>
      </c>
    </row>
    <row r="554" spans="1:39" ht="15.9" customHeight="1" x14ac:dyDescent="0.25">
      <c r="A554" s="97" t="str">
        <f t="shared" si="183"/>
        <v>OctubreSeguros Pepín, S. A.</v>
      </c>
      <c r="B554" s="37" t="s">
        <v>114</v>
      </c>
      <c r="C554" s="44">
        <f t="shared" si="184"/>
        <v>0</v>
      </c>
      <c r="D554" s="44">
        <f t="shared" si="185"/>
        <v>0</v>
      </c>
      <c r="E554" s="35" t="str">
        <f>IFERROR(IF(INDEX('[1]PNC 2020'!$A$3:$AA$434,MATCH($A554,'[1]PNC 2020'!$A$7:$A$434,0)+4,MATCH(E$60,'[1]PNC 2020'!$A$3:$AA$3,0))=0,"",INDEX('[1]PNC 2020'!$A$3:$AA$434,MATCH($A554,'[1]PNC 2020'!$A$7:$A$434,0)+4,MATCH(E$60,'[1]PNC 2020'!$A$3:$AA$3,0))),"")</f>
        <v/>
      </c>
      <c r="F554" s="35" t="str">
        <f>IFERROR(IF(INDEX('[1]PNC 2020'!$A$3:$AA$434,MATCH($A554,'[1]PNC 2020'!$A$7:$A$434,0)+4,MATCH(F$60,'[1]PNC 2020'!$A$3:$AA$3,0))=0,"",INDEX('[1]PNC 2020'!$A$3:$AA$434,MATCH($A554,'[1]PNC 2020'!$A$7:$A$434,0)+4,MATCH(F$60,'[1]PNC 2020'!$A$3:$AA$3,0))),"")</f>
        <v/>
      </c>
      <c r="G554" s="35">
        <f t="shared" si="186"/>
        <v>0</v>
      </c>
      <c r="H554" s="35" t="str">
        <f>IFERROR(IF(INDEX('[1]PNC 2020'!$A$3:$AA$434,MATCH($A554,'[1]PNC 2020'!$A$7:$A$434,0)+4,MATCH(H$60,'[1]PNC 2020'!$A$3:$AA$3,0))=0,"",INDEX('[1]PNC 2020'!$A$3:$AA$434,MATCH($A554,'[1]PNC 2020'!$A$7:$A$434,0)+4,MATCH(H$60,'[1]PNC 2020'!$A$3:$AA$3,0))),"")</f>
        <v/>
      </c>
      <c r="I554" s="35" t="str">
        <f>IFERROR(IF(INDEX('[1]PNC 2020'!$A$3:$AA$434,MATCH($A554,'[1]PNC 2020'!$A$7:$A$434,0)+4,MATCH(I$60,'[1]PNC 2020'!$A$3:$AA$3,0))=0,"",INDEX('[1]PNC 2020'!$A$3:$AA$434,MATCH($A554,'[1]PNC 2020'!$A$7:$A$434,0)+4,MATCH(I$60,'[1]PNC 2020'!$A$3:$AA$3,0))),"")</f>
        <v/>
      </c>
      <c r="J554" s="35">
        <f t="shared" si="187"/>
        <v>0</v>
      </c>
      <c r="K554" s="35" t="str">
        <f>IFERROR(IF(INDEX('[1]PNC 2020'!$A$3:$AA$434,MATCH($A554,'[1]PNC 2020'!$A$7:$A$434,0)+4,MATCH(K$60,'[1]PNC 2020'!$A$3:$AA$3,0))=0,"",INDEX('[1]PNC 2020'!$A$3:$AA$434,MATCH($A554,'[1]PNC 2020'!$A$7:$A$434,0)+4,MATCH(K$60,'[1]PNC 2020'!$A$3:$AA$3,0))),"")</f>
        <v/>
      </c>
      <c r="L554" s="35" t="str">
        <f>IFERROR(IF(INDEX('[1]PNC 2020'!$A$3:$AA$434,MATCH($A554,'[1]PNC 2020'!$A$7:$A$434,0)+4,MATCH(L$60,'[1]PNC 2020'!$A$3:$AA$3,0))=0,"",INDEX('[1]PNC 2020'!$A$3:$AA$434,MATCH($A554,'[1]PNC 2020'!$A$7:$A$434,0)+4,MATCH(L$60,'[1]PNC 2020'!$A$3:$AA$3,0))),"")</f>
        <v/>
      </c>
      <c r="M554" s="35">
        <f t="shared" si="188"/>
        <v>0</v>
      </c>
      <c r="N554" s="35" t="str">
        <f>IFERROR(IF(INDEX('[1]PNC 2020'!$A$3:$AA$434,MATCH($A554,'[1]PNC 2020'!$A$7:$A$434,0)+4,MATCH(N$60,'[1]PNC 2020'!$A$3:$AA$3,0))=0,"",INDEX('[1]PNC 2020'!$A$3:$AA$434,MATCH($A554,'[1]PNC 2020'!$A$7:$A$434,0)+4,MATCH(N$60,'[1]PNC 2020'!$A$3:$AA$3,0))),"")</f>
        <v/>
      </c>
      <c r="O554" s="35" t="str">
        <f>IFERROR(IF(INDEX('[1]PNC 2020'!$A$3:$AA$434,MATCH($A554,'[1]PNC 2020'!$A$7:$A$434,0)+4,MATCH(O$60,'[1]PNC 2020'!$A$3:$AA$3,0))=0,"",INDEX('[1]PNC 2020'!$A$3:$AA$434,MATCH($A554,'[1]PNC 2020'!$A$7:$A$434,0)+4,MATCH(O$60,'[1]PNC 2020'!$A$3:$AA$3,0))),"")</f>
        <v/>
      </c>
      <c r="P554" s="35">
        <f t="shared" si="189"/>
        <v>0</v>
      </c>
      <c r="Q554" s="35" t="str">
        <f>IFERROR(IF(INDEX('[1]PNC 2020'!$A$3:$AA$434,MATCH($A554,'[1]PNC 2020'!$A$7:$A$434,0)+4,MATCH(Q$60,'[1]PNC 2020'!$A$3:$AA$3,0))=0,"",INDEX('[1]PNC 2020'!$A$3:$AA$434,MATCH($A554,'[1]PNC 2020'!$A$7:$A$434,0)+4,MATCH(Q$60,'[1]PNC 2020'!$A$3:$AA$3,0))),"")</f>
        <v/>
      </c>
      <c r="R554" s="35" t="str">
        <f>IFERROR(IF(INDEX('[1]PNC 2020'!$A$3:$AA$434,MATCH($A554,'[1]PNC 2020'!$A$7:$A$434,0)+4,MATCH(R$60,'[1]PNC 2020'!$A$3:$AA$3,0))=0,"",INDEX('[1]PNC 2020'!$A$3:$AA$434,MATCH($A554,'[1]PNC 2020'!$A$7:$A$434,0)+4,MATCH(R$60,'[1]PNC 2020'!$A$3:$AA$3,0))),"")</f>
        <v/>
      </c>
      <c r="S554" s="35">
        <f t="shared" si="190"/>
        <v>0</v>
      </c>
      <c r="T554" s="35" t="str">
        <f>IFERROR(IF(INDEX('[1]PNC 2020'!$A$3:$AA$434,MATCH($A554,'[1]PNC 2020'!$A$7:$A$434,0)+4,MATCH(T$60,'[1]PNC 2020'!$A$3:$AA$3,0))=0,"",INDEX('[1]PNC 2020'!$A$3:$AA$434,MATCH($A554,'[1]PNC 2020'!$A$7:$A$434,0)+4,MATCH(T$60,'[1]PNC 2020'!$A$3:$AA$3,0))),"")</f>
        <v/>
      </c>
      <c r="U554" s="35" t="str">
        <f>IFERROR(IF(INDEX('[1]PNC 2020'!$A$3:$AA$434,MATCH($A554,'[1]PNC 2020'!$A$7:$A$434,0)+4,MATCH(U$60,'[1]PNC 2020'!$A$3:$AA$3,0))=0,"",INDEX('[1]PNC 2020'!$A$3:$AA$434,MATCH($A554,'[1]PNC 2020'!$A$7:$A$434,0)+4,MATCH(U$60,'[1]PNC 2020'!$A$3:$AA$3,0))),"")</f>
        <v/>
      </c>
      <c r="V554" s="35">
        <f t="shared" si="191"/>
        <v>0</v>
      </c>
      <c r="W554" s="35" t="str">
        <f>IFERROR(IF(INDEX('[1]PNC 2020'!$A$3:$AA$434,MATCH($A554,'[1]PNC 2020'!$A$7:$A$434,0)+4,MATCH(W$60,'[1]PNC 2020'!$A$3:$AA$3,0))=0,"",INDEX('[1]PNC 2020'!$A$3:$AA$434,MATCH($A554,'[1]PNC 2020'!$A$7:$A$434,0)+4,MATCH(W$60,'[1]PNC 2020'!$A$3:$AA$3,0))),"")</f>
        <v/>
      </c>
      <c r="X554" s="35" t="str">
        <f>IFERROR(IF(INDEX('[1]PNC 2020'!$A$3:$AA$434,MATCH($A554,'[1]PNC 2020'!$A$7:$A$434,0)+4,MATCH(X$60,'[1]PNC 2020'!$A$3:$AA$3,0))=0,"",INDEX('[1]PNC 2020'!$A$3:$AA$434,MATCH($A554,'[1]PNC 2020'!$A$7:$A$434,0)+4,MATCH(X$60,'[1]PNC 2020'!$A$3:$AA$3,0))),"")</f>
        <v/>
      </c>
      <c r="Y554" s="35">
        <f t="shared" si="192"/>
        <v>0</v>
      </c>
      <c r="Z554" s="35" t="str">
        <f>IFERROR(IF(INDEX('[1]PNC 2020'!$A$3:$AA$434,MATCH($A554,'[1]PNC 2020'!$A$7:$A$434,0)+4,MATCH(Z$60,'[1]PNC 2020'!$A$3:$AA$3,0))=0,"",INDEX('[1]PNC 2020'!$A$3:$AA$434,MATCH($A554,'[1]PNC 2020'!$A$7:$A$434,0)+4,MATCH(Z$60,'[1]PNC 2020'!$A$3:$AA$3,0))),"")</f>
        <v/>
      </c>
      <c r="AA554" s="35" t="str">
        <f>IFERROR(IF(INDEX('[1]PNC 2020'!$A$3:$AA$434,MATCH($A554,'[1]PNC 2020'!$A$7:$A$434,0)+4,MATCH(AA$60,'[1]PNC 2020'!$A$3:$AA$3,0))=0,"",INDEX('[1]PNC 2020'!$A$3:$AA$434,MATCH($A554,'[1]PNC 2020'!$A$7:$A$434,0)+4,MATCH(AA$60,'[1]PNC 2020'!$A$3:$AA$3,0))),"")</f>
        <v/>
      </c>
      <c r="AB554" s="35">
        <f t="shared" si="193"/>
        <v>0</v>
      </c>
      <c r="AC554" s="35" t="str">
        <f>IFERROR(IF(INDEX('[1]PNC 2020'!$A$3:$AA$434,MATCH($A554,'[1]PNC 2020'!$A$7:$A$434,0)+4,MATCH(AC$60,'[1]PNC 2020'!$A$3:$AA$3,0))=0,"",INDEX('[1]PNC 2020'!$A$3:$AA$434,MATCH($A554,'[1]PNC 2020'!$A$7:$A$434,0)+4,MATCH(AC$60,'[1]PNC 2020'!$A$3:$AA$3,0))),"")</f>
        <v/>
      </c>
      <c r="AD554" s="35" t="str">
        <f>IFERROR(IF(INDEX('[1]PNC 2020'!$A$3:$AA$434,MATCH($A554,'[1]PNC 2020'!$A$7:$A$434,0)+4,MATCH(AD$60,'[1]PNC 2020'!$A$3:$AA$3,0))=0,"",INDEX('[1]PNC 2020'!$A$3:$AA$434,MATCH($A554,'[1]PNC 2020'!$A$7:$A$434,0)+4,MATCH(AD$60,'[1]PNC 2020'!$A$3:$AA$3,0))),"")</f>
        <v/>
      </c>
      <c r="AE554" s="35">
        <f t="shared" si="194"/>
        <v>0</v>
      </c>
      <c r="AF554" s="35" t="str">
        <f>IFERROR(IF(INDEX('[1]PNC 2020'!$A$3:$AA$434,MATCH($A554,'[1]PNC 2020'!$A$7:$A$434,0)+4,MATCH(AF$60,'[1]PNC 2020'!$A$3:$AA$3,0))=0,"",INDEX('[1]PNC 2020'!$A$3:$AA$434,MATCH($A554,'[1]PNC 2020'!$A$7:$A$434,0)+4,MATCH(AF$60,'[1]PNC 2020'!$A$3:$AA$3,0))),"")</f>
        <v/>
      </c>
      <c r="AG554" s="35" t="str">
        <f>IFERROR(IF(INDEX('[1]PNC 2020'!$A$3:$AA$434,MATCH($A554,'[1]PNC 2020'!$A$7:$A$434,0)+4,MATCH(AG$60,'[1]PNC 2020'!$A$3:$AA$3,0))=0,"",INDEX('[1]PNC 2020'!$A$3:$AA$434,MATCH($A554,'[1]PNC 2020'!$A$7:$A$434,0)+4,MATCH(AG$60,'[1]PNC 2020'!$A$3:$AA$3,0))),"")</f>
        <v/>
      </c>
      <c r="AH554" s="35">
        <f t="shared" si="195"/>
        <v>0</v>
      </c>
      <c r="AI554" s="35" t="str">
        <f>IFERROR(IF(INDEX('[1]PNC 2020'!$A$3:$AA$434,MATCH($A554,'[1]PNC 2020'!$A$7:$A$434,0)+4,MATCH(AI$60,'[1]PNC 2020'!$A$3:$AA$3,0))=0,"",INDEX('[1]PNC 2020'!$A$3:$AA$434,MATCH($A554,'[1]PNC 2020'!$A$7:$A$434,0)+4,MATCH(AI$60,'[1]PNC 2020'!$A$3:$AA$3,0))),"")</f>
        <v/>
      </c>
      <c r="AJ554" s="35" t="str">
        <f>IFERROR(IF(INDEX('[1]PNC 2020'!$A$3:$AA$434,MATCH($A554,'[1]PNC 2020'!$A$7:$A$434,0)+4,MATCH(AJ$60,'[1]PNC 2020'!$A$3:$AA$3,0))=0,"",INDEX('[1]PNC 2020'!$A$3:$AA$434,MATCH($A554,'[1]PNC 2020'!$A$7:$A$434,0)+4,MATCH(AJ$60,'[1]PNC 2020'!$A$3:$AA$3,0))),"")</f>
        <v/>
      </c>
      <c r="AK554" s="35">
        <f t="shared" si="196"/>
        <v>0</v>
      </c>
      <c r="AM554" s="97" t="s">
        <v>9</v>
      </c>
    </row>
    <row r="555" spans="1:39" ht="15.9" customHeight="1" x14ac:dyDescent="0.25">
      <c r="A555" s="97" t="str">
        <f t="shared" si="183"/>
        <v>OctubreLa Monumental de Seguros, S. A.</v>
      </c>
      <c r="B555" s="37" t="s">
        <v>85</v>
      </c>
      <c r="C555" s="44">
        <f t="shared" si="184"/>
        <v>0</v>
      </c>
      <c r="D555" s="44">
        <f t="shared" si="185"/>
        <v>0</v>
      </c>
      <c r="E555" s="35" t="str">
        <f>IFERROR(IF(INDEX('[1]PNC 2020'!$A$3:$AA$434,MATCH($A555,'[1]PNC 2020'!$A$7:$A$434,0)+4,MATCH(E$60,'[1]PNC 2020'!$A$3:$AA$3,0))=0,"",INDEX('[1]PNC 2020'!$A$3:$AA$434,MATCH($A555,'[1]PNC 2020'!$A$7:$A$434,0)+4,MATCH(E$60,'[1]PNC 2020'!$A$3:$AA$3,0))),"")</f>
        <v/>
      </c>
      <c r="F555" s="35" t="str">
        <f>IFERROR(IF(INDEX('[1]PNC 2020'!$A$3:$AA$434,MATCH($A555,'[1]PNC 2020'!$A$7:$A$434,0)+4,MATCH(F$60,'[1]PNC 2020'!$A$3:$AA$3,0))=0,"",INDEX('[1]PNC 2020'!$A$3:$AA$434,MATCH($A555,'[1]PNC 2020'!$A$7:$A$434,0)+4,MATCH(F$60,'[1]PNC 2020'!$A$3:$AA$3,0))),"")</f>
        <v/>
      </c>
      <c r="G555" s="35">
        <f t="shared" si="186"/>
        <v>0</v>
      </c>
      <c r="H555" s="35" t="str">
        <f>IFERROR(IF(INDEX('[1]PNC 2020'!$A$3:$AA$434,MATCH($A555,'[1]PNC 2020'!$A$7:$A$434,0)+4,MATCH(H$60,'[1]PNC 2020'!$A$3:$AA$3,0))=0,"",INDEX('[1]PNC 2020'!$A$3:$AA$434,MATCH($A555,'[1]PNC 2020'!$A$7:$A$434,0)+4,MATCH(H$60,'[1]PNC 2020'!$A$3:$AA$3,0))),"")</f>
        <v/>
      </c>
      <c r="I555" s="35" t="str">
        <f>IFERROR(IF(INDEX('[1]PNC 2020'!$A$3:$AA$434,MATCH($A555,'[1]PNC 2020'!$A$7:$A$434,0)+4,MATCH(I$60,'[1]PNC 2020'!$A$3:$AA$3,0))=0,"",INDEX('[1]PNC 2020'!$A$3:$AA$434,MATCH($A555,'[1]PNC 2020'!$A$7:$A$434,0)+4,MATCH(I$60,'[1]PNC 2020'!$A$3:$AA$3,0))),"")</f>
        <v/>
      </c>
      <c r="J555" s="35">
        <f t="shared" si="187"/>
        <v>0</v>
      </c>
      <c r="K555" s="35" t="str">
        <f>IFERROR(IF(INDEX('[1]PNC 2020'!$A$3:$AA$434,MATCH($A555,'[1]PNC 2020'!$A$7:$A$434,0)+4,MATCH(K$60,'[1]PNC 2020'!$A$3:$AA$3,0))=0,"",INDEX('[1]PNC 2020'!$A$3:$AA$434,MATCH($A555,'[1]PNC 2020'!$A$7:$A$434,0)+4,MATCH(K$60,'[1]PNC 2020'!$A$3:$AA$3,0))),"")</f>
        <v/>
      </c>
      <c r="L555" s="35" t="str">
        <f>IFERROR(IF(INDEX('[1]PNC 2020'!$A$3:$AA$434,MATCH($A555,'[1]PNC 2020'!$A$7:$A$434,0)+4,MATCH(L$60,'[1]PNC 2020'!$A$3:$AA$3,0))=0,"",INDEX('[1]PNC 2020'!$A$3:$AA$434,MATCH($A555,'[1]PNC 2020'!$A$7:$A$434,0)+4,MATCH(L$60,'[1]PNC 2020'!$A$3:$AA$3,0))),"")</f>
        <v/>
      </c>
      <c r="M555" s="35">
        <f t="shared" si="188"/>
        <v>0</v>
      </c>
      <c r="N555" s="35" t="str">
        <f>IFERROR(IF(INDEX('[1]PNC 2020'!$A$3:$AA$434,MATCH($A555,'[1]PNC 2020'!$A$7:$A$434,0)+4,MATCH(N$60,'[1]PNC 2020'!$A$3:$AA$3,0))=0,"",INDEX('[1]PNC 2020'!$A$3:$AA$434,MATCH($A555,'[1]PNC 2020'!$A$7:$A$434,0)+4,MATCH(N$60,'[1]PNC 2020'!$A$3:$AA$3,0))),"")</f>
        <v/>
      </c>
      <c r="O555" s="35" t="str">
        <f>IFERROR(IF(INDEX('[1]PNC 2020'!$A$3:$AA$434,MATCH($A555,'[1]PNC 2020'!$A$7:$A$434,0)+4,MATCH(O$60,'[1]PNC 2020'!$A$3:$AA$3,0))=0,"",INDEX('[1]PNC 2020'!$A$3:$AA$434,MATCH($A555,'[1]PNC 2020'!$A$7:$A$434,0)+4,MATCH(O$60,'[1]PNC 2020'!$A$3:$AA$3,0))),"")</f>
        <v/>
      </c>
      <c r="P555" s="35">
        <f t="shared" si="189"/>
        <v>0</v>
      </c>
      <c r="Q555" s="35" t="str">
        <f>IFERROR(IF(INDEX('[1]PNC 2020'!$A$3:$AA$434,MATCH($A555,'[1]PNC 2020'!$A$7:$A$434,0)+4,MATCH(Q$60,'[1]PNC 2020'!$A$3:$AA$3,0))=0,"",INDEX('[1]PNC 2020'!$A$3:$AA$434,MATCH($A555,'[1]PNC 2020'!$A$7:$A$434,0)+4,MATCH(Q$60,'[1]PNC 2020'!$A$3:$AA$3,0))),"")</f>
        <v/>
      </c>
      <c r="R555" s="35" t="str">
        <f>IFERROR(IF(INDEX('[1]PNC 2020'!$A$3:$AA$434,MATCH($A555,'[1]PNC 2020'!$A$7:$A$434,0)+4,MATCH(R$60,'[1]PNC 2020'!$A$3:$AA$3,0))=0,"",INDEX('[1]PNC 2020'!$A$3:$AA$434,MATCH($A555,'[1]PNC 2020'!$A$7:$A$434,0)+4,MATCH(R$60,'[1]PNC 2020'!$A$3:$AA$3,0))),"")</f>
        <v/>
      </c>
      <c r="S555" s="35">
        <f t="shared" si="190"/>
        <v>0</v>
      </c>
      <c r="T555" s="35" t="str">
        <f>IFERROR(IF(INDEX('[1]PNC 2020'!$A$3:$AA$434,MATCH($A555,'[1]PNC 2020'!$A$7:$A$434,0)+4,MATCH(T$60,'[1]PNC 2020'!$A$3:$AA$3,0))=0,"",INDEX('[1]PNC 2020'!$A$3:$AA$434,MATCH($A555,'[1]PNC 2020'!$A$7:$A$434,0)+4,MATCH(T$60,'[1]PNC 2020'!$A$3:$AA$3,0))),"")</f>
        <v/>
      </c>
      <c r="U555" s="35" t="str">
        <f>IFERROR(IF(INDEX('[1]PNC 2020'!$A$3:$AA$434,MATCH($A555,'[1]PNC 2020'!$A$7:$A$434,0)+4,MATCH(U$60,'[1]PNC 2020'!$A$3:$AA$3,0))=0,"",INDEX('[1]PNC 2020'!$A$3:$AA$434,MATCH($A555,'[1]PNC 2020'!$A$7:$A$434,0)+4,MATCH(U$60,'[1]PNC 2020'!$A$3:$AA$3,0))),"")</f>
        <v/>
      </c>
      <c r="V555" s="35">
        <f t="shared" si="191"/>
        <v>0</v>
      </c>
      <c r="W555" s="35" t="str">
        <f>IFERROR(IF(INDEX('[1]PNC 2020'!$A$3:$AA$434,MATCH($A555,'[1]PNC 2020'!$A$7:$A$434,0)+4,MATCH(W$60,'[1]PNC 2020'!$A$3:$AA$3,0))=0,"",INDEX('[1]PNC 2020'!$A$3:$AA$434,MATCH($A555,'[1]PNC 2020'!$A$7:$A$434,0)+4,MATCH(W$60,'[1]PNC 2020'!$A$3:$AA$3,0))),"")</f>
        <v/>
      </c>
      <c r="X555" s="35" t="str">
        <f>IFERROR(IF(INDEX('[1]PNC 2020'!$A$3:$AA$434,MATCH($A555,'[1]PNC 2020'!$A$7:$A$434,0)+4,MATCH(X$60,'[1]PNC 2020'!$A$3:$AA$3,0))=0,"",INDEX('[1]PNC 2020'!$A$3:$AA$434,MATCH($A555,'[1]PNC 2020'!$A$7:$A$434,0)+4,MATCH(X$60,'[1]PNC 2020'!$A$3:$AA$3,0))),"")</f>
        <v/>
      </c>
      <c r="Y555" s="35">
        <f t="shared" si="192"/>
        <v>0</v>
      </c>
      <c r="Z555" s="35" t="str">
        <f>IFERROR(IF(INDEX('[1]PNC 2020'!$A$3:$AA$434,MATCH($A555,'[1]PNC 2020'!$A$7:$A$434,0)+4,MATCH(Z$60,'[1]PNC 2020'!$A$3:$AA$3,0))=0,"",INDEX('[1]PNC 2020'!$A$3:$AA$434,MATCH($A555,'[1]PNC 2020'!$A$7:$A$434,0)+4,MATCH(Z$60,'[1]PNC 2020'!$A$3:$AA$3,0))),"")</f>
        <v/>
      </c>
      <c r="AA555" s="35" t="str">
        <f>IFERROR(IF(INDEX('[1]PNC 2020'!$A$3:$AA$434,MATCH($A555,'[1]PNC 2020'!$A$7:$A$434,0)+4,MATCH(AA$60,'[1]PNC 2020'!$A$3:$AA$3,0))=0,"",INDEX('[1]PNC 2020'!$A$3:$AA$434,MATCH($A555,'[1]PNC 2020'!$A$7:$A$434,0)+4,MATCH(AA$60,'[1]PNC 2020'!$A$3:$AA$3,0))),"")</f>
        <v/>
      </c>
      <c r="AB555" s="35">
        <f t="shared" si="193"/>
        <v>0</v>
      </c>
      <c r="AC555" s="35" t="str">
        <f>IFERROR(IF(INDEX('[1]PNC 2020'!$A$3:$AA$434,MATCH($A555,'[1]PNC 2020'!$A$7:$A$434,0)+4,MATCH(AC$60,'[1]PNC 2020'!$A$3:$AA$3,0))=0,"",INDEX('[1]PNC 2020'!$A$3:$AA$434,MATCH($A555,'[1]PNC 2020'!$A$7:$A$434,0)+4,MATCH(AC$60,'[1]PNC 2020'!$A$3:$AA$3,0))),"")</f>
        <v/>
      </c>
      <c r="AD555" s="35" t="str">
        <f>IFERROR(IF(INDEX('[1]PNC 2020'!$A$3:$AA$434,MATCH($A555,'[1]PNC 2020'!$A$7:$A$434,0)+4,MATCH(AD$60,'[1]PNC 2020'!$A$3:$AA$3,0))=0,"",INDEX('[1]PNC 2020'!$A$3:$AA$434,MATCH($A555,'[1]PNC 2020'!$A$7:$A$434,0)+4,MATCH(AD$60,'[1]PNC 2020'!$A$3:$AA$3,0))),"")</f>
        <v/>
      </c>
      <c r="AE555" s="35">
        <f t="shared" si="194"/>
        <v>0</v>
      </c>
      <c r="AF555" s="35" t="str">
        <f>IFERROR(IF(INDEX('[1]PNC 2020'!$A$3:$AA$434,MATCH($A555,'[1]PNC 2020'!$A$7:$A$434,0)+4,MATCH(AF$60,'[1]PNC 2020'!$A$3:$AA$3,0))=0,"",INDEX('[1]PNC 2020'!$A$3:$AA$434,MATCH($A555,'[1]PNC 2020'!$A$7:$A$434,0)+4,MATCH(AF$60,'[1]PNC 2020'!$A$3:$AA$3,0))),"")</f>
        <v/>
      </c>
      <c r="AG555" s="35" t="str">
        <f>IFERROR(IF(INDEX('[1]PNC 2020'!$A$3:$AA$434,MATCH($A555,'[1]PNC 2020'!$A$7:$A$434,0)+4,MATCH(AG$60,'[1]PNC 2020'!$A$3:$AA$3,0))=0,"",INDEX('[1]PNC 2020'!$A$3:$AA$434,MATCH($A555,'[1]PNC 2020'!$A$7:$A$434,0)+4,MATCH(AG$60,'[1]PNC 2020'!$A$3:$AA$3,0))),"")</f>
        <v/>
      </c>
      <c r="AH555" s="35">
        <f t="shared" si="195"/>
        <v>0</v>
      </c>
      <c r="AI555" s="35" t="str">
        <f>IFERROR(IF(INDEX('[1]PNC 2020'!$A$3:$AA$434,MATCH($A555,'[1]PNC 2020'!$A$7:$A$434,0)+4,MATCH(AI$60,'[1]PNC 2020'!$A$3:$AA$3,0))=0,"",INDEX('[1]PNC 2020'!$A$3:$AA$434,MATCH($A555,'[1]PNC 2020'!$A$7:$A$434,0)+4,MATCH(AI$60,'[1]PNC 2020'!$A$3:$AA$3,0))),"")</f>
        <v/>
      </c>
      <c r="AJ555" s="35" t="str">
        <f>IFERROR(IF(INDEX('[1]PNC 2020'!$A$3:$AA$434,MATCH($A555,'[1]PNC 2020'!$A$7:$A$434,0)+4,MATCH(AJ$60,'[1]PNC 2020'!$A$3:$AA$3,0))=0,"",INDEX('[1]PNC 2020'!$A$3:$AA$434,MATCH($A555,'[1]PNC 2020'!$A$7:$A$434,0)+4,MATCH(AJ$60,'[1]PNC 2020'!$A$3:$AA$3,0))),"")</f>
        <v/>
      </c>
      <c r="AK555" s="35">
        <f t="shared" si="196"/>
        <v>0</v>
      </c>
      <c r="AM555" s="97" t="s">
        <v>9</v>
      </c>
    </row>
    <row r="556" spans="1:39" ht="15.9" customHeight="1" x14ac:dyDescent="0.25">
      <c r="A556" s="97" t="str">
        <f t="shared" si="183"/>
        <v>OctubreCompañía Dominicana de Seguros, C. por A.</v>
      </c>
      <c r="B556" s="37" t="s">
        <v>115</v>
      </c>
      <c r="C556" s="44">
        <f t="shared" si="184"/>
        <v>0</v>
      </c>
      <c r="D556" s="44">
        <f t="shared" si="185"/>
        <v>0</v>
      </c>
      <c r="E556" s="35" t="str">
        <f>IFERROR(IF(INDEX('[1]PNC 2020'!$A$3:$AA$434,MATCH($A556,'[1]PNC 2020'!$A$7:$A$434,0)+4,MATCH(E$60,'[1]PNC 2020'!$A$3:$AA$3,0))=0,"",INDEX('[1]PNC 2020'!$A$3:$AA$434,MATCH($A556,'[1]PNC 2020'!$A$7:$A$434,0)+4,MATCH(E$60,'[1]PNC 2020'!$A$3:$AA$3,0))),"")</f>
        <v/>
      </c>
      <c r="F556" s="35" t="str">
        <f>IFERROR(IF(INDEX('[1]PNC 2020'!$A$3:$AA$434,MATCH($A556,'[1]PNC 2020'!$A$7:$A$434,0)+4,MATCH(F$60,'[1]PNC 2020'!$A$3:$AA$3,0))=0,"",INDEX('[1]PNC 2020'!$A$3:$AA$434,MATCH($A556,'[1]PNC 2020'!$A$7:$A$434,0)+4,MATCH(F$60,'[1]PNC 2020'!$A$3:$AA$3,0))),"")</f>
        <v/>
      </c>
      <c r="G556" s="35">
        <f t="shared" si="186"/>
        <v>0</v>
      </c>
      <c r="H556" s="35" t="str">
        <f>IFERROR(IF(INDEX('[1]PNC 2020'!$A$3:$AA$434,MATCH($A556,'[1]PNC 2020'!$A$7:$A$434,0)+4,MATCH(H$60,'[1]PNC 2020'!$A$3:$AA$3,0))=0,"",INDEX('[1]PNC 2020'!$A$3:$AA$434,MATCH($A556,'[1]PNC 2020'!$A$7:$A$434,0)+4,MATCH(H$60,'[1]PNC 2020'!$A$3:$AA$3,0))),"")</f>
        <v/>
      </c>
      <c r="I556" s="35" t="str">
        <f>IFERROR(IF(INDEX('[1]PNC 2020'!$A$3:$AA$434,MATCH($A556,'[1]PNC 2020'!$A$7:$A$434,0)+4,MATCH(I$60,'[1]PNC 2020'!$A$3:$AA$3,0))=0,"",INDEX('[1]PNC 2020'!$A$3:$AA$434,MATCH($A556,'[1]PNC 2020'!$A$7:$A$434,0)+4,MATCH(I$60,'[1]PNC 2020'!$A$3:$AA$3,0))),"")</f>
        <v/>
      </c>
      <c r="J556" s="35">
        <f t="shared" si="187"/>
        <v>0</v>
      </c>
      <c r="K556" s="35" t="str">
        <f>IFERROR(IF(INDEX('[1]PNC 2020'!$A$3:$AA$434,MATCH($A556,'[1]PNC 2020'!$A$7:$A$434,0)+4,MATCH(K$60,'[1]PNC 2020'!$A$3:$AA$3,0))=0,"",INDEX('[1]PNC 2020'!$A$3:$AA$434,MATCH($A556,'[1]PNC 2020'!$A$7:$A$434,0)+4,MATCH(K$60,'[1]PNC 2020'!$A$3:$AA$3,0))),"")</f>
        <v/>
      </c>
      <c r="L556" s="35" t="str">
        <f>IFERROR(IF(INDEX('[1]PNC 2020'!$A$3:$AA$434,MATCH($A556,'[1]PNC 2020'!$A$7:$A$434,0)+4,MATCH(L$60,'[1]PNC 2020'!$A$3:$AA$3,0))=0,"",INDEX('[1]PNC 2020'!$A$3:$AA$434,MATCH($A556,'[1]PNC 2020'!$A$7:$A$434,0)+4,MATCH(L$60,'[1]PNC 2020'!$A$3:$AA$3,0))),"")</f>
        <v/>
      </c>
      <c r="M556" s="35">
        <f t="shared" si="188"/>
        <v>0</v>
      </c>
      <c r="N556" s="35" t="str">
        <f>IFERROR(IF(INDEX('[1]PNC 2020'!$A$3:$AA$434,MATCH($A556,'[1]PNC 2020'!$A$7:$A$434,0)+4,MATCH(N$60,'[1]PNC 2020'!$A$3:$AA$3,0))=0,"",INDEX('[1]PNC 2020'!$A$3:$AA$434,MATCH($A556,'[1]PNC 2020'!$A$7:$A$434,0)+4,MATCH(N$60,'[1]PNC 2020'!$A$3:$AA$3,0))),"")</f>
        <v/>
      </c>
      <c r="O556" s="35" t="str">
        <f>IFERROR(IF(INDEX('[1]PNC 2020'!$A$3:$AA$434,MATCH($A556,'[1]PNC 2020'!$A$7:$A$434,0)+4,MATCH(O$60,'[1]PNC 2020'!$A$3:$AA$3,0))=0,"",INDEX('[1]PNC 2020'!$A$3:$AA$434,MATCH($A556,'[1]PNC 2020'!$A$7:$A$434,0)+4,MATCH(O$60,'[1]PNC 2020'!$A$3:$AA$3,0))),"")</f>
        <v/>
      </c>
      <c r="P556" s="35">
        <f t="shared" si="189"/>
        <v>0</v>
      </c>
      <c r="Q556" s="35" t="str">
        <f>IFERROR(IF(INDEX('[1]PNC 2020'!$A$3:$AA$434,MATCH($A556,'[1]PNC 2020'!$A$7:$A$434,0)+4,MATCH(Q$60,'[1]PNC 2020'!$A$3:$AA$3,0))=0,"",INDEX('[1]PNC 2020'!$A$3:$AA$434,MATCH($A556,'[1]PNC 2020'!$A$7:$A$434,0)+4,MATCH(Q$60,'[1]PNC 2020'!$A$3:$AA$3,0))),"")</f>
        <v/>
      </c>
      <c r="R556" s="35" t="str">
        <f>IFERROR(IF(INDEX('[1]PNC 2020'!$A$3:$AA$434,MATCH($A556,'[1]PNC 2020'!$A$7:$A$434,0)+4,MATCH(R$60,'[1]PNC 2020'!$A$3:$AA$3,0))=0,"",INDEX('[1]PNC 2020'!$A$3:$AA$434,MATCH($A556,'[1]PNC 2020'!$A$7:$A$434,0)+4,MATCH(R$60,'[1]PNC 2020'!$A$3:$AA$3,0))),"")</f>
        <v/>
      </c>
      <c r="S556" s="35">
        <f t="shared" si="190"/>
        <v>0</v>
      </c>
      <c r="T556" s="35" t="str">
        <f>IFERROR(IF(INDEX('[1]PNC 2020'!$A$3:$AA$434,MATCH($A556,'[1]PNC 2020'!$A$7:$A$434,0)+4,MATCH(T$60,'[1]PNC 2020'!$A$3:$AA$3,0))=0,"",INDEX('[1]PNC 2020'!$A$3:$AA$434,MATCH($A556,'[1]PNC 2020'!$A$7:$A$434,0)+4,MATCH(T$60,'[1]PNC 2020'!$A$3:$AA$3,0))),"")</f>
        <v/>
      </c>
      <c r="U556" s="35" t="str">
        <f>IFERROR(IF(INDEX('[1]PNC 2020'!$A$3:$AA$434,MATCH($A556,'[1]PNC 2020'!$A$7:$A$434,0)+4,MATCH(U$60,'[1]PNC 2020'!$A$3:$AA$3,0))=0,"",INDEX('[1]PNC 2020'!$A$3:$AA$434,MATCH($A556,'[1]PNC 2020'!$A$7:$A$434,0)+4,MATCH(U$60,'[1]PNC 2020'!$A$3:$AA$3,0))),"")</f>
        <v/>
      </c>
      <c r="V556" s="35">
        <f t="shared" si="191"/>
        <v>0</v>
      </c>
      <c r="W556" s="35" t="str">
        <f>IFERROR(IF(INDEX('[1]PNC 2020'!$A$3:$AA$434,MATCH($A556,'[1]PNC 2020'!$A$7:$A$434,0)+4,MATCH(W$60,'[1]PNC 2020'!$A$3:$AA$3,0))=0,"",INDEX('[1]PNC 2020'!$A$3:$AA$434,MATCH($A556,'[1]PNC 2020'!$A$7:$A$434,0)+4,MATCH(W$60,'[1]PNC 2020'!$A$3:$AA$3,0))),"")</f>
        <v/>
      </c>
      <c r="X556" s="35" t="str">
        <f>IFERROR(IF(INDEX('[1]PNC 2020'!$A$3:$AA$434,MATCH($A556,'[1]PNC 2020'!$A$7:$A$434,0)+4,MATCH(X$60,'[1]PNC 2020'!$A$3:$AA$3,0))=0,"",INDEX('[1]PNC 2020'!$A$3:$AA$434,MATCH($A556,'[1]PNC 2020'!$A$7:$A$434,0)+4,MATCH(X$60,'[1]PNC 2020'!$A$3:$AA$3,0))),"")</f>
        <v/>
      </c>
      <c r="Y556" s="35">
        <f t="shared" si="192"/>
        <v>0</v>
      </c>
      <c r="Z556" s="35" t="str">
        <f>IFERROR(IF(INDEX('[1]PNC 2020'!$A$3:$AA$434,MATCH($A556,'[1]PNC 2020'!$A$7:$A$434,0)+4,MATCH(Z$60,'[1]PNC 2020'!$A$3:$AA$3,0))=0,"",INDEX('[1]PNC 2020'!$A$3:$AA$434,MATCH($A556,'[1]PNC 2020'!$A$7:$A$434,0)+4,MATCH(Z$60,'[1]PNC 2020'!$A$3:$AA$3,0))),"")</f>
        <v/>
      </c>
      <c r="AA556" s="35" t="str">
        <f>IFERROR(IF(INDEX('[1]PNC 2020'!$A$3:$AA$434,MATCH($A556,'[1]PNC 2020'!$A$7:$A$434,0)+4,MATCH(AA$60,'[1]PNC 2020'!$A$3:$AA$3,0))=0,"",INDEX('[1]PNC 2020'!$A$3:$AA$434,MATCH($A556,'[1]PNC 2020'!$A$7:$A$434,0)+4,MATCH(AA$60,'[1]PNC 2020'!$A$3:$AA$3,0))),"")</f>
        <v/>
      </c>
      <c r="AB556" s="35">
        <f t="shared" si="193"/>
        <v>0</v>
      </c>
      <c r="AC556" s="35" t="str">
        <f>IFERROR(IF(INDEX('[1]PNC 2020'!$A$3:$AA$434,MATCH($A556,'[1]PNC 2020'!$A$7:$A$434,0)+4,MATCH(AC$60,'[1]PNC 2020'!$A$3:$AA$3,0))=0,"",INDEX('[1]PNC 2020'!$A$3:$AA$434,MATCH($A556,'[1]PNC 2020'!$A$7:$A$434,0)+4,MATCH(AC$60,'[1]PNC 2020'!$A$3:$AA$3,0))),"")</f>
        <v/>
      </c>
      <c r="AD556" s="35" t="str">
        <f>IFERROR(IF(INDEX('[1]PNC 2020'!$A$3:$AA$434,MATCH($A556,'[1]PNC 2020'!$A$7:$A$434,0)+4,MATCH(AD$60,'[1]PNC 2020'!$A$3:$AA$3,0))=0,"",INDEX('[1]PNC 2020'!$A$3:$AA$434,MATCH($A556,'[1]PNC 2020'!$A$7:$A$434,0)+4,MATCH(AD$60,'[1]PNC 2020'!$A$3:$AA$3,0))),"")</f>
        <v/>
      </c>
      <c r="AE556" s="35">
        <f t="shared" si="194"/>
        <v>0</v>
      </c>
      <c r="AF556" s="35" t="str">
        <f>IFERROR(IF(INDEX('[1]PNC 2020'!$A$3:$AA$434,MATCH($A556,'[1]PNC 2020'!$A$7:$A$434,0)+4,MATCH(AF$60,'[1]PNC 2020'!$A$3:$AA$3,0))=0,"",INDEX('[1]PNC 2020'!$A$3:$AA$434,MATCH($A556,'[1]PNC 2020'!$A$7:$A$434,0)+4,MATCH(AF$60,'[1]PNC 2020'!$A$3:$AA$3,0))),"")</f>
        <v/>
      </c>
      <c r="AG556" s="35" t="str">
        <f>IFERROR(IF(INDEX('[1]PNC 2020'!$A$3:$AA$434,MATCH($A556,'[1]PNC 2020'!$A$7:$A$434,0)+4,MATCH(AG$60,'[1]PNC 2020'!$A$3:$AA$3,0))=0,"",INDEX('[1]PNC 2020'!$A$3:$AA$434,MATCH($A556,'[1]PNC 2020'!$A$7:$A$434,0)+4,MATCH(AG$60,'[1]PNC 2020'!$A$3:$AA$3,0))),"")</f>
        <v/>
      </c>
      <c r="AH556" s="35">
        <f t="shared" si="195"/>
        <v>0</v>
      </c>
      <c r="AI556" s="35" t="str">
        <f>IFERROR(IF(INDEX('[1]PNC 2020'!$A$3:$AA$434,MATCH($A556,'[1]PNC 2020'!$A$7:$A$434,0)+4,MATCH(AI$60,'[1]PNC 2020'!$A$3:$AA$3,0))=0,"",INDEX('[1]PNC 2020'!$A$3:$AA$434,MATCH($A556,'[1]PNC 2020'!$A$7:$A$434,0)+4,MATCH(AI$60,'[1]PNC 2020'!$A$3:$AA$3,0))),"")</f>
        <v/>
      </c>
      <c r="AJ556" s="35" t="str">
        <f>IFERROR(IF(INDEX('[1]PNC 2020'!$A$3:$AA$434,MATCH($A556,'[1]PNC 2020'!$A$7:$A$434,0)+4,MATCH(AJ$60,'[1]PNC 2020'!$A$3:$AA$3,0))=0,"",INDEX('[1]PNC 2020'!$A$3:$AA$434,MATCH($A556,'[1]PNC 2020'!$A$7:$A$434,0)+4,MATCH(AJ$60,'[1]PNC 2020'!$A$3:$AA$3,0))),"")</f>
        <v/>
      </c>
      <c r="AK556" s="35">
        <f t="shared" si="196"/>
        <v>0</v>
      </c>
      <c r="AM556" s="97" t="s">
        <v>9</v>
      </c>
    </row>
    <row r="557" spans="1:39" ht="15.9" customHeight="1" x14ac:dyDescent="0.25">
      <c r="A557" s="97" t="str">
        <f t="shared" si="183"/>
        <v>OctubrePatria, S. A., Compañía de Seguros</v>
      </c>
      <c r="B557" s="37" t="s">
        <v>116</v>
      </c>
      <c r="C557" s="44">
        <f t="shared" si="184"/>
        <v>0</v>
      </c>
      <c r="D557" s="44">
        <f t="shared" si="185"/>
        <v>0</v>
      </c>
      <c r="E557" s="35" t="str">
        <f>IFERROR(IF(INDEX('[1]PNC 2020'!$A$3:$AA$434,MATCH($A557,'[1]PNC 2020'!$A$7:$A$434,0)+4,MATCH(E$60,'[1]PNC 2020'!$A$3:$AA$3,0))=0,"",INDEX('[1]PNC 2020'!$A$3:$AA$434,MATCH($A557,'[1]PNC 2020'!$A$7:$A$434,0)+4,MATCH(E$60,'[1]PNC 2020'!$A$3:$AA$3,0))),"")</f>
        <v/>
      </c>
      <c r="F557" s="35" t="str">
        <f>IFERROR(IF(INDEX('[1]PNC 2020'!$A$3:$AA$434,MATCH($A557,'[1]PNC 2020'!$A$7:$A$434,0)+4,MATCH(F$60,'[1]PNC 2020'!$A$3:$AA$3,0))=0,"",INDEX('[1]PNC 2020'!$A$3:$AA$434,MATCH($A557,'[1]PNC 2020'!$A$7:$A$434,0)+4,MATCH(F$60,'[1]PNC 2020'!$A$3:$AA$3,0))),"")</f>
        <v/>
      </c>
      <c r="G557" s="35">
        <f t="shared" si="186"/>
        <v>0</v>
      </c>
      <c r="H557" s="35" t="str">
        <f>IFERROR(IF(INDEX('[1]PNC 2020'!$A$3:$AA$434,MATCH($A557,'[1]PNC 2020'!$A$7:$A$434,0)+4,MATCH(H$60,'[1]PNC 2020'!$A$3:$AA$3,0))=0,"",INDEX('[1]PNC 2020'!$A$3:$AA$434,MATCH($A557,'[1]PNC 2020'!$A$7:$A$434,0)+4,MATCH(H$60,'[1]PNC 2020'!$A$3:$AA$3,0))),"")</f>
        <v/>
      </c>
      <c r="I557" s="35" t="str">
        <f>IFERROR(IF(INDEX('[1]PNC 2020'!$A$3:$AA$434,MATCH($A557,'[1]PNC 2020'!$A$7:$A$434,0)+4,MATCH(I$60,'[1]PNC 2020'!$A$3:$AA$3,0))=0,"",INDEX('[1]PNC 2020'!$A$3:$AA$434,MATCH($A557,'[1]PNC 2020'!$A$7:$A$434,0)+4,MATCH(I$60,'[1]PNC 2020'!$A$3:$AA$3,0))),"")</f>
        <v/>
      </c>
      <c r="J557" s="35">
        <f t="shared" si="187"/>
        <v>0</v>
      </c>
      <c r="K557" s="35" t="str">
        <f>IFERROR(IF(INDEX('[1]PNC 2020'!$A$3:$AA$434,MATCH($A557,'[1]PNC 2020'!$A$7:$A$434,0)+4,MATCH(K$60,'[1]PNC 2020'!$A$3:$AA$3,0))=0,"",INDEX('[1]PNC 2020'!$A$3:$AA$434,MATCH($A557,'[1]PNC 2020'!$A$7:$A$434,0)+4,MATCH(K$60,'[1]PNC 2020'!$A$3:$AA$3,0))),"")</f>
        <v/>
      </c>
      <c r="L557" s="35" t="str">
        <f>IFERROR(IF(INDEX('[1]PNC 2020'!$A$3:$AA$434,MATCH($A557,'[1]PNC 2020'!$A$7:$A$434,0)+4,MATCH(L$60,'[1]PNC 2020'!$A$3:$AA$3,0))=0,"",INDEX('[1]PNC 2020'!$A$3:$AA$434,MATCH($A557,'[1]PNC 2020'!$A$7:$A$434,0)+4,MATCH(L$60,'[1]PNC 2020'!$A$3:$AA$3,0))),"")</f>
        <v/>
      </c>
      <c r="M557" s="35">
        <f t="shared" si="188"/>
        <v>0</v>
      </c>
      <c r="N557" s="35" t="str">
        <f>IFERROR(IF(INDEX('[1]PNC 2020'!$A$3:$AA$434,MATCH($A557,'[1]PNC 2020'!$A$7:$A$434,0)+4,MATCH(N$60,'[1]PNC 2020'!$A$3:$AA$3,0))=0,"",INDEX('[1]PNC 2020'!$A$3:$AA$434,MATCH($A557,'[1]PNC 2020'!$A$7:$A$434,0)+4,MATCH(N$60,'[1]PNC 2020'!$A$3:$AA$3,0))),"")</f>
        <v/>
      </c>
      <c r="O557" s="35" t="str">
        <f>IFERROR(IF(INDEX('[1]PNC 2020'!$A$3:$AA$434,MATCH($A557,'[1]PNC 2020'!$A$7:$A$434,0)+4,MATCH(O$60,'[1]PNC 2020'!$A$3:$AA$3,0))=0,"",INDEX('[1]PNC 2020'!$A$3:$AA$434,MATCH($A557,'[1]PNC 2020'!$A$7:$A$434,0)+4,MATCH(O$60,'[1]PNC 2020'!$A$3:$AA$3,0))),"")</f>
        <v/>
      </c>
      <c r="P557" s="35">
        <f t="shared" si="189"/>
        <v>0</v>
      </c>
      <c r="Q557" s="35" t="str">
        <f>IFERROR(IF(INDEX('[1]PNC 2020'!$A$3:$AA$434,MATCH($A557,'[1]PNC 2020'!$A$7:$A$434,0)+4,MATCH(Q$60,'[1]PNC 2020'!$A$3:$AA$3,0))=0,"",INDEX('[1]PNC 2020'!$A$3:$AA$434,MATCH($A557,'[1]PNC 2020'!$A$7:$A$434,0)+4,MATCH(Q$60,'[1]PNC 2020'!$A$3:$AA$3,0))),"")</f>
        <v/>
      </c>
      <c r="R557" s="35" t="str">
        <f>IFERROR(IF(INDEX('[1]PNC 2020'!$A$3:$AA$434,MATCH($A557,'[1]PNC 2020'!$A$7:$A$434,0)+4,MATCH(R$60,'[1]PNC 2020'!$A$3:$AA$3,0))=0,"",INDEX('[1]PNC 2020'!$A$3:$AA$434,MATCH($A557,'[1]PNC 2020'!$A$7:$A$434,0)+4,MATCH(R$60,'[1]PNC 2020'!$A$3:$AA$3,0))),"")</f>
        <v/>
      </c>
      <c r="S557" s="35">
        <f t="shared" si="190"/>
        <v>0</v>
      </c>
      <c r="T557" s="35" t="str">
        <f>IFERROR(IF(INDEX('[1]PNC 2020'!$A$3:$AA$434,MATCH($A557,'[1]PNC 2020'!$A$7:$A$434,0)+4,MATCH(T$60,'[1]PNC 2020'!$A$3:$AA$3,0))=0,"",INDEX('[1]PNC 2020'!$A$3:$AA$434,MATCH($A557,'[1]PNC 2020'!$A$7:$A$434,0)+4,MATCH(T$60,'[1]PNC 2020'!$A$3:$AA$3,0))),"")</f>
        <v/>
      </c>
      <c r="U557" s="35" t="str">
        <f>IFERROR(IF(INDEX('[1]PNC 2020'!$A$3:$AA$434,MATCH($A557,'[1]PNC 2020'!$A$7:$A$434,0)+4,MATCH(U$60,'[1]PNC 2020'!$A$3:$AA$3,0))=0,"",INDEX('[1]PNC 2020'!$A$3:$AA$434,MATCH($A557,'[1]PNC 2020'!$A$7:$A$434,0)+4,MATCH(U$60,'[1]PNC 2020'!$A$3:$AA$3,0))),"")</f>
        <v/>
      </c>
      <c r="V557" s="35">
        <f t="shared" si="191"/>
        <v>0</v>
      </c>
      <c r="W557" s="35" t="str">
        <f>IFERROR(IF(INDEX('[1]PNC 2020'!$A$3:$AA$434,MATCH($A557,'[1]PNC 2020'!$A$7:$A$434,0)+4,MATCH(W$60,'[1]PNC 2020'!$A$3:$AA$3,0))=0,"",INDEX('[1]PNC 2020'!$A$3:$AA$434,MATCH($A557,'[1]PNC 2020'!$A$7:$A$434,0)+4,MATCH(W$60,'[1]PNC 2020'!$A$3:$AA$3,0))),"")</f>
        <v/>
      </c>
      <c r="X557" s="35" t="str">
        <f>IFERROR(IF(INDEX('[1]PNC 2020'!$A$3:$AA$434,MATCH($A557,'[1]PNC 2020'!$A$7:$A$434,0)+4,MATCH(X$60,'[1]PNC 2020'!$A$3:$AA$3,0))=0,"",INDEX('[1]PNC 2020'!$A$3:$AA$434,MATCH($A557,'[1]PNC 2020'!$A$7:$A$434,0)+4,MATCH(X$60,'[1]PNC 2020'!$A$3:$AA$3,0))),"")</f>
        <v/>
      </c>
      <c r="Y557" s="35">
        <f t="shared" si="192"/>
        <v>0</v>
      </c>
      <c r="Z557" s="35" t="str">
        <f>IFERROR(IF(INDEX('[1]PNC 2020'!$A$3:$AA$434,MATCH($A557,'[1]PNC 2020'!$A$7:$A$434,0)+4,MATCH(Z$60,'[1]PNC 2020'!$A$3:$AA$3,0))=0,"",INDEX('[1]PNC 2020'!$A$3:$AA$434,MATCH($A557,'[1]PNC 2020'!$A$7:$A$434,0)+4,MATCH(Z$60,'[1]PNC 2020'!$A$3:$AA$3,0))),"")</f>
        <v/>
      </c>
      <c r="AA557" s="35" t="str">
        <f>IFERROR(IF(INDEX('[1]PNC 2020'!$A$3:$AA$434,MATCH($A557,'[1]PNC 2020'!$A$7:$A$434,0)+4,MATCH(AA$60,'[1]PNC 2020'!$A$3:$AA$3,0))=0,"",INDEX('[1]PNC 2020'!$A$3:$AA$434,MATCH($A557,'[1]PNC 2020'!$A$7:$A$434,0)+4,MATCH(AA$60,'[1]PNC 2020'!$A$3:$AA$3,0))),"")</f>
        <v/>
      </c>
      <c r="AB557" s="35">
        <f t="shared" si="193"/>
        <v>0</v>
      </c>
      <c r="AC557" s="35" t="str">
        <f>IFERROR(IF(INDEX('[1]PNC 2020'!$A$3:$AA$434,MATCH($A557,'[1]PNC 2020'!$A$7:$A$434,0)+4,MATCH(AC$60,'[1]PNC 2020'!$A$3:$AA$3,0))=0,"",INDEX('[1]PNC 2020'!$A$3:$AA$434,MATCH($A557,'[1]PNC 2020'!$A$7:$A$434,0)+4,MATCH(AC$60,'[1]PNC 2020'!$A$3:$AA$3,0))),"")</f>
        <v/>
      </c>
      <c r="AD557" s="35" t="str">
        <f>IFERROR(IF(INDEX('[1]PNC 2020'!$A$3:$AA$434,MATCH($A557,'[1]PNC 2020'!$A$7:$A$434,0)+4,MATCH(AD$60,'[1]PNC 2020'!$A$3:$AA$3,0))=0,"",INDEX('[1]PNC 2020'!$A$3:$AA$434,MATCH($A557,'[1]PNC 2020'!$A$7:$A$434,0)+4,MATCH(AD$60,'[1]PNC 2020'!$A$3:$AA$3,0))),"")</f>
        <v/>
      </c>
      <c r="AE557" s="35">
        <f t="shared" si="194"/>
        <v>0</v>
      </c>
      <c r="AF557" s="35" t="str">
        <f>IFERROR(IF(INDEX('[1]PNC 2020'!$A$3:$AA$434,MATCH($A557,'[1]PNC 2020'!$A$7:$A$434,0)+4,MATCH(AF$60,'[1]PNC 2020'!$A$3:$AA$3,0))=0,"",INDEX('[1]PNC 2020'!$A$3:$AA$434,MATCH($A557,'[1]PNC 2020'!$A$7:$A$434,0)+4,MATCH(AF$60,'[1]PNC 2020'!$A$3:$AA$3,0))),"")</f>
        <v/>
      </c>
      <c r="AG557" s="35" t="str">
        <f>IFERROR(IF(INDEX('[1]PNC 2020'!$A$3:$AA$434,MATCH($A557,'[1]PNC 2020'!$A$7:$A$434,0)+4,MATCH(AG$60,'[1]PNC 2020'!$A$3:$AA$3,0))=0,"",INDEX('[1]PNC 2020'!$A$3:$AA$434,MATCH($A557,'[1]PNC 2020'!$A$7:$A$434,0)+4,MATCH(AG$60,'[1]PNC 2020'!$A$3:$AA$3,0))),"")</f>
        <v/>
      </c>
      <c r="AH557" s="35">
        <f t="shared" si="195"/>
        <v>0</v>
      </c>
      <c r="AI557" s="35" t="str">
        <f>IFERROR(IF(INDEX('[1]PNC 2020'!$A$3:$AA$434,MATCH($A557,'[1]PNC 2020'!$A$7:$A$434,0)+4,MATCH(AI$60,'[1]PNC 2020'!$A$3:$AA$3,0))=0,"",INDEX('[1]PNC 2020'!$A$3:$AA$434,MATCH($A557,'[1]PNC 2020'!$A$7:$A$434,0)+4,MATCH(AI$60,'[1]PNC 2020'!$A$3:$AA$3,0))),"")</f>
        <v/>
      </c>
      <c r="AJ557" s="35" t="str">
        <f>IFERROR(IF(INDEX('[1]PNC 2020'!$A$3:$AA$434,MATCH($A557,'[1]PNC 2020'!$A$7:$A$434,0)+4,MATCH(AJ$60,'[1]PNC 2020'!$A$3:$AA$3,0))=0,"",INDEX('[1]PNC 2020'!$A$3:$AA$434,MATCH($A557,'[1]PNC 2020'!$A$7:$A$434,0)+4,MATCH(AJ$60,'[1]PNC 2020'!$A$3:$AA$3,0))),"")</f>
        <v/>
      </c>
      <c r="AK557" s="35">
        <f t="shared" si="196"/>
        <v>0</v>
      </c>
      <c r="AM557" s="97" t="s">
        <v>9</v>
      </c>
    </row>
    <row r="558" spans="1:39" ht="15.9" customHeight="1" x14ac:dyDescent="0.25">
      <c r="A558" s="97" t="str">
        <f t="shared" si="183"/>
        <v>OctubreAseguradora Agropecuaria Dominicana, S. A.</v>
      </c>
      <c r="B558" s="37" t="s">
        <v>117</v>
      </c>
      <c r="C558" s="44">
        <f t="shared" si="184"/>
        <v>0</v>
      </c>
      <c r="D558" s="44">
        <f t="shared" si="185"/>
        <v>0</v>
      </c>
      <c r="E558" s="35" t="str">
        <f>IFERROR(IF(INDEX('[1]PNC 2020'!$A$3:$AA$434,MATCH($A558,'[1]PNC 2020'!$A$7:$A$434,0)+4,MATCH(E$60,'[1]PNC 2020'!$A$3:$AA$3,0))=0,"",INDEX('[1]PNC 2020'!$A$3:$AA$434,MATCH($A558,'[1]PNC 2020'!$A$7:$A$434,0)+4,MATCH(E$60,'[1]PNC 2020'!$A$3:$AA$3,0))),"")</f>
        <v/>
      </c>
      <c r="F558" s="35" t="str">
        <f>IFERROR(IF(INDEX('[1]PNC 2020'!$A$3:$AA$434,MATCH($A558,'[1]PNC 2020'!$A$7:$A$434,0)+4,MATCH(F$60,'[1]PNC 2020'!$A$3:$AA$3,0))=0,"",INDEX('[1]PNC 2020'!$A$3:$AA$434,MATCH($A558,'[1]PNC 2020'!$A$7:$A$434,0)+4,MATCH(F$60,'[1]PNC 2020'!$A$3:$AA$3,0))),"")</f>
        <v/>
      </c>
      <c r="G558" s="35">
        <f t="shared" si="186"/>
        <v>0</v>
      </c>
      <c r="H558" s="35" t="str">
        <f>IFERROR(IF(INDEX('[1]PNC 2020'!$A$3:$AA$434,MATCH($A558,'[1]PNC 2020'!$A$7:$A$434,0)+4,MATCH(H$60,'[1]PNC 2020'!$A$3:$AA$3,0))=0,"",INDEX('[1]PNC 2020'!$A$3:$AA$434,MATCH($A558,'[1]PNC 2020'!$A$7:$A$434,0)+4,MATCH(H$60,'[1]PNC 2020'!$A$3:$AA$3,0))),"")</f>
        <v/>
      </c>
      <c r="I558" s="35" t="str">
        <f>IFERROR(IF(INDEX('[1]PNC 2020'!$A$3:$AA$434,MATCH($A558,'[1]PNC 2020'!$A$7:$A$434,0)+4,MATCH(I$60,'[1]PNC 2020'!$A$3:$AA$3,0))=0,"",INDEX('[1]PNC 2020'!$A$3:$AA$434,MATCH($A558,'[1]PNC 2020'!$A$7:$A$434,0)+4,MATCH(I$60,'[1]PNC 2020'!$A$3:$AA$3,0))),"")</f>
        <v/>
      </c>
      <c r="J558" s="35">
        <f t="shared" si="187"/>
        <v>0</v>
      </c>
      <c r="K558" s="35" t="str">
        <f>IFERROR(IF(INDEX('[1]PNC 2020'!$A$3:$AA$434,MATCH($A558,'[1]PNC 2020'!$A$7:$A$434,0)+4,MATCH(K$60,'[1]PNC 2020'!$A$3:$AA$3,0))=0,"",INDEX('[1]PNC 2020'!$A$3:$AA$434,MATCH($A558,'[1]PNC 2020'!$A$7:$A$434,0)+4,MATCH(K$60,'[1]PNC 2020'!$A$3:$AA$3,0))),"")</f>
        <v/>
      </c>
      <c r="L558" s="35" t="str">
        <f>IFERROR(IF(INDEX('[1]PNC 2020'!$A$3:$AA$434,MATCH($A558,'[1]PNC 2020'!$A$7:$A$434,0)+4,MATCH(L$60,'[1]PNC 2020'!$A$3:$AA$3,0))=0,"",INDEX('[1]PNC 2020'!$A$3:$AA$434,MATCH($A558,'[1]PNC 2020'!$A$7:$A$434,0)+4,MATCH(L$60,'[1]PNC 2020'!$A$3:$AA$3,0))),"")</f>
        <v/>
      </c>
      <c r="M558" s="35">
        <f t="shared" si="188"/>
        <v>0</v>
      </c>
      <c r="N558" s="35" t="str">
        <f>IFERROR(IF(INDEX('[1]PNC 2020'!$A$3:$AA$434,MATCH($A558,'[1]PNC 2020'!$A$7:$A$434,0)+4,MATCH(N$60,'[1]PNC 2020'!$A$3:$AA$3,0))=0,"",INDEX('[1]PNC 2020'!$A$3:$AA$434,MATCH($A558,'[1]PNC 2020'!$A$7:$A$434,0)+4,MATCH(N$60,'[1]PNC 2020'!$A$3:$AA$3,0))),"")</f>
        <v/>
      </c>
      <c r="O558" s="35" t="str">
        <f>IFERROR(IF(INDEX('[1]PNC 2020'!$A$3:$AA$434,MATCH($A558,'[1]PNC 2020'!$A$7:$A$434,0)+4,MATCH(O$60,'[1]PNC 2020'!$A$3:$AA$3,0))=0,"",INDEX('[1]PNC 2020'!$A$3:$AA$434,MATCH($A558,'[1]PNC 2020'!$A$7:$A$434,0)+4,MATCH(O$60,'[1]PNC 2020'!$A$3:$AA$3,0))),"")</f>
        <v/>
      </c>
      <c r="P558" s="35">
        <f t="shared" si="189"/>
        <v>0</v>
      </c>
      <c r="Q558" s="35" t="str">
        <f>IFERROR(IF(INDEX('[1]PNC 2020'!$A$3:$AA$434,MATCH($A558,'[1]PNC 2020'!$A$7:$A$434,0)+4,MATCH(Q$60,'[1]PNC 2020'!$A$3:$AA$3,0))=0,"",INDEX('[1]PNC 2020'!$A$3:$AA$434,MATCH($A558,'[1]PNC 2020'!$A$7:$A$434,0)+4,MATCH(Q$60,'[1]PNC 2020'!$A$3:$AA$3,0))),"")</f>
        <v/>
      </c>
      <c r="R558" s="35" t="str">
        <f>IFERROR(IF(INDEX('[1]PNC 2020'!$A$3:$AA$434,MATCH($A558,'[1]PNC 2020'!$A$7:$A$434,0)+4,MATCH(R$60,'[1]PNC 2020'!$A$3:$AA$3,0))=0,"",INDEX('[1]PNC 2020'!$A$3:$AA$434,MATCH($A558,'[1]PNC 2020'!$A$7:$A$434,0)+4,MATCH(R$60,'[1]PNC 2020'!$A$3:$AA$3,0))),"")</f>
        <v/>
      </c>
      <c r="S558" s="35">
        <f t="shared" si="190"/>
        <v>0</v>
      </c>
      <c r="T558" s="35" t="str">
        <f>IFERROR(IF(INDEX('[1]PNC 2020'!$A$3:$AA$434,MATCH($A558,'[1]PNC 2020'!$A$7:$A$434,0)+4,MATCH(T$60,'[1]PNC 2020'!$A$3:$AA$3,0))=0,"",INDEX('[1]PNC 2020'!$A$3:$AA$434,MATCH($A558,'[1]PNC 2020'!$A$7:$A$434,0)+4,MATCH(T$60,'[1]PNC 2020'!$A$3:$AA$3,0))),"")</f>
        <v/>
      </c>
      <c r="U558" s="35" t="str">
        <f>IFERROR(IF(INDEX('[1]PNC 2020'!$A$3:$AA$434,MATCH($A558,'[1]PNC 2020'!$A$7:$A$434,0)+4,MATCH(U$60,'[1]PNC 2020'!$A$3:$AA$3,0))=0,"",INDEX('[1]PNC 2020'!$A$3:$AA$434,MATCH($A558,'[1]PNC 2020'!$A$7:$A$434,0)+4,MATCH(U$60,'[1]PNC 2020'!$A$3:$AA$3,0))),"")</f>
        <v/>
      </c>
      <c r="V558" s="35">
        <f t="shared" si="191"/>
        <v>0</v>
      </c>
      <c r="W558" s="35" t="str">
        <f>IFERROR(IF(INDEX('[1]PNC 2020'!$A$3:$AA$434,MATCH($A558,'[1]PNC 2020'!$A$7:$A$434,0)+4,MATCH(W$60,'[1]PNC 2020'!$A$3:$AA$3,0))=0,"",INDEX('[1]PNC 2020'!$A$3:$AA$434,MATCH($A558,'[1]PNC 2020'!$A$7:$A$434,0)+4,MATCH(W$60,'[1]PNC 2020'!$A$3:$AA$3,0))),"")</f>
        <v/>
      </c>
      <c r="X558" s="35" t="str">
        <f>IFERROR(IF(INDEX('[1]PNC 2020'!$A$3:$AA$434,MATCH($A558,'[1]PNC 2020'!$A$7:$A$434,0)+4,MATCH(X$60,'[1]PNC 2020'!$A$3:$AA$3,0))=0,"",INDEX('[1]PNC 2020'!$A$3:$AA$434,MATCH($A558,'[1]PNC 2020'!$A$7:$A$434,0)+4,MATCH(X$60,'[1]PNC 2020'!$A$3:$AA$3,0))),"")</f>
        <v/>
      </c>
      <c r="Y558" s="35">
        <f t="shared" si="192"/>
        <v>0</v>
      </c>
      <c r="Z558" s="35" t="str">
        <f>IFERROR(IF(INDEX('[1]PNC 2020'!$A$3:$AA$434,MATCH($A558,'[1]PNC 2020'!$A$7:$A$434,0)+4,MATCH(Z$60,'[1]PNC 2020'!$A$3:$AA$3,0))=0,"",INDEX('[1]PNC 2020'!$A$3:$AA$434,MATCH($A558,'[1]PNC 2020'!$A$7:$A$434,0)+4,MATCH(Z$60,'[1]PNC 2020'!$A$3:$AA$3,0))),"")</f>
        <v/>
      </c>
      <c r="AA558" s="35" t="str">
        <f>IFERROR(IF(INDEX('[1]PNC 2020'!$A$3:$AA$434,MATCH($A558,'[1]PNC 2020'!$A$7:$A$434,0)+4,MATCH(AA$60,'[1]PNC 2020'!$A$3:$AA$3,0))=0,"",INDEX('[1]PNC 2020'!$A$3:$AA$434,MATCH($A558,'[1]PNC 2020'!$A$7:$A$434,0)+4,MATCH(AA$60,'[1]PNC 2020'!$A$3:$AA$3,0))),"")</f>
        <v/>
      </c>
      <c r="AB558" s="35">
        <f t="shared" si="193"/>
        <v>0</v>
      </c>
      <c r="AC558" s="35" t="str">
        <f>IFERROR(IF(INDEX('[1]PNC 2020'!$A$3:$AA$434,MATCH($A558,'[1]PNC 2020'!$A$7:$A$434,0)+4,MATCH(AC$60,'[1]PNC 2020'!$A$3:$AA$3,0))=0,"",INDEX('[1]PNC 2020'!$A$3:$AA$434,MATCH($A558,'[1]PNC 2020'!$A$7:$A$434,0)+4,MATCH(AC$60,'[1]PNC 2020'!$A$3:$AA$3,0))),"")</f>
        <v/>
      </c>
      <c r="AD558" s="35" t="str">
        <f>IFERROR(IF(INDEX('[1]PNC 2020'!$A$3:$AA$434,MATCH($A558,'[1]PNC 2020'!$A$7:$A$434,0)+4,MATCH(AD$60,'[1]PNC 2020'!$A$3:$AA$3,0))=0,"",INDEX('[1]PNC 2020'!$A$3:$AA$434,MATCH($A558,'[1]PNC 2020'!$A$7:$A$434,0)+4,MATCH(AD$60,'[1]PNC 2020'!$A$3:$AA$3,0))),"")</f>
        <v/>
      </c>
      <c r="AE558" s="35">
        <f t="shared" si="194"/>
        <v>0</v>
      </c>
      <c r="AF558" s="35" t="str">
        <f>IFERROR(IF(INDEX('[1]PNC 2020'!$A$3:$AA$434,MATCH($A558,'[1]PNC 2020'!$A$7:$A$434,0)+4,MATCH(AF$60,'[1]PNC 2020'!$A$3:$AA$3,0))=0,"",INDEX('[1]PNC 2020'!$A$3:$AA$434,MATCH($A558,'[1]PNC 2020'!$A$7:$A$434,0)+4,MATCH(AF$60,'[1]PNC 2020'!$A$3:$AA$3,0))),"")</f>
        <v/>
      </c>
      <c r="AG558" s="35" t="str">
        <f>IFERROR(IF(INDEX('[1]PNC 2020'!$A$3:$AA$434,MATCH($A558,'[1]PNC 2020'!$A$7:$A$434,0)+4,MATCH(AG$60,'[1]PNC 2020'!$A$3:$AA$3,0))=0,"",INDEX('[1]PNC 2020'!$A$3:$AA$434,MATCH($A558,'[1]PNC 2020'!$A$7:$A$434,0)+4,MATCH(AG$60,'[1]PNC 2020'!$A$3:$AA$3,0))),"")</f>
        <v/>
      </c>
      <c r="AH558" s="35">
        <f t="shared" si="195"/>
        <v>0</v>
      </c>
      <c r="AI558" s="35" t="str">
        <f>IFERROR(IF(INDEX('[1]PNC 2020'!$A$3:$AA$434,MATCH($A558,'[1]PNC 2020'!$A$7:$A$434,0)+4,MATCH(AI$60,'[1]PNC 2020'!$A$3:$AA$3,0))=0,"",INDEX('[1]PNC 2020'!$A$3:$AA$434,MATCH($A558,'[1]PNC 2020'!$A$7:$A$434,0)+4,MATCH(AI$60,'[1]PNC 2020'!$A$3:$AA$3,0))),"")</f>
        <v/>
      </c>
      <c r="AJ558" s="35" t="str">
        <f>IFERROR(IF(INDEX('[1]PNC 2020'!$A$3:$AA$434,MATCH($A558,'[1]PNC 2020'!$A$7:$A$434,0)+4,MATCH(AJ$60,'[1]PNC 2020'!$A$3:$AA$3,0))=0,"",INDEX('[1]PNC 2020'!$A$3:$AA$434,MATCH($A558,'[1]PNC 2020'!$A$7:$A$434,0)+4,MATCH(AJ$60,'[1]PNC 2020'!$A$3:$AA$3,0))),"")</f>
        <v/>
      </c>
      <c r="AK558" s="35">
        <f t="shared" si="196"/>
        <v>0</v>
      </c>
      <c r="AM558" s="97" t="s">
        <v>9</v>
      </c>
    </row>
    <row r="559" spans="1:39" ht="15.9" customHeight="1" x14ac:dyDescent="0.25">
      <c r="A559" s="97" t="str">
        <f t="shared" si="183"/>
        <v>OctubreBanesco Seguros</v>
      </c>
      <c r="B559" s="37" t="s">
        <v>118</v>
      </c>
      <c r="C559" s="44">
        <f t="shared" si="184"/>
        <v>0</v>
      </c>
      <c r="D559" s="44">
        <f t="shared" si="185"/>
        <v>0</v>
      </c>
      <c r="E559" s="35" t="str">
        <f>IFERROR(IF(INDEX('[1]PNC 2020'!$A$3:$AA$434,MATCH($A559,'[1]PNC 2020'!$A$7:$A$434,0)+4,MATCH(E$60,'[1]PNC 2020'!$A$3:$AA$3,0))=0,"",INDEX('[1]PNC 2020'!$A$3:$AA$434,MATCH($A559,'[1]PNC 2020'!$A$7:$A$434,0)+4,MATCH(E$60,'[1]PNC 2020'!$A$3:$AA$3,0))),"")</f>
        <v/>
      </c>
      <c r="F559" s="35" t="str">
        <f>IFERROR(IF(INDEX('[1]PNC 2020'!$A$3:$AA$434,MATCH($A559,'[1]PNC 2020'!$A$7:$A$434,0)+4,MATCH(F$60,'[1]PNC 2020'!$A$3:$AA$3,0))=0,"",INDEX('[1]PNC 2020'!$A$3:$AA$434,MATCH($A559,'[1]PNC 2020'!$A$7:$A$434,0)+4,MATCH(F$60,'[1]PNC 2020'!$A$3:$AA$3,0))),"")</f>
        <v/>
      </c>
      <c r="G559" s="35">
        <f t="shared" si="186"/>
        <v>0</v>
      </c>
      <c r="H559" s="35" t="str">
        <f>IFERROR(IF(INDEX('[1]PNC 2020'!$A$3:$AA$434,MATCH($A559,'[1]PNC 2020'!$A$7:$A$434,0)+4,MATCH(H$60,'[1]PNC 2020'!$A$3:$AA$3,0))=0,"",INDEX('[1]PNC 2020'!$A$3:$AA$434,MATCH($A559,'[1]PNC 2020'!$A$7:$A$434,0)+4,MATCH(H$60,'[1]PNC 2020'!$A$3:$AA$3,0))),"")</f>
        <v/>
      </c>
      <c r="I559" s="35" t="str">
        <f>IFERROR(IF(INDEX('[1]PNC 2020'!$A$3:$AA$434,MATCH($A559,'[1]PNC 2020'!$A$7:$A$434,0)+4,MATCH(I$60,'[1]PNC 2020'!$A$3:$AA$3,0))=0,"",INDEX('[1]PNC 2020'!$A$3:$AA$434,MATCH($A559,'[1]PNC 2020'!$A$7:$A$434,0)+4,MATCH(I$60,'[1]PNC 2020'!$A$3:$AA$3,0))),"")</f>
        <v/>
      </c>
      <c r="J559" s="35">
        <f t="shared" si="187"/>
        <v>0</v>
      </c>
      <c r="K559" s="35" t="str">
        <f>IFERROR(IF(INDEX('[1]PNC 2020'!$A$3:$AA$434,MATCH($A559,'[1]PNC 2020'!$A$7:$A$434,0)+4,MATCH(K$60,'[1]PNC 2020'!$A$3:$AA$3,0))=0,"",INDEX('[1]PNC 2020'!$A$3:$AA$434,MATCH($A559,'[1]PNC 2020'!$A$7:$A$434,0)+4,MATCH(K$60,'[1]PNC 2020'!$A$3:$AA$3,0))),"")</f>
        <v/>
      </c>
      <c r="L559" s="35" t="str">
        <f>IFERROR(IF(INDEX('[1]PNC 2020'!$A$3:$AA$434,MATCH($A559,'[1]PNC 2020'!$A$7:$A$434,0)+4,MATCH(L$60,'[1]PNC 2020'!$A$3:$AA$3,0))=0,"",INDEX('[1]PNC 2020'!$A$3:$AA$434,MATCH($A559,'[1]PNC 2020'!$A$7:$A$434,0)+4,MATCH(L$60,'[1]PNC 2020'!$A$3:$AA$3,0))),"")</f>
        <v/>
      </c>
      <c r="M559" s="35">
        <f t="shared" si="188"/>
        <v>0</v>
      </c>
      <c r="N559" s="35" t="str">
        <f>IFERROR(IF(INDEX('[1]PNC 2020'!$A$3:$AA$434,MATCH($A559,'[1]PNC 2020'!$A$7:$A$434,0)+4,MATCH(N$60,'[1]PNC 2020'!$A$3:$AA$3,0))=0,"",INDEX('[1]PNC 2020'!$A$3:$AA$434,MATCH($A559,'[1]PNC 2020'!$A$7:$A$434,0)+4,MATCH(N$60,'[1]PNC 2020'!$A$3:$AA$3,0))),"")</f>
        <v/>
      </c>
      <c r="O559" s="35" t="str">
        <f>IFERROR(IF(INDEX('[1]PNC 2020'!$A$3:$AA$434,MATCH($A559,'[1]PNC 2020'!$A$7:$A$434,0)+4,MATCH(O$60,'[1]PNC 2020'!$A$3:$AA$3,0))=0,"",INDEX('[1]PNC 2020'!$A$3:$AA$434,MATCH($A559,'[1]PNC 2020'!$A$7:$A$434,0)+4,MATCH(O$60,'[1]PNC 2020'!$A$3:$AA$3,0))),"")</f>
        <v/>
      </c>
      <c r="P559" s="35">
        <f t="shared" si="189"/>
        <v>0</v>
      </c>
      <c r="Q559" s="35" t="str">
        <f>IFERROR(IF(INDEX('[1]PNC 2020'!$A$3:$AA$434,MATCH($A559,'[1]PNC 2020'!$A$7:$A$434,0)+4,MATCH(Q$60,'[1]PNC 2020'!$A$3:$AA$3,0))=0,"",INDEX('[1]PNC 2020'!$A$3:$AA$434,MATCH($A559,'[1]PNC 2020'!$A$7:$A$434,0)+4,MATCH(Q$60,'[1]PNC 2020'!$A$3:$AA$3,0))),"")</f>
        <v/>
      </c>
      <c r="R559" s="35" t="str">
        <f>IFERROR(IF(INDEX('[1]PNC 2020'!$A$3:$AA$434,MATCH($A559,'[1]PNC 2020'!$A$7:$A$434,0)+4,MATCH(R$60,'[1]PNC 2020'!$A$3:$AA$3,0))=0,"",INDEX('[1]PNC 2020'!$A$3:$AA$434,MATCH($A559,'[1]PNC 2020'!$A$7:$A$434,0)+4,MATCH(R$60,'[1]PNC 2020'!$A$3:$AA$3,0))),"")</f>
        <v/>
      </c>
      <c r="S559" s="35">
        <f t="shared" si="190"/>
        <v>0</v>
      </c>
      <c r="T559" s="35" t="str">
        <f>IFERROR(IF(INDEX('[1]PNC 2020'!$A$3:$AA$434,MATCH($A559,'[1]PNC 2020'!$A$7:$A$434,0)+4,MATCH(T$60,'[1]PNC 2020'!$A$3:$AA$3,0))=0,"",INDEX('[1]PNC 2020'!$A$3:$AA$434,MATCH($A559,'[1]PNC 2020'!$A$7:$A$434,0)+4,MATCH(T$60,'[1]PNC 2020'!$A$3:$AA$3,0))),"")</f>
        <v/>
      </c>
      <c r="U559" s="35" t="str">
        <f>IFERROR(IF(INDEX('[1]PNC 2020'!$A$3:$AA$434,MATCH($A559,'[1]PNC 2020'!$A$7:$A$434,0)+4,MATCH(U$60,'[1]PNC 2020'!$A$3:$AA$3,0))=0,"",INDEX('[1]PNC 2020'!$A$3:$AA$434,MATCH($A559,'[1]PNC 2020'!$A$7:$A$434,0)+4,MATCH(U$60,'[1]PNC 2020'!$A$3:$AA$3,0))),"")</f>
        <v/>
      </c>
      <c r="V559" s="35">
        <f t="shared" si="191"/>
        <v>0</v>
      </c>
      <c r="W559" s="35" t="str">
        <f>IFERROR(IF(INDEX('[1]PNC 2020'!$A$3:$AA$434,MATCH($A559,'[1]PNC 2020'!$A$7:$A$434,0)+4,MATCH(W$60,'[1]PNC 2020'!$A$3:$AA$3,0))=0,"",INDEX('[1]PNC 2020'!$A$3:$AA$434,MATCH($A559,'[1]PNC 2020'!$A$7:$A$434,0)+4,MATCH(W$60,'[1]PNC 2020'!$A$3:$AA$3,0))),"")</f>
        <v/>
      </c>
      <c r="X559" s="35" t="str">
        <f>IFERROR(IF(INDEX('[1]PNC 2020'!$A$3:$AA$434,MATCH($A559,'[1]PNC 2020'!$A$7:$A$434,0)+4,MATCH(X$60,'[1]PNC 2020'!$A$3:$AA$3,0))=0,"",INDEX('[1]PNC 2020'!$A$3:$AA$434,MATCH($A559,'[1]PNC 2020'!$A$7:$A$434,0)+4,MATCH(X$60,'[1]PNC 2020'!$A$3:$AA$3,0))),"")</f>
        <v/>
      </c>
      <c r="Y559" s="35">
        <f t="shared" si="192"/>
        <v>0</v>
      </c>
      <c r="Z559" s="35" t="str">
        <f>IFERROR(IF(INDEX('[1]PNC 2020'!$A$3:$AA$434,MATCH($A559,'[1]PNC 2020'!$A$7:$A$434,0)+4,MATCH(Z$60,'[1]PNC 2020'!$A$3:$AA$3,0))=0,"",INDEX('[1]PNC 2020'!$A$3:$AA$434,MATCH($A559,'[1]PNC 2020'!$A$7:$A$434,0)+4,MATCH(Z$60,'[1]PNC 2020'!$A$3:$AA$3,0))),"")</f>
        <v/>
      </c>
      <c r="AA559" s="35" t="str">
        <f>IFERROR(IF(INDEX('[1]PNC 2020'!$A$3:$AA$434,MATCH($A559,'[1]PNC 2020'!$A$7:$A$434,0)+4,MATCH(AA$60,'[1]PNC 2020'!$A$3:$AA$3,0))=0,"",INDEX('[1]PNC 2020'!$A$3:$AA$434,MATCH($A559,'[1]PNC 2020'!$A$7:$A$434,0)+4,MATCH(AA$60,'[1]PNC 2020'!$A$3:$AA$3,0))),"")</f>
        <v/>
      </c>
      <c r="AB559" s="35">
        <f t="shared" si="193"/>
        <v>0</v>
      </c>
      <c r="AC559" s="35" t="str">
        <f>IFERROR(IF(INDEX('[1]PNC 2020'!$A$3:$AA$434,MATCH($A559,'[1]PNC 2020'!$A$7:$A$434,0)+4,MATCH(AC$60,'[1]PNC 2020'!$A$3:$AA$3,0))=0,"",INDEX('[1]PNC 2020'!$A$3:$AA$434,MATCH($A559,'[1]PNC 2020'!$A$7:$A$434,0)+4,MATCH(AC$60,'[1]PNC 2020'!$A$3:$AA$3,0))),"")</f>
        <v/>
      </c>
      <c r="AD559" s="35" t="str">
        <f>IFERROR(IF(INDEX('[1]PNC 2020'!$A$3:$AA$434,MATCH($A559,'[1]PNC 2020'!$A$7:$A$434,0)+4,MATCH(AD$60,'[1]PNC 2020'!$A$3:$AA$3,0))=0,"",INDEX('[1]PNC 2020'!$A$3:$AA$434,MATCH($A559,'[1]PNC 2020'!$A$7:$A$434,0)+4,MATCH(AD$60,'[1]PNC 2020'!$A$3:$AA$3,0))),"")</f>
        <v/>
      </c>
      <c r="AE559" s="35">
        <f t="shared" si="194"/>
        <v>0</v>
      </c>
      <c r="AF559" s="35" t="str">
        <f>IFERROR(IF(INDEX('[1]PNC 2020'!$A$3:$AA$434,MATCH($A559,'[1]PNC 2020'!$A$7:$A$434,0)+4,MATCH(AF$60,'[1]PNC 2020'!$A$3:$AA$3,0))=0,"",INDEX('[1]PNC 2020'!$A$3:$AA$434,MATCH($A559,'[1]PNC 2020'!$A$7:$A$434,0)+4,MATCH(AF$60,'[1]PNC 2020'!$A$3:$AA$3,0))),"")</f>
        <v/>
      </c>
      <c r="AG559" s="35" t="str">
        <f>IFERROR(IF(INDEX('[1]PNC 2020'!$A$3:$AA$434,MATCH($A559,'[1]PNC 2020'!$A$7:$A$434,0)+4,MATCH(AG$60,'[1]PNC 2020'!$A$3:$AA$3,0))=0,"",INDEX('[1]PNC 2020'!$A$3:$AA$434,MATCH($A559,'[1]PNC 2020'!$A$7:$A$434,0)+4,MATCH(AG$60,'[1]PNC 2020'!$A$3:$AA$3,0))),"")</f>
        <v/>
      </c>
      <c r="AH559" s="35">
        <f t="shared" si="195"/>
        <v>0</v>
      </c>
      <c r="AI559" s="35" t="str">
        <f>IFERROR(IF(INDEX('[1]PNC 2020'!$A$3:$AA$434,MATCH($A559,'[1]PNC 2020'!$A$7:$A$434,0)+4,MATCH(AI$60,'[1]PNC 2020'!$A$3:$AA$3,0))=0,"",INDEX('[1]PNC 2020'!$A$3:$AA$434,MATCH($A559,'[1]PNC 2020'!$A$7:$A$434,0)+4,MATCH(AI$60,'[1]PNC 2020'!$A$3:$AA$3,0))),"")</f>
        <v/>
      </c>
      <c r="AJ559" s="35" t="str">
        <f>IFERROR(IF(INDEX('[1]PNC 2020'!$A$3:$AA$434,MATCH($A559,'[1]PNC 2020'!$A$7:$A$434,0)+4,MATCH(AJ$60,'[1]PNC 2020'!$A$3:$AA$3,0))=0,"",INDEX('[1]PNC 2020'!$A$3:$AA$434,MATCH($A559,'[1]PNC 2020'!$A$7:$A$434,0)+4,MATCH(AJ$60,'[1]PNC 2020'!$A$3:$AA$3,0))),"")</f>
        <v/>
      </c>
      <c r="AK559" s="35">
        <f t="shared" si="196"/>
        <v>0</v>
      </c>
      <c r="AM559" s="97" t="s">
        <v>9</v>
      </c>
    </row>
    <row r="560" spans="1:39" ht="15.9" customHeight="1" x14ac:dyDescent="0.25">
      <c r="A560" s="97" t="str">
        <f t="shared" si="183"/>
        <v>OctubreAtlántica Seguros, S. A.</v>
      </c>
      <c r="B560" s="37" t="s">
        <v>119</v>
      </c>
      <c r="C560" s="44">
        <f t="shared" si="184"/>
        <v>0</v>
      </c>
      <c r="D560" s="44">
        <f t="shared" si="185"/>
        <v>0</v>
      </c>
      <c r="E560" s="35" t="str">
        <f>IFERROR(IF(INDEX('[1]PNC 2020'!$A$3:$AA$434,MATCH($A560,'[1]PNC 2020'!$A$7:$A$434,0)+4,MATCH(E$60,'[1]PNC 2020'!$A$3:$AA$3,0))=0,"",INDEX('[1]PNC 2020'!$A$3:$AA$434,MATCH($A560,'[1]PNC 2020'!$A$7:$A$434,0)+4,MATCH(E$60,'[1]PNC 2020'!$A$3:$AA$3,0))),"")</f>
        <v/>
      </c>
      <c r="F560" s="35" t="str">
        <f>IFERROR(IF(INDEX('[1]PNC 2020'!$A$3:$AA$434,MATCH($A560,'[1]PNC 2020'!$A$7:$A$434,0)+4,MATCH(F$60,'[1]PNC 2020'!$A$3:$AA$3,0))=0,"",INDEX('[1]PNC 2020'!$A$3:$AA$434,MATCH($A560,'[1]PNC 2020'!$A$7:$A$434,0)+4,MATCH(F$60,'[1]PNC 2020'!$A$3:$AA$3,0))),"")</f>
        <v/>
      </c>
      <c r="G560" s="35">
        <f t="shared" si="186"/>
        <v>0</v>
      </c>
      <c r="H560" s="35" t="str">
        <f>IFERROR(IF(INDEX('[1]PNC 2020'!$A$3:$AA$434,MATCH($A560,'[1]PNC 2020'!$A$7:$A$434,0)+4,MATCH(H$60,'[1]PNC 2020'!$A$3:$AA$3,0))=0,"",INDEX('[1]PNC 2020'!$A$3:$AA$434,MATCH($A560,'[1]PNC 2020'!$A$7:$A$434,0)+4,MATCH(H$60,'[1]PNC 2020'!$A$3:$AA$3,0))),"")</f>
        <v/>
      </c>
      <c r="I560" s="35" t="str">
        <f>IFERROR(IF(INDEX('[1]PNC 2020'!$A$3:$AA$434,MATCH($A560,'[1]PNC 2020'!$A$7:$A$434,0)+4,MATCH(I$60,'[1]PNC 2020'!$A$3:$AA$3,0))=0,"",INDEX('[1]PNC 2020'!$A$3:$AA$434,MATCH($A560,'[1]PNC 2020'!$A$7:$A$434,0)+4,MATCH(I$60,'[1]PNC 2020'!$A$3:$AA$3,0))),"")</f>
        <v/>
      </c>
      <c r="J560" s="35">
        <f t="shared" si="187"/>
        <v>0</v>
      </c>
      <c r="K560" s="35" t="str">
        <f>IFERROR(IF(INDEX('[1]PNC 2020'!$A$3:$AA$434,MATCH($A560,'[1]PNC 2020'!$A$7:$A$434,0)+4,MATCH(K$60,'[1]PNC 2020'!$A$3:$AA$3,0))=0,"",INDEX('[1]PNC 2020'!$A$3:$AA$434,MATCH($A560,'[1]PNC 2020'!$A$7:$A$434,0)+4,MATCH(K$60,'[1]PNC 2020'!$A$3:$AA$3,0))),"")</f>
        <v/>
      </c>
      <c r="L560" s="35" t="str">
        <f>IFERROR(IF(INDEX('[1]PNC 2020'!$A$3:$AA$434,MATCH($A560,'[1]PNC 2020'!$A$7:$A$434,0)+4,MATCH(L$60,'[1]PNC 2020'!$A$3:$AA$3,0))=0,"",INDEX('[1]PNC 2020'!$A$3:$AA$434,MATCH($A560,'[1]PNC 2020'!$A$7:$A$434,0)+4,MATCH(L$60,'[1]PNC 2020'!$A$3:$AA$3,0))),"")</f>
        <v/>
      </c>
      <c r="M560" s="35">
        <f t="shared" si="188"/>
        <v>0</v>
      </c>
      <c r="N560" s="35" t="str">
        <f>IFERROR(IF(INDEX('[1]PNC 2020'!$A$3:$AA$434,MATCH($A560,'[1]PNC 2020'!$A$7:$A$434,0)+4,MATCH(N$60,'[1]PNC 2020'!$A$3:$AA$3,0))=0,"",INDEX('[1]PNC 2020'!$A$3:$AA$434,MATCH($A560,'[1]PNC 2020'!$A$7:$A$434,0)+4,MATCH(N$60,'[1]PNC 2020'!$A$3:$AA$3,0))),"")</f>
        <v/>
      </c>
      <c r="O560" s="35" t="str">
        <f>IFERROR(IF(INDEX('[1]PNC 2020'!$A$3:$AA$434,MATCH($A560,'[1]PNC 2020'!$A$7:$A$434,0)+4,MATCH(O$60,'[1]PNC 2020'!$A$3:$AA$3,0))=0,"",INDEX('[1]PNC 2020'!$A$3:$AA$434,MATCH($A560,'[1]PNC 2020'!$A$7:$A$434,0)+4,MATCH(O$60,'[1]PNC 2020'!$A$3:$AA$3,0))),"")</f>
        <v/>
      </c>
      <c r="P560" s="35">
        <f t="shared" si="189"/>
        <v>0</v>
      </c>
      <c r="Q560" s="35" t="str">
        <f>IFERROR(IF(INDEX('[1]PNC 2020'!$A$3:$AA$434,MATCH($A560,'[1]PNC 2020'!$A$7:$A$434,0)+4,MATCH(Q$60,'[1]PNC 2020'!$A$3:$AA$3,0))=0,"",INDEX('[1]PNC 2020'!$A$3:$AA$434,MATCH($A560,'[1]PNC 2020'!$A$7:$A$434,0)+4,MATCH(Q$60,'[1]PNC 2020'!$A$3:$AA$3,0))),"")</f>
        <v/>
      </c>
      <c r="R560" s="35" t="str">
        <f>IFERROR(IF(INDEX('[1]PNC 2020'!$A$3:$AA$434,MATCH($A560,'[1]PNC 2020'!$A$7:$A$434,0)+4,MATCH(R$60,'[1]PNC 2020'!$A$3:$AA$3,0))=0,"",INDEX('[1]PNC 2020'!$A$3:$AA$434,MATCH($A560,'[1]PNC 2020'!$A$7:$A$434,0)+4,MATCH(R$60,'[1]PNC 2020'!$A$3:$AA$3,0))),"")</f>
        <v/>
      </c>
      <c r="S560" s="35">
        <f t="shared" si="190"/>
        <v>0</v>
      </c>
      <c r="T560" s="35" t="str">
        <f>IFERROR(IF(INDEX('[1]PNC 2020'!$A$3:$AA$434,MATCH($A560,'[1]PNC 2020'!$A$7:$A$434,0)+4,MATCH(T$60,'[1]PNC 2020'!$A$3:$AA$3,0))=0,"",INDEX('[1]PNC 2020'!$A$3:$AA$434,MATCH($A560,'[1]PNC 2020'!$A$7:$A$434,0)+4,MATCH(T$60,'[1]PNC 2020'!$A$3:$AA$3,0))),"")</f>
        <v/>
      </c>
      <c r="U560" s="35" t="str">
        <f>IFERROR(IF(INDEX('[1]PNC 2020'!$A$3:$AA$434,MATCH($A560,'[1]PNC 2020'!$A$7:$A$434,0)+4,MATCH(U$60,'[1]PNC 2020'!$A$3:$AA$3,0))=0,"",INDEX('[1]PNC 2020'!$A$3:$AA$434,MATCH($A560,'[1]PNC 2020'!$A$7:$A$434,0)+4,MATCH(U$60,'[1]PNC 2020'!$A$3:$AA$3,0))),"")</f>
        <v/>
      </c>
      <c r="V560" s="35">
        <f t="shared" si="191"/>
        <v>0</v>
      </c>
      <c r="W560" s="35" t="str">
        <f>IFERROR(IF(INDEX('[1]PNC 2020'!$A$3:$AA$434,MATCH($A560,'[1]PNC 2020'!$A$7:$A$434,0)+4,MATCH(W$60,'[1]PNC 2020'!$A$3:$AA$3,0))=0,"",INDEX('[1]PNC 2020'!$A$3:$AA$434,MATCH($A560,'[1]PNC 2020'!$A$7:$A$434,0)+4,MATCH(W$60,'[1]PNC 2020'!$A$3:$AA$3,0))),"")</f>
        <v/>
      </c>
      <c r="X560" s="35" t="str">
        <f>IFERROR(IF(INDEX('[1]PNC 2020'!$A$3:$AA$434,MATCH($A560,'[1]PNC 2020'!$A$7:$A$434,0)+4,MATCH(X$60,'[1]PNC 2020'!$A$3:$AA$3,0))=0,"",INDEX('[1]PNC 2020'!$A$3:$AA$434,MATCH($A560,'[1]PNC 2020'!$A$7:$A$434,0)+4,MATCH(X$60,'[1]PNC 2020'!$A$3:$AA$3,0))),"")</f>
        <v/>
      </c>
      <c r="Y560" s="35">
        <f t="shared" si="192"/>
        <v>0</v>
      </c>
      <c r="Z560" s="35" t="str">
        <f>IFERROR(IF(INDEX('[1]PNC 2020'!$A$3:$AA$434,MATCH($A560,'[1]PNC 2020'!$A$7:$A$434,0)+4,MATCH(Z$60,'[1]PNC 2020'!$A$3:$AA$3,0))=0,"",INDEX('[1]PNC 2020'!$A$3:$AA$434,MATCH($A560,'[1]PNC 2020'!$A$7:$A$434,0)+4,MATCH(Z$60,'[1]PNC 2020'!$A$3:$AA$3,0))),"")</f>
        <v/>
      </c>
      <c r="AA560" s="35" t="str">
        <f>IFERROR(IF(INDEX('[1]PNC 2020'!$A$3:$AA$434,MATCH($A560,'[1]PNC 2020'!$A$7:$A$434,0)+4,MATCH(AA$60,'[1]PNC 2020'!$A$3:$AA$3,0))=0,"",INDEX('[1]PNC 2020'!$A$3:$AA$434,MATCH($A560,'[1]PNC 2020'!$A$7:$A$434,0)+4,MATCH(AA$60,'[1]PNC 2020'!$A$3:$AA$3,0))),"")</f>
        <v/>
      </c>
      <c r="AB560" s="35">
        <f t="shared" si="193"/>
        <v>0</v>
      </c>
      <c r="AC560" s="35" t="str">
        <f>IFERROR(IF(INDEX('[1]PNC 2020'!$A$3:$AA$434,MATCH($A560,'[1]PNC 2020'!$A$7:$A$434,0)+4,MATCH(AC$60,'[1]PNC 2020'!$A$3:$AA$3,0))=0,"",INDEX('[1]PNC 2020'!$A$3:$AA$434,MATCH($A560,'[1]PNC 2020'!$A$7:$A$434,0)+4,MATCH(AC$60,'[1]PNC 2020'!$A$3:$AA$3,0))),"")</f>
        <v/>
      </c>
      <c r="AD560" s="35" t="str">
        <f>IFERROR(IF(INDEX('[1]PNC 2020'!$A$3:$AA$434,MATCH($A560,'[1]PNC 2020'!$A$7:$A$434,0)+4,MATCH(AD$60,'[1]PNC 2020'!$A$3:$AA$3,0))=0,"",INDEX('[1]PNC 2020'!$A$3:$AA$434,MATCH($A560,'[1]PNC 2020'!$A$7:$A$434,0)+4,MATCH(AD$60,'[1]PNC 2020'!$A$3:$AA$3,0))),"")</f>
        <v/>
      </c>
      <c r="AE560" s="35">
        <f t="shared" si="194"/>
        <v>0</v>
      </c>
      <c r="AF560" s="35" t="str">
        <f>IFERROR(IF(INDEX('[1]PNC 2020'!$A$3:$AA$434,MATCH($A560,'[1]PNC 2020'!$A$7:$A$434,0)+4,MATCH(AF$60,'[1]PNC 2020'!$A$3:$AA$3,0))=0,"",INDEX('[1]PNC 2020'!$A$3:$AA$434,MATCH($A560,'[1]PNC 2020'!$A$7:$A$434,0)+4,MATCH(AF$60,'[1]PNC 2020'!$A$3:$AA$3,0))),"")</f>
        <v/>
      </c>
      <c r="AG560" s="35" t="str">
        <f>IFERROR(IF(INDEX('[1]PNC 2020'!$A$3:$AA$434,MATCH($A560,'[1]PNC 2020'!$A$7:$A$434,0)+4,MATCH(AG$60,'[1]PNC 2020'!$A$3:$AA$3,0))=0,"",INDEX('[1]PNC 2020'!$A$3:$AA$434,MATCH($A560,'[1]PNC 2020'!$A$7:$A$434,0)+4,MATCH(AG$60,'[1]PNC 2020'!$A$3:$AA$3,0))),"")</f>
        <v/>
      </c>
      <c r="AH560" s="35">
        <f t="shared" si="195"/>
        <v>0</v>
      </c>
      <c r="AI560" s="35" t="str">
        <f>IFERROR(IF(INDEX('[1]PNC 2020'!$A$3:$AA$434,MATCH($A560,'[1]PNC 2020'!$A$7:$A$434,0)+4,MATCH(AI$60,'[1]PNC 2020'!$A$3:$AA$3,0))=0,"",INDEX('[1]PNC 2020'!$A$3:$AA$434,MATCH($A560,'[1]PNC 2020'!$A$7:$A$434,0)+4,MATCH(AI$60,'[1]PNC 2020'!$A$3:$AA$3,0))),"")</f>
        <v/>
      </c>
      <c r="AJ560" s="35" t="str">
        <f>IFERROR(IF(INDEX('[1]PNC 2020'!$A$3:$AA$434,MATCH($A560,'[1]PNC 2020'!$A$7:$A$434,0)+4,MATCH(AJ$60,'[1]PNC 2020'!$A$3:$AA$3,0))=0,"",INDEX('[1]PNC 2020'!$A$3:$AA$434,MATCH($A560,'[1]PNC 2020'!$A$7:$A$434,0)+4,MATCH(AJ$60,'[1]PNC 2020'!$A$3:$AA$3,0))),"")</f>
        <v/>
      </c>
      <c r="AK560" s="35">
        <f t="shared" si="196"/>
        <v>0</v>
      </c>
      <c r="AM560" s="97" t="s">
        <v>9</v>
      </c>
    </row>
    <row r="561" spans="1:39" ht="15.9" customHeight="1" x14ac:dyDescent="0.25">
      <c r="A561" s="97" t="str">
        <f t="shared" si="183"/>
        <v>OctubreSeguros La Internacional, S. A.</v>
      </c>
      <c r="B561" s="37" t="s">
        <v>80</v>
      </c>
      <c r="C561" s="44">
        <f t="shared" si="184"/>
        <v>0</v>
      </c>
      <c r="D561" s="44">
        <f t="shared" si="185"/>
        <v>0</v>
      </c>
      <c r="E561" s="35" t="str">
        <f>IFERROR(IF(INDEX('[1]PNC 2020'!$A$3:$AA$434,MATCH($A561,'[1]PNC 2020'!$A$7:$A$434,0)+4,MATCH(E$60,'[1]PNC 2020'!$A$3:$AA$3,0))=0,"",INDEX('[1]PNC 2020'!$A$3:$AA$434,MATCH($A561,'[1]PNC 2020'!$A$7:$A$434,0)+4,MATCH(E$60,'[1]PNC 2020'!$A$3:$AA$3,0))),"")</f>
        <v/>
      </c>
      <c r="F561" s="35" t="str">
        <f>IFERROR(IF(INDEX('[1]PNC 2020'!$A$3:$AA$434,MATCH($A561,'[1]PNC 2020'!$A$7:$A$434,0)+4,MATCH(F$60,'[1]PNC 2020'!$A$3:$AA$3,0))=0,"",INDEX('[1]PNC 2020'!$A$3:$AA$434,MATCH($A561,'[1]PNC 2020'!$A$7:$A$434,0)+4,MATCH(F$60,'[1]PNC 2020'!$A$3:$AA$3,0))),"")</f>
        <v/>
      </c>
      <c r="G561" s="35">
        <f t="shared" si="186"/>
        <v>0</v>
      </c>
      <c r="H561" s="35" t="str">
        <f>IFERROR(IF(INDEX('[1]PNC 2020'!$A$3:$AA$434,MATCH($A561,'[1]PNC 2020'!$A$7:$A$434,0)+4,MATCH(H$60,'[1]PNC 2020'!$A$3:$AA$3,0))=0,"",INDEX('[1]PNC 2020'!$A$3:$AA$434,MATCH($A561,'[1]PNC 2020'!$A$7:$A$434,0)+4,MATCH(H$60,'[1]PNC 2020'!$A$3:$AA$3,0))),"")</f>
        <v/>
      </c>
      <c r="I561" s="35" t="str">
        <f>IFERROR(IF(INDEX('[1]PNC 2020'!$A$3:$AA$434,MATCH($A561,'[1]PNC 2020'!$A$7:$A$434,0)+4,MATCH(I$60,'[1]PNC 2020'!$A$3:$AA$3,0))=0,"",INDEX('[1]PNC 2020'!$A$3:$AA$434,MATCH($A561,'[1]PNC 2020'!$A$7:$A$434,0)+4,MATCH(I$60,'[1]PNC 2020'!$A$3:$AA$3,0))),"")</f>
        <v/>
      </c>
      <c r="J561" s="35">
        <f t="shared" si="187"/>
        <v>0</v>
      </c>
      <c r="K561" s="35" t="str">
        <f>IFERROR(IF(INDEX('[1]PNC 2020'!$A$3:$AA$434,MATCH($A561,'[1]PNC 2020'!$A$7:$A$434,0)+4,MATCH(K$60,'[1]PNC 2020'!$A$3:$AA$3,0))=0,"",INDEX('[1]PNC 2020'!$A$3:$AA$434,MATCH($A561,'[1]PNC 2020'!$A$7:$A$434,0)+4,MATCH(K$60,'[1]PNC 2020'!$A$3:$AA$3,0))),"")</f>
        <v/>
      </c>
      <c r="L561" s="35" t="str">
        <f>IFERROR(IF(INDEX('[1]PNC 2020'!$A$3:$AA$434,MATCH($A561,'[1]PNC 2020'!$A$7:$A$434,0)+4,MATCH(L$60,'[1]PNC 2020'!$A$3:$AA$3,0))=0,"",INDEX('[1]PNC 2020'!$A$3:$AA$434,MATCH($A561,'[1]PNC 2020'!$A$7:$A$434,0)+4,MATCH(L$60,'[1]PNC 2020'!$A$3:$AA$3,0))),"")</f>
        <v/>
      </c>
      <c r="M561" s="35">
        <f t="shared" si="188"/>
        <v>0</v>
      </c>
      <c r="N561" s="35" t="str">
        <f>IFERROR(IF(INDEX('[1]PNC 2020'!$A$3:$AA$434,MATCH($A561,'[1]PNC 2020'!$A$7:$A$434,0)+4,MATCH(N$60,'[1]PNC 2020'!$A$3:$AA$3,0))=0,"",INDEX('[1]PNC 2020'!$A$3:$AA$434,MATCH($A561,'[1]PNC 2020'!$A$7:$A$434,0)+4,MATCH(N$60,'[1]PNC 2020'!$A$3:$AA$3,0))),"")</f>
        <v/>
      </c>
      <c r="O561" s="35" t="str">
        <f>IFERROR(IF(INDEX('[1]PNC 2020'!$A$3:$AA$434,MATCH($A561,'[1]PNC 2020'!$A$7:$A$434,0)+4,MATCH(O$60,'[1]PNC 2020'!$A$3:$AA$3,0))=0,"",INDEX('[1]PNC 2020'!$A$3:$AA$434,MATCH($A561,'[1]PNC 2020'!$A$7:$A$434,0)+4,MATCH(O$60,'[1]PNC 2020'!$A$3:$AA$3,0))),"")</f>
        <v/>
      </c>
      <c r="P561" s="35">
        <f t="shared" si="189"/>
        <v>0</v>
      </c>
      <c r="Q561" s="35" t="str">
        <f>IFERROR(IF(INDEX('[1]PNC 2020'!$A$3:$AA$434,MATCH($A561,'[1]PNC 2020'!$A$7:$A$434,0)+4,MATCH(Q$60,'[1]PNC 2020'!$A$3:$AA$3,0))=0,"",INDEX('[1]PNC 2020'!$A$3:$AA$434,MATCH($A561,'[1]PNC 2020'!$A$7:$A$434,0)+4,MATCH(Q$60,'[1]PNC 2020'!$A$3:$AA$3,0))),"")</f>
        <v/>
      </c>
      <c r="R561" s="35" t="str">
        <f>IFERROR(IF(INDEX('[1]PNC 2020'!$A$3:$AA$434,MATCH($A561,'[1]PNC 2020'!$A$7:$A$434,0)+4,MATCH(R$60,'[1]PNC 2020'!$A$3:$AA$3,0))=0,"",INDEX('[1]PNC 2020'!$A$3:$AA$434,MATCH($A561,'[1]PNC 2020'!$A$7:$A$434,0)+4,MATCH(R$60,'[1]PNC 2020'!$A$3:$AA$3,0))),"")</f>
        <v/>
      </c>
      <c r="S561" s="35">
        <f t="shared" si="190"/>
        <v>0</v>
      </c>
      <c r="T561" s="35" t="str">
        <f>IFERROR(IF(INDEX('[1]PNC 2020'!$A$3:$AA$434,MATCH($A561,'[1]PNC 2020'!$A$7:$A$434,0)+4,MATCH(T$60,'[1]PNC 2020'!$A$3:$AA$3,0))=0,"",INDEX('[1]PNC 2020'!$A$3:$AA$434,MATCH($A561,'[1]PNC 2020'!$A$7:$A$434,0)+4,MATCH(T$60,'[1]PNC 2020'!$A$3:$AA$3,0))),"")</f>
        <v/>
      </c>
      <c r="U561" s="35" t="str">
        <f>IFERROR(IF(INDEX('[1]PNC 2020'!$A$3:$AA$434,MATCH($A561,'[1]PNC 2020'!$A$7:$A$434,0)+4,MATCH(U$60,'[1]PNC 2020'!$A$3:$AA$3,0))=0,"",INDEX('[1]PNC 2020'!$A$3:$AA$434,MATCH($A561,'[1]PNC 2020'!$A$7:$A$434,0)+4,MATCH(U$60,'[1]PNC 2020'!$A$3:$AA$3,0))),"")</f>
        <v/>
      </c>
      <c r="V561" s="35">
        <f t="shared" si="191"/>
        <v>0</v>
      </c>
      <c r="W561" s="35" t="str">
        <f>IFERROR(IF(INDEX('[1]PNC 2020'!$A$3:$AA$434,MATCH($A561,'[1]PNC 2020'!$A$7:$A$434,0)+4,MATCH(W$60,'[1]PNC 2020'!$A$3:$AA$3,0))=0,"",INDEX('[1]PNC 2020'!$A$3:$AA$434,MATCH($A561,'[1]PNC 2020'!$A$7:$A$434,0)+4,MATCH(W$60,'[1]PNC 2020'!$A$3:$AA$3,0))),"")</f>
        <v/>
      </c>
      <c r="X561" s="35" t="str">
        <f>IFERROR(IF(INDEX('[1]PNC 2020'!$A$3:$AA$434,MATCH($A561,'[1]PNC 2020'!$A$7:$A$434,0)+4,MATCH(X$60,'[1]PNC 2020'!$A$3:$AA$3,0))=0,"",INDEX('[1]PNC 2020'!$A$3:$AA$434,MATCH($A561,'[1]PNC 2020'!$A$7:$A$434,0)+4,MATCH(X$60,'[1]PNC 2020'!$A$3:$AA$3,0))),"")</f>
        <v/>
      </c>
      <c r="Y561" s="35">
        <f t="shared" si="192"/>
        <v>0</v>
      </c>
      <c r="Z561" s="35" t="str">
        <f>IFERROR(IF(INDEX('[1]PNC 2020'!$A$3:$AA$434,MATCH($A561,'[1]PNC 2020'!$A$7:$A$434,0)+4,MATCH(Z$60,'[1]PNC 2020'!$A$3:$AA$3,0))=0,"",INDEX('[1]PNC 2020'!$A$3:$AA$434,MATCH($A561,'[1]PNC 2020'!$A$7:$A$434,0)+4,MATCH(Z$60,'[1]PNC 2020'!$A$3:$AA$3,0))),"")</f>
        <v/>
      </c>
      <c r="AA561" s="35" t="str">
        <f>IFERROR(IF(INDEX('[1]PNC 2020'!$A$3:$AA$434,MATCH($A561,'[1]PNC 2020'!$A$7:$A$434,0)+4,MATCH(AA$60,'[1]PNC 2020'!$A$3:$AA$3,0))=0,"",INDEX('[1]PNC 2020'!$A$3:$AA$434,MATCH($A561,'[1]PNC 2020'!$A$7:$A$434,0)+4,MATCH(AA$60,'[1]PNC 2020'!$A$3:$AA$3,0))),"")</f>
        <v/>
      </c>
      <c r="AB561" s="35">
        <f t="shared" si="193"/>
        <v>0</v>
      </c>
      <c r="AC561" s="35" t="str">
        <f>IFERROR(IF(INDEX('[1]PNC 2020'!$A$3:$AA$434,MATCH($A561,'[1]PNC 2020'!$A$7:$A$434,0)+4,MATCH(AC$60,'[1]PNC 2020'!$A$3:$AA$3,0))=0,"",INDEX('[1]PNC 2020'!$A$3:$AA$434,MATCH($A561,'[1]PNC 2020'!$A$7:$A$434,0)+4,MATCH(AC$60,'[1]PNC 2020'!$A$3:$AA$3,0))),"")</f>
        <v/>
      </c>
      <c r="AD561" s="35" t="str">
        <f>IFERROR(IF(INDEX('[1]PNC 2020'!$A$3:$AA$434,MATCH($A561,'[1]PNC 2020'!$A$7:$A$434,0)+4,MATCH(AD$60,'[1]PNC 2020'!$A$3:$AA$3,0))=0,"",INDEX('[1]PNC 2020'!$A$3:$AA$434,MATCH($A561,'[1]PNC 2020'!$A$7:$A$434,0)+4,MATCH(AD$60,'[1]PNC 2020'!$A$3:$AA$3,0))),"")</f>
        <v/>
      </c>
      <c r="AE561" s="35">
        <f t="shared" si="194"/>
        <v>0</v>
      </c>
      <c r="AF561" s="35" t="str">
        <f>IFERROR(IF(INDEX('[1]PNC 2020'!$A$3:$AA$434,MATCH($A561,'[1]PNC 2020'!$A$7:$A$434,0)+4,MATCH(AF$60,'[1]PNC 2020'!$A$3:$AA$3,0))=0,"",INDEX('[1]PNC 2020'!$A$3:$AA$434,MATCH($A561,'[1]PNC 2020'!$A$7:$A$434,0)+4,MATCH(AF$60,'[1]PNC 2020'!$A$3:$AA$3,0))),"")</f>
        <v/>
      </c>
      <c r="AG561" s="35" t="str">
        <f>IFERROR(IF(INDEX('[1]PNC 2020'!$A$3:$AA$434,MATCH($A561,'[1]PNC 2020'!$A$7:$A$434,0)+4,MATCH(AG$60,'[1]PNC 2020'!$A$3:$AA$3,0))=0,"",INDEX('[1]PNC 2020'!$A$3:$AA$434,MATCH($A561,'[1]PNC 2020'!$A$7:$A$434,0)+4,MATCH(AG$60,'[1]PNC 2020'!$A$3:$AA$3,0))),"")</f>
        <v/>
      </c>
      <c r="AH561" s="35">
        <f t="shared" si="195"/>
        <v>0</v>
      </c>
      <c r="AI561" s="35" t="str">
        <f>IFERROR(IF(INDEX('[1]PNC 2020'!$A$3:$AA$434,MATCH($A561,'[1]PNC 2020'!$A$7:$A$434,0)+4,MATCH(AI$60,'[1]PNC 2020'!$A$3:$AA$3,0))=0,"",INDEX('[1]PNC 2020'!$A$3:$AA$434,MATCH($A561,'[1]PNC 2020'!$A$7:$A$434,0)+4,MATCH(AI$60,'[1]PNC 2020'!$A$3:$AA$3,0))),"")</f>
        <v/>
      </c>
      <c r="AJ561" s="35" t="str">
        <f>IFERROR(IF(INDEX('[1]PNC 2020'!$A$3:$AA$434,MATCH($A561,'[1]PNC 2020'!$A$7:$A$434,0)+4,MATCH(AJ$60,'[1]PNC 2020'!$A$3:$AA$3,0))=0,"",INDEX('[1]PNC 2020'!$A$3:$AA$434,MATCH($A561,'[1]PNC 2020'!$A$7:$A$434,0)+4,MATCH(AJ$60,'[1]PNC 2020'!$A$3:$AA$3,0))),"")</f>
        <v/>
      </c>
      <c r="AK561" s="35">
        <f t="shared" si="196"/>
        <v>0</v>
      </c>
      <c r="AM561" s="97" t="s">
        <v>9</v>
      </c>
    </row>
    <row r="562" spans="1:39" ht="15.9" customHeight="1" x14ac:dyDescent="0.25">
      <c r="A562" s="97" t="str">
        <f t="shared" si="183"/>
        <v xml:space="preserve">OctubreCooperativa Nacional De Seguros, Inc </v>
      </c>
      <c r="B562" s="37" t="s">
        <v>120</v>
      </c>
      <c r="C562" s="44">
        <f t="shared" si="184"/>
        <v>0</v>
      </c>
      <c r="D562" s="44">
        <f t="shared" si="185"/>
        <v>0</v>
      </c>
      <c r="E562" s="35" t="str">
        <f>IFERROR(IF(INDEX('[1]PNC 2020'!$A$3:$AA$434,MATCH($A562,'[1]PNC 2020'!$A$7:$A$434,0)+4,MATCH(E$60,'[1]PNC 2020'!$A$3:$AA$3,0))=0,"",INDEX('[1]PNC 2020'!$A$3:$AA$434,MATCH($A562,'[1]PNC 2020'!$A$7:$A$434,0)+4,MATCH(E$60,'[1]PNC 2020'!$A$3:$AA$3,0))),"")</f>
        <v/>
      </c>
      <c r="F562" s="35" t="str">
        <f>IFERROR(IF(INDEX('[1]PNC 2020'!$A$3:$AA$434,MATCH($A562,'[1]PNC 2020'!$A$7:$A$434,0)+4,MATCH(F$60,'[1]PNC 2020'!$A$3:$AA$3,0))=0,"",INDEX('[1]PNC 2020'!$A$3:$AA$434,MATCH($A562,'[1]PNC 2020'!$A$7:$A$434,0)+4,MATCH(F$60,'[1]PNC 2020'!$A$3:$AA$3,0))),"")</f>
        <v/>
      </c>
      <c r="G562" s="35">
        <f t="shared" si="186"/>
        <v>0</v>
      </c>
      <c r="H562" s="35" t="str">
        <f>IFERROR(IF(INDEX('[1]PNC 2020'!$A$3:$AA$434,MATCH($A562,'[1]PNC 2020'!$A$7:$A$434,0)+4,MATCH(H$60,'[1]PNC 2020'!$A$3:$AA$3,0))=0,"",INDEX('[1]PNC 2020'!$A$3:$AA$434,MATCH($A562,'[1]PNC 2020'!$A$7:$A$434,0)+4,MATCH(H$60,'[1]PNC 2020'!$A$3:$AA$3,0))),"")</f>
        <v/>
      </c>
      <c r="I562" s="35" t="str">
        <f>IFERROR(IF(INDEX('[1]PNC 2020'!$A$3:$AA$434,MATCH($A562,'[1]PNC 2020'!$A$7:$A$434,0)+4,MATCH(I$60,'[1]PNC 2020'!$A$3:$AA$3,0))=0,"",INDEX('[1]PNC 2020'!$A$3:$AA$434,MATCH($A562,'[1]PNC 2020'!$A$7:$A$434,0)+4,MATCH(I$60,'[1]PNC 2020'!$A$3:$AA$3,0))),"")</f>
        <v/>
      </c>
      <c r="J562" s="35">
        <f t="shared" si="187"/>
        <v>0</v>
      </c>
      <c r="K562" s="35" t="str">
        <f>IFERROR(IF(INDEX('[1]PNC 2020'!$A$3:$AA$434,MATCH($A562,'[1]PNC 2020'!$A$7:$A$434,0)+4,MATCH(K$60,'[1]PNC 2020'!$A$3:$AA$3,0))=0,"",INDEX('[1]PNC 2020'!$A$3:$AA$434,MATCH($A562,'[1]PNC 2020'!$A$7:$A$434,0)+4,MATCH(K$60,'[1]PNC 2020'!$A$3:$AA$3,0))),"")</f>
        <v/>
      </c>
      <c r="L562" s="35" t="str">
        <f>IFERROR(IF(INDEX('[1]PNC 2020'!$A$3:$AA$434,MATCH($A562,'[1]PNC 2020'!$A$7:$A$434,0)+4,MATCH(L$60,'[1]PNC 2020'!$A$3:$AA$3,0))=0,"",INDEX('[1]PNC 2020'!$A$3:$AA$434,MATCH($A562,'[1]PNC 2020'!$A$7:$A$434,0)+4,MATCH(L$60,'[1]PNC 2020'!$A$3:$AA$3,0))),"")</f>
        <v/>
      </c>
      <c r="M562" s="35">
        <f t="shared" si="188"/>
        <v>0</v>
      </c>
      <c r="N562" s="35" t="str">
        <f>IFERROR(IF(INDEX('[1]PNC 2020'!$A$3:$AA$434,MATCH($A562,'[1]PNC 2020'!$A$7:$A$434,0)+4,MATCH(N$60,'[1]PNC 2020'!$A$3:$AA$3,0))=0,"",INDEX('[1]PNC 2020'!$A$3:$AA$434,MATCH($A562,'[1]PNC 2020'!$A$7:$A$434,0)+4,MATCH(N$60,'[1]PNC 2020'!$A$3:$AA$3,0))),"")</f>
        <v/>
      </c>
      <c r="O562" s="35" t="str">
        <f>IFERROR(IF(INDEX('[1]PNC 2020'!$A$3:$AA$434,MATCH($A562,'[1]PNC 2020'!$A$7:$A$434,0)+4,MATCH(O$60,'[1]PNC 2020'!$A$3:$AA$3,0))=0,"",INDEX('[1]PNC 2020'!$A$3:$AA$434,MATCH($A562,'[1]PNC 2020'!$A$7:$A$434,0)+4,MATCH(O$60,'[1]PNC 2020'!$A$3:$AA$3,0))),"")</f>
        <v/>
      </c>
      <c r="P562" s="35">
        <f t="shared" si="189"/>
        <v>0</v>
      </c>
      <c r="Q562" s="35" t="str">
        <f>IFERROR(IF(INDEX('[1]PNC 2020'!$A$3:$AA$434,MATCH($A562,'[1]PNC 2020'!$A$7:$A$434,0)+4,MATCH(Q$60,'[1]PNC 2020'!$A$3:$AA$3,0))=0,"",INDEX('[1]PNC 2020'!$A$3:$AA$434,MATCH($A562,'[1]PNC 2020'!$A$7:$A$434,0)+4,MATCH(Q$60,'[1]PNC 2020'!$A$3:$AA$3,0))),"")</f>
        <v/>
      </c>
      <c r="R562" s="35" t="str">
        <f>IFERROR(IF(INDEX('[1]PNC 2020'!$A$3:$AA$434,MATCH($A562,'[1]PNC 2020'!$A$7:$A$434,0)+4,MATCH(R$60,'[1]PNC 2020'!$A$3:$AA$3,0))=0,"",INDEX('[1]PNC 2020'!$A$3:$AA$434,MATCH($A562,'[1]PNC 2020'!$A$7:$A$434,0)+4,MATCH(R$60,'[1]PNC 2020'!$A$3:$AA$3,0))),"")</f>
        <v/>
      </c>
      <c r="S562" s="35">
        <f t="shared" si="190"/>
        <v>0</v>
      </c>
      <c r="T562" s="35" t="str">
        <f>IFERROR(IF(INDEX('[1]PNC 2020'!$A$3:$AA$434,MATCH($A562,'[1]PNC 2020'!$A$7:$A$434,0)+4,MATCH(T$60,'[1]PNC 2020'!$A$3:$AA$3,0))=0,"",INDEX('[1]PNC 2020'!$A$3:$AA$434,MATCH($A562,'[1]PNC 2020'!$A$7:$A$434,0)+4,MATCH(T$60,'[1]PNC 2020'!$A$3:$AA$3,0))),"")</f>
        <v/>
      </c>
      <c r="U562" s="35" t="str">
        <f>IFERROR(IF(INDEX('[1]PNC 2020'!$A$3:$AA$434,MATCH($A562,'[1]PNC 2020'!$A$7:$A$434,0)+4,MATCH(U$60,'[1]PNC 2020'!$A$3:$AA$3,0))=0,"",INDEX('[1]PNC 2020'!$A$3:$AA$434,MATCH($A562,'[1]PNC 2020'!$A$7:$A$434,0)+4,MATCH(U$60,'[1]PNC 2020'!$A$3:$AA$3,0))),"")</f>
        <v/>
      </c>
      <c r="V562" s="35">
        <f t="shared" si="191"/>
        <v>0</v>
      </c>
      <c r="W562" s="35" t="str">
        <f>IFERROR(IF(INDEX('[1]PNC 2020'!$A$3:$AA$434,MATCH($A562,'[1]PNC 2020'!$A$7:$A$434,0)+4,MATCH(W$60,'[1]PNC 2020'!$A$3:$AA$3,0))=0,"",INDEX('[1]PNC 2020'!$A$3:$AA$434,MATCH($A562,'[1]PNC 2020'!$A$7:$A$434,0)+4,MATCH(W$60,'[1]PNC 2020'!$A$3:$AA$3,0))),"")</f>
        <v/>
      </c>
      <c r="X562" s="35" t="str">
        <f>IFERROR(IF(INDEX('[1]PNC 2020'!$A$3:$AA$434,MATCH($A562,'[1]PNC 2020'!$A$7:$A$434,0)+4,MATCH(X$60,'[1]PNC 2020'!$A$3:$AA$3,0))=0,"",INDEX('[1]PNC 2020'!$A$3:$AA$434,MATCH($A562,'[1]PNC 2020'!$A$7:$A$434,0)+4,MATCH(X$60,'[1]PNC 2020'!$A$3:$AA$3,0))),"")</f>
        <v/>
      </c>
      <c r="Y562" s="35">
        <f t="shared" si="192"/>
        <v>0</v>
      </c>
      <c r="Z562" s="35" t="str">
        <f>IFERROR(IF(INDEX('[1]PNC 2020'!$A$3:$AA$434,MATCH($A562,'[1]PNC 2020'!$A$7:$A$434,0)+4,MATCH(Z$60,'[1]PNC 2020'!$A$3:$AA$3,0))=0,"",INDEX('[1]PNC 2020'!$A$3:$AA$434,MATCH($A562,'[1]PNC 2020'!$A$7:$A$434,0)+4,MATCH(Z$60,'[1]PNC 2020'!$A$3:$AA$3,0))),"")</f>
        <v/>
      </c>
      <c r="AA562" s="35" t="str">
        <f>IFERROR(IF(INDEX('[1]PNC 2020'!$A$3:$AA$434,MATCH($A562,'[1]PNC 2020'!$A$7:$A$434,0)+4,MATCH(AA$60,'[1]PNC 2020'!$A$3:$AA$3,0))=0,"",INDEX('[1]PNC 2020'!$A$3:$AA$434,MATCH($A562,'[1]PNC 2020'!$A$7:$A$434,0)+4,MATCH(AA$60,'[1]PNC 2020'!$A$3:$AA$3,0))),"")</f>
        <v/>
      </c>
      <c r="AB562" s="35">
        <f t="shared" si="193"/>
        <v>0</v>
      </c>
      <c r="AC562" s="35" t="str">
        <f>IFERROR(IF(INDEX('[1]PNC 2020'!$A$3:$AA$434,MATCH($A562,'[1]PNC 2020'!$A$7:$A$434,0)+4,MATCH(AC$60,'[1]PNC 2020'!$A$3:$AA$3,0))=0,"",INDEX('[1]PNC 2020'!$A$3:$AA$434,MATCH($A562,'[1]PNC 2020'!$A$7:$A$434,0)+4,MATCH(AC$60,'[1]PNC 2020'!$A$3:$AA$3,0))),"")</f>
        <v/>
      </c>
      <c r="AD562" s="35" t="str">
        <f>IFERROR(IF(INDEX('[1]PNC 2020'!$A$3:$AA$434,MATCH($A562,'[1]PNC 2020'!$A$7:$A$434,0)+4,MATCH(AD$60,'[1]PNC 2020'!$A$3:$AA$3,0))=0,"",INDEX('[1]PNC 2020'!$A$3:$AA$434,MATCH($A562,'[1]PNC 2020'!$A$7:$A$434,0)+4,MATCH(AD$60,'[1]PNC 2020'!$A$3:$AA$3,0))),"")</f>
        <v/>
      </c>
      <c r="AE562" s="35">
        <f t="shared" si="194"/>
        <v>0</v>
      </c>
      <c r="AF562" s="35" t="str">
        <f>IFERROR(IF(INDEX('[1]PNC 2020'!$A$3:$AA$434,MATCH($A562,'[1]PNC 2020'!$A$7:$A$434,0)+4,MATCH(AF$60,'[1]PNC 2020'!$A$3:$AA$3,0))=0,"",INDEX('[1]PNC 2020'!$A$3:$AA$434,MATCH($A562,'[1]PNC 2020'!$A$7:$A$434,0)+4,MATCH(AF$60,'[1]PNC 2020'!$A$3:$AA$3,0))),"")</f>
        <v/>
      </c>
      <c r="AG562" s="35" t="str">
        <f>IFERROR(IF(INDEX('[1]PNC 2020'!$A$3:$AA$434,MATCH($A562,'[1]PNC 2020'!$A$7:$A$434,0)+4,MATCH(AG$60,'[1]PNC 2020'!$A$3:$AA$3,0))=0,"",INDEX('[1]PNC 2020'!$A$3:$AA$434,MATCH($A562,'[1]PNC 2020'!$A$7:$A$434,0)+4,MATCH(AG$60,'[1]PNC 2020'!$A$3:$AA$3,0))),"")</f>
        <v/>
      </c>
      <c r="AH562" s="35">
        <f t="shared" si="195"/>
        <v>0</v>
      </c>
      <c r="AI562" s="35" t="str">
        <f>IFERROR(IF(INDEX('[1]PNC 2020'!$A$3:$AA$434,MATCH($A562,'[1]PNC 2020'!$A$7:$A$434,0)+4,MATCH(AI$60,'[1]PNC 2020'!$A$3:$AA$3,0))=0,"",INDEX('[1]PNC 2020'!$A$3:$AA$434,MATCH($A562,'[1]PNC 2020'!$A$7:$A$434,0)+4,MATCH(AI$60,'[1]PNC 2020'!$A$3:$AA$3,0))),"")</f>
        <v/>
      </c>
      <c r="AJ562" s="35" t="str">
        <f>IFERROR(IF(INDEX('[1]PNC 2020'!$A$3:$AA$434,MATCH($A562,'[1]PNC 2020'!$A$7:$A$434,0)+4,MATCH(AJ$60,'[1]PNC 2020'!$A$3:$AA$3,0))=0,"",INDEX('[1]PNC 2020'!$A$3:$AA$434,MATCH($A562,'[1]PNC 2020'!$A$7:$A$434,0)+4,MATCH(AJ$60,'[1]PNC 2020'!$A$3:$AA$3,0))),"")</f>
        <v/>
      </c>
      <c r="AK562" s="35">
        <f t="shared" si="196"/>
        <v>0</v>
      </c>
      <c r="AM562" s="97" t="s">
        <v>9</v>
      </c>
    </row>
    <row r="563" spans="1:39" ht="15.9" customHeight="1" x14ac:dyDescent="0.25">
      <c r="A563" s="97" t="str">
        <f t="shared" si="183"/>
        <v>OctubreAngloamericana de Seguros, S. A.</v>
      </c>
      <c r="B563" s="37" t="s">
        <v>78</v>
      </c>
      <c r="C563" s="44">
        <f t="shared" si="184"/>
        <v>0</v>
      </c>
      <c r="D563" s="44">
        <f t="shared" si="185"/>
        <v>0</v>
      </c>
      <c r="E563" s="35" t="str">
        <f>IFERROR(IF(INDEX('[1]PNC 2020'!$A$3:$AA$434,MATCH($A563,'[1]PNC 2020'!$A$7:$A$434,0)+4,MATCH(E$60,'[1]PNC 2020'!$A$3:$AA$3,0))=0,"",INDEX('[1]PNC 2020'!$A$3:$AA$434,MATCH($A563,'[1]PNC 2020'!$A$7:$A$434,0)+4,MATCH(E$60,'[1]PNC 2020'!$A$3:$AA$3,0))),"")</f>
        <v/>
      </c>
      <c r="F563" s="35" t="str">
        <f>IFERROR(IF(INDEX('[1]PNC 2020'!$A$3:$AA$434,MATCH($A563,'[1]PNC 2020'!$A$7:$A$434,0)+4,MATCH(F$60,'[1]PNC 2020'!$A$3:$AA$3,0))=0,"",INDEX('[1]PNC 2020'!$A$3:$AA$434,MATCH($A563,'[1]PNC 2020'!$A$7:$A$434,0)+4,MATCH(F$60,'[1]PNC 2020'!$A$3:$AA$3,0))),"")</f>
        <v/>
      </c>
      <c r="G563" s="35">
        <f t="shared" si="186"/>
        <v>0</v>
      </c>
      <c r="H563" s="35" t="str">
        <f>IFERROR(IF(INDEX('[1]PNC 2020'!$A$3:$AA$434,MATCH($A563,'[1]PNC 2020'!$A$7:$A$434,0)+4,MATCH(H$60,'[1]PNC 2020'!$A$3:$AA$3,0))=0,"",INDEX('[1]PNC 2020'!$A$3:$AA$434,MATCH($A563,'[1]PNC 2020'!$A$7:$A$434,0)+4,MATCH(H$60,'[1]PNC 2020'!$A$3:$AA$3,0))),"")</f>
        <v/>
      </c>
      <c r="I563" s="35" t="str">
        <f>IFERROR(IF(INDEX('[1]PNC 2020'!$A$3:$AA$434,MATCH($A563,'[1]PNC 2020'!$A$7:$A$434,0)+4,MATCH(I$60,'[1]PNC 2020'!$A$3:$AA$3,0))=0,"",INDEX('[1]PNC 2020'!$A$3:$AA$434,MATCH($A563,'[1]PNC 2020'!$A$7:$A$434,0)+4,MATCH(I$60,'[1]PNC 2020'!$A$3:$AA$3,0))),"")</f>
        <v/>
      </c>
      <c r="J563" s="35">
        <f t="shared" si="187"/>
        <v>0</v>
      </c>
      <c r="K563" s="35" t="str">
        <f>IFERROR(IF(INDEX('[1]PNC 2020'!$A$3:$AA$434,MATCH($A563,'[1]PNC 2020'!$A$7:$A$434,0)+4,MATCH(K$60,'[1]PNC 2020'!$A$3:$AA$3,0))=0,"",INDEX('[1]PNC 2020'!$A$3:$AA$434,MATCH($A563,'[1]PNC 2020'!$A$7:$A$434,0)+4,MATCH(K$60,'[1]PNC 2020'!$A$3:$AA$3,0))),"")</f>
        <v/>
      </c>
      <c r="L563" s="35" t="str">
        <f>IFERROR(IF(INDEX('[1]PNC 2020'!$A$3:$AA$434,MATCH($A563,'[1]PNC 2020'!$A$7:$A$434,0)+4,MATCH(L$60,'[1]PNC 2020'!$A$3:$AA$3,0))=0,"",INDEX('[1]PNC 2020'!$A$3:$AA$434,MATCH($A563,'[1]PNC 2020'!$A$7:$A$434,0)+4,MATCH(L$60,'[1]PNC 2020'!$A$3:$AA$3,0))),"")</f>
        <v/>
      </c>
      <c r="M563" s="35">
        <f t="shared" si="188"/>
        <v>0</v>
      </c>
      <c r="N563" s="35" t="str">
        <f>IFERROR(IF(INDEX('[1]PNC 2020'!$A$3:$AA$434,MATCH($A563,'[1]PNC 2020'!$A$7:$A$434,0)+4,MATCH(N$60,'[1]PNC 2020'!$A$3:$AA$3,0))=0,"",INDEX('[1]PNC 2020'!$A$3:$AA$434,MATCH($A563,'[1]PNC 2020'!$A$7:$A$434,0)+4,MATCH(N$60,'[1]PNC 2020'!$A$3:$AA$3,0))),"")</f>
        <v/>
      </c>
      <c r="O563" s="35" t="str">
        <f>IFERROR(IF(INDEX('[1]PNC 2020'!$A$3:$AA$434,MATCH($A563,'[1]PNC 2020'!$A$7:$A$434,0)+4,MATCH(O$60,'[1]PNC 2020'!$A$3:$AA$3,0))=0,"",INDEX('[1]PNC 2020'!$A$3:$AA$434,MATCH($A563,'[1]PNC 2020'!$A$7:$A$434,0)+4,MATCH(O$60,'[1]PNC 2020'!$A$3:$AA$3,0))),"")</f>
        <v/>
      </c>
      <c r="P563" s="35">
        <f t="shared" si="189"/>
        <v>0</v>
      </c>
      <c r="Q563" s="35" t="str">
        <f>IFERROR(IF(INDEX('[1]PNC 2020'!$A$3:$AA$434,MATCH($A563,'[1]PNC 2020'!$A$7:$A$434,0)+4,MATCH(Q$60,'[1]PNC 2020'!$A$3:$AA$3,0))=0,"",INDEX('[1]PNC 2020'!$A$3:$AA$434,MATCH($A563,'[1]PNC 2020'!$A$7:$A$434,0)+4,MATCH(Q$60,'[1]PNC 2020'!$A$3:$AA$3,0))),"")</f>
        <v/>
      </c>
      <c r="R563" s="35" t="str">
        <f>IFERROR(IF(INDEX('[1]PNC 2020'!$A$3:$AA$434,MATCH($A563,'[1]PNC 2020'!$A$7:$A$434,0)+4,MATCH(R$60,'[1]PNC 2020'!$A$3:$AA$3,0))=0,"",INDEX('[1]PNC 2020'!$A$3:$AA$434,MATCH($A563,'[1]PNC 2020'!$A$7:$A$434,0)+4,MATCH(R$60,'[1]PNC 2020'!$A$3:$AA$3,0))),"")</f>
        <v/>
      </c>
      <c r="S563" s="35">
        <f t="shared" si="190"/>
        <v>0</v>
      </c>
      <c r="T563" s="35" t="str">
        <f>IFERROR(IF(INDEX('[1]PNC 2020'!$A$3:$AA$434,MATCH($A563,'[1]PNC 2020'!$A$7:$A$434,0)+4,MATCH(T$60,'[1]PNC 2020'!$A$3:$AA$3,0))=0,"",INDEX('[1]PNC 2020'!$A$3:$AA$434,MATCH($A563,'[1]PNC 2020'!$A$7:$A$434,0)+4,MATCH(T$60,'[1]PNC 2020'!$A$3:$AA$3,0))),"")</f>
        <v/>
      </c>
      <c r="U563" s="35" t="str">
        <f>IFERROR(IF(INDEX('[1]PNC 2020'!$A$3:$AA$434,MATCH($A563,'[1]PNC 2020'!$A$7:$A$434,0)+4,MATCH(U$60,'[1]PNC 2020'!$A$3:$AA$3,0))=0,"",INDEX('[1]PNC 2020'!$A$3:$AA$434,MATCH($A563,'[1]PNC 2020'!$A$7:$A$434,0)+4,MATCH(U$60,'[1]PNC 2020'!$A$3:$AA$3,0))),"")</f>
        <v/>
      </c>
      <c r="V563" s="35">
        <f t="shared" si="191"/>
        <v>0</v>
      </c>
      <c r="W563" s="35" t="str">
        <f>IFERROR(IF(INDEX('[1]PNC 2020'!$A$3:$AA$434,MATCH($A563,'[1]PNC 2020'!$A$7:$A$434,0)+4,MATCH(W$60,'[1]PNC 2020'!$A$3:$AA$3,0))=0,"",INDEX('[1]PNC 2020'!$A$3:$AA$434,MATCH($A563,'[1]PNC 2020'!$A$7:$A$434,0)+4,MATCH(W$60,'[1]PNC 2020'!$A$3:$AA$3,0))),"")</f>
        <v/>
      </c>
      <c r="X563" s="35" t="str">
        <f>IFERROR(IF(INDEX('[1]PNC 2020'!$A$3:$AA$434,MATCH($A563,'[1]PNC 2020'!$A$7:$A$434,0)+4,MATCH(X$60,'[1]PNC 2020'!$A$3:$AA$3,0))=0,"",INDEX('[1]PNC 2020'!$A$3:$AA$434,MATCH($A563,'[1]PNC 2020'!$A$7:$A$434,0)+4,MATCH(X$60,'[1]PNC 2020'!$A$3:$AA$3,0))),"")</f>
        <v/>
      </c>
      <c r="Y563" s="35">
        <f t="shared" si="192"/>
        <v>0</v>
      </c>
      <c r="Z563" s="35" t="str">
        <f>IFERROR(IF(INDEX('[1]PNC 2020'!$A$3:$AA$434,MATCH($A563,'[1]PNC 2020'!$A$7:$A$434,0)+4,MATCH(Z$60,'[1]PNC 2020'!$A$3:$AA$3,0))=0,"",INDEX('[1]PNC 2020'!$A$3:$AA$434,MATCH($A563,'[1]PNC 2020'!$A$7:$A$434,0)+4,MATCH(Z$60,'[1]PNC 2020'!$A$3:$AA$3,0))),"")</f>
        <v/>
      </c>
      <c r="AA563" s="35" t="str">
        <f>IFERROR(IF(INDEX('[1]PNC 2020'!$A$3:$AA$434,MATCH($A563,'[1]PNC 2020'!$A$7:$A$434,0)+4,MATCH(AA$60,'[1]PNC 2020'!$A$3:$AA$3,0))=0,"",INDEX('[1]PNC 2020'!$A$3:$AA$434,MATCH($A563,'[1]PNC 2020'!$A$7:$A$434,0)+4,MATCH(AA$60,'[1]PNC 2020'!$A$3:$AA$3,0))),"")</f>
        <v/>
      </c>
      <c r="AB563" s="35">
        <f t="shared" si="193"/>
        <v>0</v>
      </c>
      <c r="AC563" s="35" t="str">
        <f>IFERROR(IF(INDEX('[1]PNC 2020'!$A$3:$AA$434,MATCH($A563,'[1]PNC 2020'!$A$7:$A$434,0)+4,MATCH(AC$60,'[1]PNC 2020'!$A$3:$AA$3,0))=0,"",INDEX('[1]PNC 2020'!$A$3:$AA$434,MATCH($A563,'[1]PNC 2020'!$A$7:$A$434,0)+4,MATCH(AC$60,'[1]PNC 2020'!$A$3:$AA$3,0))),"")</f>
        <v/>
      </c>
      <c r="AD563" s="35" t="str">
        <f>IFERROR(IF(INDEX('[1]PNC 2020'!$A$3:$AA$434,MATCH($A563,'[1]PNC 2020'!$A$7:$A$434,0)+4,MATCH(AD$60,'[1]PNC 2020'!$A$3:$AA$3,0))=0,"",INDEX('[1]PNC 2020'!$A$3:$AA$434,MATCH($A563,'[1]PNC 2020'!$A$7:$A$434,0)+4,MATCH(AD$60,'[1]PNC 2020'!$A$3:$AA$3,0))),"")</f>
        <v/>
      </c>
      <c r="AE563" s="35">
        <f t="shared" si="194"/>
        <v>0</v>
      </c>
      <c r="AF563" s="35" t="str">
        <f>IFERROR(IF(INDEX('[1]PNC 2020'!$A$3:$AA$434,MATCH($A563,'[1]PNC 2020'!$A$7:$A$434,0)+4,MATCH(AF$60,'[1]PNC 2020'!$A$3:$AA$3,0))=0,"",INDEX('[1]PNC 2020'!$A$3:$AA$434,MATCH($A563,'[1]PNC 2020'!$A$7:$A$434,0)+4,MATCH(AF$60,'[1]PNC 2020'!$A$3:$AA$3,0))),"")</f>
        <v/>
      </c>
      <c r="AG563" s="35" t="str">
        <f>IFERROR(IF(INDEX('[1]PNC 2020'!$A$3:$AA$434,MATCH($A563,'[1]PNC 2020'!$A$7:$A$434,0)+4,MATCH(AG$60,'[1]PNC 2020'!$A$3:$AA$3,0))=0,"",INDEX('[1]PNC 2020'!$A$3:$AA$434,MATCH($A563,'[1]PNC 2020'!$A$7:$A$434,0)+4,MATCH(AG$60,'[1]PNC 2020'!$A$3:$AA$3,0))),"")</f>
        <v/>
      </c>
      <c r="AH563" s="35">
        <f t="shared" si="195"/>
        <v>0</v>
      </c>
      <c r="AI563" s="35" t="str">
        <f>IFERROR(IF(INDEX('[1]PNC 2020'!$A$3:$AA$434,MATCH($A563,'[1]PNC 2020'!$A$7:$A$434,0)+4,MATCH(AI$60,'[1]PNC 2020'!$A$3:$AA$3,0))=0,"",INDEX('[1]PNC 2020'!$A$3:$AA$434,MATCH($A563,'[1]PNC 2020'!$A$7:$A$434,0)+4,MATCH(AI$60,'[1]PNC 2020'!$A$3:$AA$3,0))),"")</f>
        <v/>
      </c>
      <c r="AJ563" s="35" t="str">
        <f>IFERROR(IF(INDEX('[1]PNC 2020'!$A$3:$AA$434,MATCH($A563,'[1]PNC 2020'!$A$7:$A$434,0)+4,MATCH(AJ$60,'[1]PNC 2020'!$A$3:$AA$3,0))=0,"",INDEX('[1]PNC 2020'!$A$3:$AA$434,MATCH($A563,'[1]PNC 2020'!$A$7:$A$434,0)+4,MATCH(AJ$60,'[1]PNC 2020'!$A$3:$AA$3,0))),"")</f>
        <v/>
      </c>
      <c r="AK563" s="35">
        <f t="shared" si="196"/>
        <v>0</v>
      </c>
      <c r="AM563" s="97" t="s">
        <v>9</v>
      </c>
    </row>
    <row r="564" spans="1:39" ht="15.9" customHeight="1" x14ac:dyDescent="0.25">
      <c r="A564" s="97" t="str">
        <f t="shared" si="183"/>
        <v>OctubreAtrio Seguros S. A.</v>
      </c>
      <c r="B564" s="37" t="s">
        <v>121</v>
      </c>
      <c r="C564" s="44">
        <f t="shared" si="184"/>
        <v>0</v>
      </c>
      <c r="D564" s="44">
        <f t="shared" si="185"/>
        <v>0</v>
      </c>
      <c r="E564" s="35" t="str">
        <f>IFERROR(IF(INDEX('[1]PNC 2020'!$A$3:$AA$434,MATCH($A564,'[1]PNC 2020'!$A$7:$A$434,0)+4,MATCH(E$60,'[1]PNC 2020'!$A$3:$AA$3,0))=0,"",INDEX('[1]PNC 2020'!$A$3:$AA$434,MATCH($A564,'[1]PNC 2020'!$A$7:$A$434,0)+4,MATCH(E$60,'[1]PNC 2020'!$A$3:$AA$3,0))),"")</f>
        <v/>
      </c>
      <c r="F564" s="35" t="str">
        <f>IFERROR(IF(INDEX('[1]PNC 2020'!$A$3:$AA$434,MATCH($A564,'[1]PNC 2020'!$A$7:$A$434,0)+4,MATCH(F$60,'[1]PNC 2020'!$A$3:$AA$3,0))=0,"",INDEX('[1]PNC 2020'!$A$3:$AA$434,MATCH($A564,'[1]PNC 2020'!$A$7:$A$434,0)+4,MATCH(F$60,'[1]PNC 2020'!$A$3:$AA$3,0))),"")</f>
        <v/>
      </c>
      <c r="G564" s="35">
        <f t="shared" si="186"/>
        <v>0</v>
      </c>
      <c r="H564" s="35" t="str">
        <f>IFERROR(IF(INDEX('[1]PNC 2020'!$A$3:$AA$434,MATCH($A564,'[1]PNC 2020'!$A$7:$A$434,0)+4,MATCH(H$60,'[1]PNC 2020'!$A$3:$AA$3,0))=0,"",INDEX('[1]PNC 2020'!$A$3:$AA$434,MATCH($A564,'[1]PNC 2020'!$A$7:$A$434,0)+4,MATCH(H$60,'[1]PNC 2020'!$A$3:$AA$3,0))),"")</f>
        <v/>
      </c>
      <c r="I564" s="35" t="str">
        <f>IFERROR(IF(INDEX('[1]PNC 2020'!$A$3:$AA$434,MATCH($A564,'[1]PNC 2020'!$A$7:$A$434,0)+4,MATCH(I$60,'[1]PNC 2020'!$A$3:$AA$3,0))=0,"",INDEX('[1]PNC 2020'!$A$3:$AA$434,MATCH($A564,'[1]PNC 2020'!$A$7:$A$434,0)+4,MATCH(I$60,'[1]PNC 2020'!$A$3:$AA$3,0))),"")</f>
        <v/>
      </c>
      <c r="J564" s="35">
        <f t="shared" si="187"/>
        <v>0</v>
      </c>
      <c r="K564" s="35" t="str">
        <f>IFERROR(IF(INDEX('[1]PNC 2020'!$A$3:$AA$434,MATCH($A564,'[1]PNC 2020'!$A$7:$A$434,0)+4,MATCH(K$60,'[1]PNC 2020'!$A$3:$AA$3,0))=0,"",INDEX('[1]PNC 2020'!$A$3:$AA$434,MATCH($A564,'[1]PNC 2020'!$A$7:$A$434,0)+4,MATCH(K$60,'[1]PNC 2020'!$A$3:$AA$3,0))),"")</f>
        <v/>
      </c>
      <c r="L564" s="35" t="str">
        <f>IFERROR(IF(INDEX('[1]PNC 2020'!$A$3:$AA$434,MATCH($A564,'[1]PNC 2020'!$A$7:$A$434,0)+4,MATCH(L$60,'[1]PNC 2020'!$A$3:$AA$3,0))=0,"",INDEX('[1]PNC 2020'!$A$3:$AA$434,MATCH($A564,'[1]PNC 2020'!$A$7:$A$434,0)+4,MATCH(L$60,'[1]PNC 2020'!$A$3:$AA$3,0))),"")</f>
        <v/>
      </c>
      <c r="M564" s="35">
        <f t="shared" si="188"/>
        <v>0</v>
      </c>
      <c r="N564" s="35" t="str">
        <f>IFERROR(IF(INDEX('[1]PNC 2020'!$A$3:$AA$434,MATCH($A564,'[1]PNC 2020'!$A$7:$A$434,0)+4,MATCH(N$60,'[1]PNC 2020'!$A$3:$AA$3,0))=0,"",INDEX('[1]PNC 2020'!$A$3:$AA$434,MATCH($A564,'[1]PNC 2020'!$A$7:$A$434,0)+4,MATCH(N$60,'[1]PNC 2020'!$A$3:$AA$3,0))),"")</f>
        <v/>
      </c>
      <c r="O564" s="35" t="str">
        <f>IFERROR(IF(INDEX('[1]PNC 2020'!$A$3:$AA$434,MATCH($A564,'[1]PNC 2020'!$A$7:$A$434,0)+4,MATCH(O$60,'[1]PNC 2020'!$A$3:$AA$3,0))=0,"",INDEX('[1]PNC 2020'!$A$3:$AA$434,MATCH($A564,'[1]PNC 2020'!$A$7:$A$434,0)+4,MATCH(O$60,'[1]PNC 2020'!$A$3:$AA$3,0))),"")</f>
        <v/>
      </c>
      <c r="P564" s="35">
        <f t="shared" si="189"/>
        <v>0</v>
      </c>
      <c r="Q564" s="35" t="str">
        <f>IFERROR(IF(INDEX('[1]PNC 2020'!$A$3:$AA$434,MATCH($A564,'[1]PNC 2020'!$A$7:$A$434,0)+4,MATCH(Q$60,'[1]PNC 2020'!$A$3:$AA$3,0))=0,"",INDEX('[1]PNC 2020'!$A$3:$AA$434,MATCH($A564,'[1]PNC 2020'!$A$7:$A$434,0)+4,MATCH(Q$60,'[1]PNC 2020'!$A$3:$AA$3,0))),"")</f>
        <v/>
      </c>
      <c r="R564" s="35" t="str">
        <f>IFERROR(IF(INDEX('[1]PNC 2020'!$A$3:$AA$434,MATCH($A564,'[1]PNC 2020'!$A$7:$A$434,0)+4,MATCH(R$60,'[1]PNC 2020'!$A$3:$AA$3,0))=0,"",INDEX('[1]PNC 2020'!$A$3:$AA$434,MATCH($A564,'[1]PNC 2020'!$A$7:$A$434,0)+4,MATCH(R$60,'[1]PNC 2020'!$A$3:$AA$3,0))),"")</f>
        <v/>
      </c>
      <c r="S564" s="35">
        <f t="shared" si="190"/>
        <v>0</v>
      </c>
      <c r="T564" s="35" t="str">
        <f>IFERROR(IF(INDEX('[1]PNC 2020'!$A$3:$AA$434,MATCH($A564,'[1]PNC 2020'!$A$7:$A$434,0)+4,MATCH(T$60,'[1]PNC 2020'!$A$3:$AA$3,0))=0,"",INDEX('[1]PNC 2020'!$A$3:$AA$434,MATCH($A564,'[1]PNC 2020'!$A$7:$A$434,0)+4,MATCH(T$60,'[1]PNC 2020'!$A$3:$AA$3,0))),"")</f>
        <v/>
      </c>
      <c r="U564" s="35" t="str">
        <f>IFERROR(IF(INDEX('[1]PNC 2020'!$A$3:$AA$434,MATCH($A564,'[1]PNC 2020'!$A$7:$A$434,0)+4,MATCH(U$60,'[1]PNC 2020'!$A$3:$AA$3,0))=0,"",INDEX('[1]PNC 2020'!$A$3:$AA$434,MATCH($A564,'[1]PNC 2020'!$A$7:$A$434,0)+4,MATCH(U$60,'[1]PNC 2020'!$A$3:$AA$3,0))),"")</f>
        <v/>
      </c>
      <c r="V564" s="35">
        <f t="shared" si="191"/>
        <v>0</v>
      </c>
      <c r="W564" s="35" t="str">
        <f>IFERROR(IF(INDEX('[1]PNC 2020'!$A$3:$AA$434,MATCH($A564,'[1]PNC 2020'!$A$7:$A$434,0)+4,MATCH(W$60,'[1]PNC 2020'!$A$3:$AA$3,0))=0,"",INDEX('[1]PNC 2020'!$A$3:$AA$434,MATCH($A564,'[1]PNC 2020'!$A$7:$A$434,0)+4,MATCH(W$60,'[1]PNC 2020'!$A$3:$AA$3,0))),"")</f>
        <v/>
      </c>
      <c r="X564" s="35" t="str">
        <f>IFERROR(IF(INDEX('[1]PNC 2020'!$A$3:$AA$434,MATCH($A564,'[1]PNC 2020'!$A$7:$A$434,0)+4,MATCH(X$60,'[1]PNC 2020'!$A$3:$AA$3,0))=0,"",INDEX('[1]PNC 2020'!$A$3:$AA$434,MATCH($A564,'[1]PNC 2020'!$A$7:$A$434,0)+4,MATCH(X$60,'[1]PNC 2020'!$A$3:$AA$3,0))),"")</f>
        <v/>
      </c>
      <c r="Y564" s="35">
        <f t="shared" si="192"/>
        <v>0</v>
      </c>
      <c r="Z564" s="35" t="str">
        <f>IFERROR(IF(INDEX('[1]PNC 2020'!$A$3:$AA$434,MATCH($A564,'[1]PNC 2020'!$A$7:$A$434,0)+4,MATCH(Z$60,'[1]PNC 2020'!$A$3:$AA$3,0))=0,"",INDEX('[1]PNC 2020'!$A$3:$AA$434,MATCH($A564,'[1]PNC 2020'!$A$7:$A$434,0)+4,MATCH(Z$60,'[1]PNC 2020'!$A$3:$AA$3,0))),"")</f>
        <v/>
      </c>
      <c r="AA564" s="35" t="str">
        <f>IFERROR(IF(INDEX('[1]PNC 2020'!$A$3:$AA$434,MATCH($A564,'[1]PNC 2020'!$A$7:$A$434,0)+4,MATCH(AA$60,'[1]PNC 2020'!$A$3:$AA$3,0))=0,"",INDEX('[1]PNC 2020'!$A$3:$AA$434,MATCH($A564,'[1]PNC 2020'!$A$7:$A$434,0)+4,MATCH(AA$60,'[1]PNC 2020'!$A$3:$AA$3,0))),"")</f>
        <v/>
      </c>
      <c r="AB564" s="35">
        <f t="shared" si="193"/>
        <v>0</v>
      </c>
      <c r="AC564" s="35" t="str">
        <f>IFERROR(IF(INDEX('[1]PNC 2020'!$A$3:$AA$434,MATCH($A564,'[1]PNC 2020'!$A$7:$A$434,0)+4,MATCH(AC$60,'[1]PNC 2020'!$A$3:$AA$3,0))=0,"",INDEX('[1]PNC 2020'!$A$3:$AA$434,MATCH($A564,'[1]PNC 2020'!$A$7:$A$434,0)+4,MATCH(AC$60,'[1]PNC 2020'!$A$3:$AA$3,0))),"")</f>
        <v/>
      </c>
      <c r="AD564" s="35" t="str">
        <f>IFERROR(IF(INDEX('[1]PNC 2020'!$A$3:$AA$434,MATCH($A564,'[1]PNC 2020'!$A$7:$A$434,0)+4,MATCH(AD$60,'[1]PNC 2020'!$A$3:$AA$3,0))=0,"",INDEX('[1]PNC 2020'!$A$3:$AA$434,MATCH($A564,'[1]PNC 2020'!$A$7:$A$434,0)+4,MATCH(AD$60,'[1]PNC 2020'!$A$3:$AA$3,0))),"")</f>
        <v/>
      </c>
      <c r="AE564" s="35">
        <f t="shared" si="194"/>
        <v>0</v>
      </c>
      <c r="AF564" s="35" t="str">
        <f>IFERROR(IF(INDEX('[1]PNC 2020'!$A$3:$AA$434,MATCH($A564,'[1]PNC 2020'!$A$7:$A$434,0)+4,MATCH(AF$60,'[1]PNC 2020'!$A$3:$AA$3,0))=0,"",INDEX('[1]PNC 2020'!$A$3:$AA$434,MATCH($A564,'[1]PNC 2020'!$A$7:$A$434,0)+4,MATCH(AF$60,'[1]PNC 2020'!$A$3:$AA$3,0))),"")</f>
        <v/>
      </c>
      <c r="AG564" s="35" t="str">
        <f>IFERROR(IF(INDEX('[1]PNC 2020'!$A$3:$AA$434,MATCH($A564,'[1]PNC 2020'!$A$7:$A$434,0)+4,MATCH(AG$60,'[1]PNC 2020'!$A$3:$AA$3,0))=0,"",INDEX('[1]PNC 2020'!$A$3:$AA$434,MATCH($A564,'[1]PNC 2020'!$A$7:$A$434,0)+4,MATCH(AG$60,'[1]PNC 2020'!$A$3:$AA$3,0))),"")</f>
        <v/>
      </c>
      <c r="AH564" s="35">
        <f t="shared" si="195"/>
        <v>0</v>
      </c>
      <c r="AI564" s="35" t="str">
        <f>IFERROR(IF(INDEX('[1]PNC 2020'!$A$3:$AA$434,MATCH($A564,'[1]PNC 2020'!$A$7:$A$434,0)+4,MATCH(AI$60,'[1]PNC 2020'!$A$3:$AA$3,0))=0,"",INDEX('[1]PNC 2020'!$A$3:$AA$434,MATCH($A564,'[1]PNC 2020'!$A$7:$A$434,0)+4,MATCH(AI$60,'[1]PNC 2020'!$A$3:$AA$3,0))),"")</f>
        <v/>
      </c>
      <c r="AJ564" s="35" t="str">
        <f>IFERROR(IF(INDEX('[1]PNC 2020'!$A$3:$AA$434,MATCH($A564,'[1]PNC 2020'!$A$7:$A$434,0)+4,MATCH(AJ$60,'[1]PNC 2020'!$A$3:$AA$3,0))=0,"",INDEX('[1]PNC 2020'!$A$3:$AA$434,MATCH($A564,'[1]PNC 2020'!$A$7:$A$434,0)+4,MATCH(AJ$60,'[1]PNC 2020'!$A$3:$AA$3,0))),"")</f>
        <v/>
      </c>
      <c r="AK564" s="35">
        <f t="shared" si="196"/>
        <v>0</v>
      </c>
      <c r="AM564" s="97" t="s">
        <v>9</v>
      </c>
    </row>
    <row r="565" spans="1:39" ht="15.9" customHeight="1" x14ac:dyDescent="0.25">
      <c r="A565" s="97" t="str">
        <f t="shared" si="183"/>
        <v>OctubreCuna Mutual Insurance Society Dominicana</v>
      </c>
      <c r="B565" s="37" t="s">
        <v>122</v>
      </c>
      <c r="C565" s="44">
        <f t="shared" si="184"/>
        <v>0</v>
      </c>
      <c r="D565" s="44">
        <f t="shared" si="185"/>
        <v>0</v>
      </c>
      <c r="E565" s="35" t="str">
        <f>IFERROR(IF(INDEX('[1]PNC 2020'!$A$3:$AA$434,MATCH($A565,'[1]PNC 2020'!$A$7:$A$434,0)+4,MATCH(E$60,'[1]PNC 2020'!$A$3:$AA$3,0))=0,"",INDEX('[1]PNC 2020'!$A$3:$AA$434,MATCH($A565,'[1]PNC 2020'!$A$7:$A$434,0)+4,MATCH(E$60,'[1]PNC 2020'!$A$3:$AA$3,0))),"")</f>
        <v/>
      </c>
      <c r="F565" s="35" t="str">
        <f>IFERROR(IF(INDEX('[1]PNC 2020'!$A$3:$AA$434,MATCH($A565,'[1]PNC 2020'!$A$7:$A$434,0)+4,MATCH(F$60,'[1]PNC 2020'!$A$3:$AA$3,0))=0,"",INDEX('[1]PNC 2020'!$A$3:$AA$434,MATCH($A565,'[1]PNC 2020'!$A$7:$A$434,0)+4,MATCH(F$60,'[1]PNC 2020'!$A$3:$AA$3,0))),"")</f>
        <v/>
      </c>
      <c r="G565" s="35">
        <f t="shared" si="186"/>
        <v>0</v>
      </c>
      <c r="H565" s="35" t="str">
        <f>IFERROR(IF(INDEX('[1]PNC 2020'!$A$3:$AA$434,MATCH($A565,'[1]PNC 2020'!$A$7:$A$434,0)+4,MATCH(H$60,'[1]PNC 2020'!$A$3:$AA$3,0))=0,"",INDEX('[1]PNC 2020'!$A$3:$AA$434,MATCH($A565,'[1]PNC 2020'!$A$7:$A$434,0)+4,MATCH(H$60,'[1]PNC 2020'!$A$3:$AA$3,0))),"")</f>
        <v/>
      </c>
      <c r="I565" s="35" t="str">
        <f>IFERROR(IF(INDEX('[1]PNC 2020'!$A$3:$AA$434,MATCH($A565,'[1]PNC 2020'!$A$7:$A$434,0)+4,MATCH(I$60,'[1]PNC 2020'!$A$3:$AA$3,0))=0,"",INDEX('[1]PNC 2020'!$A$3:$AA$434,MATCH($A565,'[1]PNC 2020'!$A$7:$A$434,0)+4,MATCH(I$60,'[1]PNC 2020'!$A$3:$AA$3,0))),"")</f>
        <v/>
      </c>
      <c r="J565" s="35">
        <f t="shared" si="187"/>
        <v>0</v>
      </c>
      <c r="K565" s="35" t="str">
        <f>IFERROR(IF(INDEX('[1]PNC 2020'!$A$3:$AA$434,MATCH($A565,'[1]PNC 2020'!$A$7:$A$434,0)+4,MATCH(K$60,'[1]PNC 2020'!$A$3:$AA$3,0))=0,"",INDEX('[1]PNC 2020'!$A$3:$AA$434,MATCH($A565,'[1]PNC 2020'!$A$7:$A$434,0)+4,MATCH(K$60,'[1]PNC 2020'!$A$3:$AA$3,0))),"")</f>
        <v/>
      </c>
      <c r="L565" s="35" t="str">
        <f>IFERROR(IF(INDEX('[1]PNC 2020'!$A$3:$AA$434,MATCH($A565,'[1]PNC 2020'!$A$7:$A$434,0)+4,MATCH(L$60,'[1]PNC 2020'!$A$3:$AA$3,0))=0,"",INDEX('[1]PNC 2020'!$A$3:$AA$434,MATCH($A565,'[1]PNC 2020'!$A$7:$A$434,0)+4,MATCH(L$60,'[1]PNC 2020'!$A$3:$AA$3,0))),"")</f>
        <v/>
      </c>
      <c r="M565" s="35">
        <f t="shared" si="188"/>
        <v>0</v>
      </c>
      <c r="N565" s="35" t="str">
        <f>IFERROR(IF(INDEX('[1]PNC 2020'!$A$3:$AA$434,MATCH($A565,'[1]PNC 2020'!$A$7:$A$434,0)+4,MATCH(N$60,'[1]PNC 2020'!$A$3:$AA$3,0))=0,"",INDEX('[1]PNC 2020'!$A$3:$AA$434,MATCH($A565,'[1]PNC 2020'!$A$7:$A$434,0)+4,MATCH(N$60,'[1]PNC 2020'!$A$3:$AA$3,0))),"")</f>
        <v/>
      </c>
      <c r="O565" s="35" t="str">
        <f>IFERROR(IF(INDEX('[1]PNC 2020'!$A$3:$AA$434,MATCH($A565,'[1]PNC 2020'!$A$7:$A$434,0)+4,MATCH(O$60,'[1]PNC 2020'!$A$3:$AA$3,0))=0,"",INDEX('[1]PNC 2020'!$A$3:$AA$434,MATCH($A565,'[1]PNC 2020'!$A$7:$A$434,0)+4,MATCH(O$60,'[1]PNC 2020'!$A$3:$AA$3,0))),"")</f>
        <v/>
      </c>
      <c r="P565" s="35">
        <f t="shared" si="189"/>
        <v>0</v>
      </c>
      <c r="Q565" s="35" t="str">
        <f>IFERROR(IF(INDEX('[1]PNC 2020'!$A$3:$AA$434,MATCH($A565,'[1]PNC 2020'!$A$7:$A$434,0)+4,MATCH(Q$60,'[1]PNC 2020'!$A$3:$AA$3,0))=0,"",INDEX('[1]PNC 2020'!$A$3:$AA$434,MATCH($A565,'[1]PNC 2020'!$A$7:$A$434,0)+4,MATCH(Q$60,'[1]PNC 2020'!$A$3:$AA$3,0))),"")</f>
        <v/>
      </c>
      <c r="R565" s="35" t="str">
        <f>IFERROR(IF(INDEX('[1]PNC 2020'!$A$3:$AA$434,MATCH($A565,'[1]PNC 2020'!$A$7:$A$434,0)+4,MATCH(R$60,'[1]PNC 2020'!$A$3:$AA$3,0))=0,"",INDEX('[1]PNC 2020'!$A$3:$AA$434,MATCH($A565,'[1]PNC 2020'!$A$7:$A$434,0)+4,MATCH(R$60,'[1]PNC 2020'!$A$3:$AA$3,0))),"")</f>
        <v/>
      </c>
      <c r="S565" s="35">
        <f t="shared" si="190"/>
        <v>0</v>
      </c>
      <c r="T565" s="35" t="str">
        <f>IFERROR(IF(INDEX('[1]PNC 2020'!$A$3:$AA$434,MATCH($A565,'[1]PNC 2020'!$A$7:$A$434,0)+4,MATCH(T$60,'[1]PNC 2020'!$A$3:$AA$3,0))=0,"",INDEX('[1]PNC 2020'!$A$3:$AA$434,MATCH($A565,'[1]PNC 2020'!$A$7:$A$434,0)+4,MATCH(T$60,'[1]PNC 2020'!$A$3:$AA$3,0))),"")</f>
        <v/>
      </c>
      <c r="U565" s="35" t="str">
        <f>IFERROR(IF(INDEX('[1]PNC 2020'!$A$3:$AA$434,MATCH($A565,'[1]PNC 2020'!$A$7:$A$434,0)+4,MATCH(U$60,'[1]PNC 2020'!$A$3:$AA$3,0))=0,"",INDEX('[1]PNC 2020'!$A$3:$AA$434,MATCH($A565,'[1]PNC 2020'!$A$7:$A$434,0)+4,MATCH(U$60,'[1]PNC 2020'!$A$3:$AA$3,0))),"")</f>
        <v/>
      </c>
      <c r="V565" s="35">
        <f t="shared" si="191"/>
        <v>0</v>
      </c>
      <c r="W565" s="35" t="str">
        <f>IFERROR(IF(INDEX('[1]PNC 2020'!$A$3:$AA$434,MATCH($A565,'[1]PNC 2020'!$A$7:$A$434,0)+4,MATCH(W$60,'[1]PNC 2020'!$A$3:$AA$3,0))=0,"",INDEX('[1]PNC 2020'!$A$3:$AA$434,MATCH($A565,'[1]PNC 2020'!$A$7:$A$434,0)+4,MATCH(W$60,'[1]PNC 2020'!$A$3:$AA$3,0))),"")</f>
        <v/>
      </c>
      <c r="X565" s="35" t="str">
        <f>IFERROR(IF(INDEX('[1]PNC 2020'!$A$3:$AA$434,MATCH($A565,'[1]PNC 2020'!$A$7:$A$434,0)+4,MATCH(X$60,'[1]PNC 2020'!$A$3:$AA$3,0))=0,"",INDEX('[1]PNC 2020'!$A$3:$AA$434,MATCH($A565,'[1]PNC 2020'!$A$7:$A$434,0)+4,MATCH(X$60,'[1]PNC 2020'!$A$3:$AA$3,0))),"")</f>
        <v/>
      </c>
      <c r="Y565" s="35">
        <f t="shared" si="192"/>
        <v>0</v>
      </c>
      <c r="Z565" s="35" t="str">
        <f>IFERROR(IF(INDEX('[1]PNC 2020'!$A$3:$AA$434,MATCH($A565,'[1]PNC 2020'!$A$7:$A$434,0)+4,MATCH(Z$60,'[1]PNC 2020'!$A$3:$AA$3,0))=0,"",INDEX('[1]PNC 2020'!$A$3:$AA$434,MATCH($A565,'[1]PNC 2020'!$A$7:$A$434,0)+4,MATCH(Z$60,'[1]PNC 2020'!$A$3:$AA$3,0))),"")</f>
        <v/>
      </c>
      <c r="AA565" s="35" t="str">
        <f>IFERROR(IF(INDEX('[1]PNC 2020'!$A$3:$AA$434,MATCH($A565,'[1]PNC 2020'!$A$7:$A$434,0)+4,MATCH(AA$60,'[1]PNC 2020'!$A$3:$AA$3,0))=0,"",INDEX('[1]PNC 2020'!$A$3:$AA$434,MATCH($A565,'[1]PNC 2020'!$A$7:$A$434,0)+4,MATCH(AA$60,'[1]PNC 2020'!$A$3:$AA$3,0))),"")</f>
        <v/>
      </c>
      <c r="AB565" s="35">
        <f t="shared" si="193"/>
        <v>0</v>
      </c>
      <c r="AC565" s="35" t="str">
        <f>IFERROR(IF(INDEX('[1]PNC 2020'!$A$3:$AA$434,MATCH($A565,'[1]PNC 2020'!$A$7:$A$434,0)+4,MATCH(AC$60,'[1]PNC 2020'!$A$3:$AA$3,0))=0,"",INDEX('[1]PNC 2020'!$A$3:$AA$434,MATCH($A565,'[1]PNC 2020'!$A$7:$A$434,0)+4,MATCH(AC$60,'[1]PNC 2020'!$A$3:$AA$3,0))),"")</f>
        <v/>
      </c>
      <c r="AD565" s="35" t="str">
        <f>IFERROR(IF(INDEX('[1]PNC 2020'!$A$3:$AA$434,MATCH($A565,'[1]PNC 2020'!$A$7:$A$434,0)+4,MATCH(AD$60,'[1]PNC 2020'!$A$3:$AA$3,0))=0,"",INDEX('[1]PNC 2020'!$A$3:$AA$434,MATCH($A565,'[1]PNC 2020'!$A$7:$A$434,0)+4,MATCH(AD$60,'[1]PNC 2020'!$A$3:$AA$3,0))),"")</f>
        <v/>
      </c>
      <c r="AE565" s="35">
        <f t="shared" si="194"/>
        <v>0</v>
      </c>
      <c r="AF565" s="35" t="str">
        <f>IFERROR(IF(INDEX('[1]PNC 2020'!$A$3:$AA$434,MATCH($A565,'[1]PNC 2020'!$A$7:$A$434,0)+4,MATCH(AF$60,'[1]PNC 2020'!$A$3:$AA$3,0))=0,"",INDEX('[1]PNC 2020'!$A$3:$AA$434,MATCH($A565,'[1]PNC 2020'!$A$7:$A$434,0)+4,MATCH(AF$60,'[1]PNC 2020'!$A$3:$AA$3,0))),"")</f>
        <v/>
      </c>
      <c r="AG565" s="35" t="str">
        <f>IFERROR(IF(INDEX('[1]PNC 2020'!$A$3:$AA$434,MATCH($A565,'[1]PNC 2020'!$A$7:$A$434,0)+4,MATCH(AG$60,'[1]PNC 2020'!$A$3:$AA$3,0))=0,"",INDEX('[1]PNC 2020'!$A$3:$AA$434,MATCH($A565,'[1]PNC 2020'!$A$7:$A$434,0)+4,MATCH(AG$60,'[1]PNC 2020'!$A$3:$AA$3,0))),"")</f>
        <v/>
      </c>
      <c r="AH565" s="35">
        <f t="shared" si="195"/>
        <v>0</v>
      </c>
      <c r="AI565" s="35" t="str">
        <f>IFERROR(IF(INDEX('[1]PNC 2020'!$A$3:$AA$434,MATCH($A565,'[1]PNC 2020'!$A$7:$A$434,0)+4,MATCH(AI$60,'[1]PNC 2020'!$A$3:$AA$3,0))=0,"",INDEX('[1]PNC 2020'!$A$3:$AA$434,MATCH($A565,'[1]PNC 2020'!$A$7:$A$434,0)+4,MATCH(AI$60,'[1]PNC 2020'!$A$3:$AA$3,0))),"")</f>
        <v/>
      </c>
      <c r="AJ565" s="35" t="str">
        <f>IFERROR(IF(INDEX('[1]PNC 2020'!$A$3:$AA$434,MATCH($A565,'[1]PNC 2020'!$A$7:$A$434,0)+4,MATCH(AJ$60,'[1]PNC 2020'!$A$3:$AA$3,0))=0,"",INDEX('[1]PNC 2020'!$A$3:$AA$434,MATCH($A565,'[1]PNC 2020'!$A$7:$A$434,0)+4,MATCH(AJ$60,'[1]PNC 2020'!$A$3:$AA$3,0))),"")</f>
        <v/>
      </c>
      <c r="AK565" s="35">
        <f t="shared" si="196"/>
        <v>0</v>
      </c>
      <c r="AM565" s="97" t="s">
        <v>9</v>
      </c>
    </row>
    <row r="566" spans="1:39" ht="15.9" customHeight="1" x14ac:dyDescent="0.25">
      <c r="A566" s="97" t="str">
        <f t="shared" si="183"/>
        <v>OctubreBMI Compañía de Seguros, S. A.</v>
      </c>
      <c r="B566" s="37" t="s">
        <v>87</v>
      </c>
      <c r="C566" s="44">
        <f t="shared" si="184"/>
        <v>0</v>
      </c>
      <c r="D566" s="44">
        <f t="shared" si="185"/>
        <v>0</v>
      </c>
      <c r="E566" s="35" t="str">
        <f>IFERROR(IF(INDEX('[1]PNC 2020'!$A$3:$AA$434,MATCH($A566,'[1]PNC 2020'!$A$7:$A$434,0)+4,MATCH(E$60,'[1]PNC 2020'!$A$3:$AA$3,0))=0,"",INDEX('[1]PNC 2020'!$A$3:$AA$434,MATCH($A566,'[1]PNC 2020'!$A$7:$A$434,0)+4,MATCH(E$60,'[1]PNC 2020'!$A$3:$AA$3,0))),"")</f>
        <v/>
      </c>
      <c r="F566" s="35" t="str">
        <f>IFERROR(IF(INDEX('[1]PNC 2020'!$A$3:$AA$434,MATCH($A566,'[1]PNC 2020'!$A$7:$A$434,0)+4,MATCH(F$60,'[1]PNC 2020'!$A$3:$AA$3,0))=0,"",INDEX('[1]PNC 2020'!$A$3:$AA$434,MATCH($A566,'[1]PNC 2020'!$A$7:$A$434,0)+4,MATCH(F$60,'[1]PNC 2020'!$A$3:$AA$3,0))),"")</f>
        <v/>
      </c>
      <c r="G566" s="35">
        <f t="shared" si="186"/>
        <v>0</v>
      </c>
      <c r="H566" s="35" t="str">
        <f>IFERROR(IF(INDEX('[1]PNC 2020'!$A$3:$AA$434,MATCH($A566,'[1]PNC 2020'!$A$7:$A$434,0)+4,MATCH(H$60,'[1]PNC 2020'!$A$3:$AA$3,0))=0,"",INDEX('[1]PNC 2020'!$A$3:$AA$434,MATCH($A566,'[1]PNC 2020'!$A$7:$A$434,0)+4,MATCH(H$60,'[1]PNC 2020'!$A$3:$AA$3,0))),"")</f>
        <v/>
      </c>
      <c r="I566" s="35" t="str">
        <f>IFERROR(IF(INDEX('[1]PNC 2020'!$A$3:$AA$434,MATCH($A566,'[1]PNC 2020'!$A$7:$A$434,0)+4,MATCH(I$60,'[1]PNC 2020'!$A$3:$AA$3,0))=0,"",INDEX('[1]PNC 2020'!$A$3:$AA$434,MATCH($A566,'[1]PNC 2020'!$A$7:$A$434,0)+4,MATCH(I$60,'[1]PNC 2020'!$A$3:$AA$3,0))),"")</f>
        <v/>
      </c>
      <c r="J566" s="35">
        <f t="shared" si="187"/>
        <v>0</v>
      </c>
      <c r="K566" s="35" t="str">
        <f>IFERROR(IF(INDEX('[1]PNC 2020'!$A$3:$AA$434,MATCH($A566,'[1]PNC 2020'!$A$7:$A$434,0)+4,MATCH(K$60,'[1]PNC 2020'!$A$3:$AA$3,0))=0,"",INDEX('[1]PNC 2020'!$A$3:$AA$434,MATCH($A566,'[1]PNC 2020'!$A$7:$A$434,0)+4,MATCH(K$60,'[1]PNC 2020'!$A$3:$AA$3,0))),"")</f>
        <v/>
      </c>
      <c r="L566" s="35" t="str">
        <f>IFERROR(IF(INDEX('[1]PNC 2020'!$A$3:$AA$434,MATCH($A566,'[1]PNC 2020'!$A$7:$A$434,0)+4,MATCH(L$60,'[1]PNC 2020'!$A$3:$AA$3,0))=0,"",INDEX('[1]PNC 2020'!$A$3:$AA$434,MATCH($A566,'[1]PNC 2020'!$A$7:$A$434,0)+4,MATCH(L$60,'[1]PNC 2020'!$A$3:$AA$3,0))),"")</f>
        <v/>
      </c>
      <c r="M566" s="35">
        <f t="shared" si="188"/>
        <v>0</v>
      </c>
      <c r="N566" s="35" t="str">
        <f>IFERROR(IF(INDEX('[1]PNC 2020'!$A$3:$AA$434,MATCH($A566,'[1]PNC 2020'!$A$7:$A$434,0)+4,MATCH(N$60,'[1]PNC 2020'!$A$3:$AA$3,0))=0,"",INDEX('[1]PNC 2020'!$A$3:$AA$434,MATCH($A566,'[1]PNC 2020'!$A$7:$A$434,0)+4,MATCH(N$60,'[1]PNC 2020'!$A$3:$AA$3,0))),"")</f>
        <v/>
      </c>
      <c r="O566" s="35" t="str">
        <f>IFERROR(IF(INDEX('[1]PNC 2020'!$A$3:$AA$434,MATCH($A566,'[1]PNC 2020'!$A$7:$A$434,0)+4,MATCH(O$60,'[1]PNC 2020'!$A$3:$AA$3,0))=0,"",INDEX('[1]PNC 2020'!$A$3:$AA$434,MATCH($A566,'[1]PNC 2020'!$A$7:$A$434,0)+4,MATCH(O$60,'[1]PNC 2020'!$A$3:$AA$3,0))),"")</f>
        <v/>
      </c>
      <c r="P566" s="35">
        <f t="shared" si="189"/>
        <v>0</v>
      </c>
      <c r="Q566" s="35" t="str">
        <f>IFERROR(IF(INDEX('[1]PNC 2020'!$A$3:$AA$434,MATCH($A566,'[1]PNC 2020'!$A$7:$A$434,0)+4,MATCH(Q$60,'[1]PNC 2020'!$A$3:$AA$3,0))=0,"",INDEX('[1]PNC 2020'!$A$3:$AA$434,MATCH($A566,'[1]PNC 2020'!$A$7:$A$434,0)+4,MATCH(Q$60,'[1]PNC 2020'!$A$3:$AA$3,0))),"")</f>
        <v/>
      </c>
      <c r="R566" s="35" t="str">
        <f>IFERROR(IF(INDEX('[1]PNC 2020'!$A$3:$AA$434,MATCH($A566,'[1]PNC 2020'!$A$7:$A$434,0)+4,MATCH(R$60,'[1]PNC 2020'!$A$3:$AA$3,0))=0,"",INDEX('[1]PNC 2020'!$A$3:$AA$434,MATCH($A566,'[1]PNC 2020'!$A$7:$A$434,0)+4,MATCH(R$60,'[1]PNC 2020'!$A$3:$AA$3,0))),"")</f>
        <v/>
      </c>
      <c r="S566" s="35">
        <f t="shared" si="190"/>
        <v>0</v>
      </c>
      <c r="T566" s="35" t="str">
        <f>IFERROR(IF(INDEX('[1]PNC 2020'!$A$3:$AA$434,MATCH($A566,'[1]PNC 2020'!$A$7:$A$434,0)+4,MATCH(T$60,'[1]PNC 2020'!$A$3:$AA$3,0))=0,"",INDEX('[1]PNC 2020'!$A$3:$AA$434,MATCH($A566,'[1]PNC 2020'!$A$7:$A$434,0)+4,MATCH(T$60,'[1]PNC 2020'!$A$3:$AA$3,0))),"")</f>
        <v/>
      </c>
      <c r="U566" s="35" t="str">
        <f>IFERROR(IF(INDEX('[1]PNC 2020'!$A$3:$AA$434,MATCH($A566,'[1]PNC 2020'!$A$7:$A$434,0)+4,MATCH(U$60,'[1]PNC 2020'!$A$3:$AA$3,0))=0,"",INDEX('[1]PNC 2020'!$A$3:$AA$434,MATCH($A566,'[1]PNC 2020'!$A$7:$A$434,0)+4,MATCH(U$60,'[1]PNC 2020'!$A$3:$AA$3,0))),"")</f>
        <v/>
      </c>
      <c r="V566" s="35">
        <f t="shared" si="191"/>
        <v>0</v>
      </c>
      <c r="W566" s="35" t="str">
        <f>IFERROR(IF(INDEX('[1]PNC 2020'!$A$3:$AA$434,MATCH($A566,'[1]PNC 2020'!$A$7:$A$434,0)+4,MATCH(W$60,'[1]PNC 2020'!$A$3:$AA$3,0))=0,"",INDEX('[1]PNC 2020'!$A$3:$AA$434,MATCH($A566,'[1]PNC 2020'!$A$7:$A$434,0)+4,MATCH(W$60,'[1]PNC 2020'!$A$3:$AA$3,0))),"")</f>
        <v/>
      </c>
      <c r="X566" s="35" t="str">
        <f>IFERROR(IF(INDEX('[1]PNC 2020'!$A$3:$AA$434,MATCH($A566,'[1]PNC 2020'!$A$7:$A$434,0)+4,MATCH(X$60,'[1]PNC 2020'!$A$3:$AA$3,0))=0,"",INDEX('[1]PNC 2020'!$A$3:$AA$434,MATCH($A566,'[1]PNC 2020'!$A$7:$A$434,0)+4,MATCH(X$60,'[1]PNC 2020'!$A$3:$AA$3,0))),"")</f>
        <v/>
      </c>
      <c r="Y566" s="35">
        <f t="shared" si="192"/>
        <v>0</v>
      </c>
      <c r="Z566" s="35" t="str">
        <f>IFERROR(IF(INDEX('[1]PNC 2020'!$A$3:$AA$434,MATCH($A566,'[1]PNC 2020'!$A$7:$A$434,0)+4,MATCH(Z$60,'[1]PNC 2020'!$A$3:$AA$3,0))=0,"",INDEX('[1]PNC 2020'!$A$3:$AA$434,MATCH($A566,'[1]PNC 2020'!$A$7:$A$434,0)+4,MATCH(Z$60,'[1]PNC 2020'!$A$3:$AA$3,0))),"")</f>
        <v/>
      </c>
      <c r="AA566" s="35" t="str">
        <f>IFERROR(IF(INDEX('[1]PNC 2020'!$A$3:$AA$434,MATCH($A566,'[1]PNC 2020'!$A$7:$A$434,0)+4,MATCH(AA$60,'[1]PNC 2020'!$A$3:$AA$3,0))=0,"",INDEX('[1]PNC 2020'!$A$3:$AA$434,MATCH($A566,'[1]PNC 2020'!$A$7:$A$434,0)+4,MATCH(AA$60,'[1]PNC 2020'!$A$3:$AA$3,0))),"")</f>
        <v/>
      </c>
      <c r="AB566" s="35">
        <f t="shared" si="193"/>
        <v>0</v>
      </c>
      <c r="AC566" s="35" t="str">
        <f>IFERROR(IF(INDEX('[1]PNC 2020'!$A$3:$AA$434,MATCH($A566,'[1]PNC 2020'!$A$7:$A$434,0)+4,MATCH(AC$60,'[1]PNC 2020'!$A$3:$AA$3,0))=0,"",INDEX('[1]PNC 2020'!$A$3:$AA$434,MATCH($A566,'[1]PNC 2020'!$A$7:$A$434,0)+4,MATCH(AC$60,'[1]PNC 2020'!$A$3:$AA$3,0))),"")</f>
        <v/>
      </c>
      <c r="AD566" s="35" t="str">
        <f>IFERROR(IF(INDEX('[1]PNC 2020'!$A$3:$AA$434,MATCH($A566,'[1]PNC 2020'!$A$7:$A$434,0)+4,MATCH(AD$60,'[1]PNC 2020'!$A$3:$AA$3,0))=0,"",INDEX('[1]PNC 2020'!$A$3:$AA$434,MATCH($A566,'[1]PNC 2020'!$A$7:$A$434,0)+4,MATCH(AD$60,'[1]PNC 2020'!$A$3:$AA$3,0))),"")</f>
        <v/>
      </c>
      <c r="AE566" s="35">
        <f t="shared" si="194"/>
        <v>0</v>
      </c>
      <c r="AF566" s="35" t="str">
        <f>IFERROR(IF(INDEX('[1]PNC 2020'!$A$3:$AA$434,MATCH($A566,'[1]PNC 2020'!$A$7:$A$434,0)+4,MATCH(AF$60,'[1]PNC 2020'!$A$3:$AA$3,0))=0,"",INDEX('[1]PNC 2020'!$A$3:$AA$434,MATCH($A566,'[1]PNC 2020'!$A$7:$A$434,0)+4,MATCH(AF$60,'[1]PNC 2020'!$A$3:$AA$3,0))),"")</f>
        <v/>
      </c>
      <c r="AG566" s="35" t="str">
        <f>IFERROR(IF(INDEX('[1]PNC 2020'!$A$3:$AA$434,MATCH($A566,'[1]PNC 2020'!$A$7:$A$434,0)+4,MATCH(AG$60,'[1]PNC 2020'!$A$3:$AA$3,0))=0,"",INDEX('[1]PNC 2020'!$A$3:$AA$434,MATCH($A566,'[1]PNC 2020'!$A$7:$A$434,0)+4,MATCH(AG$60,'[1]PNC 2020'!$A$3:$AA$3,0))),"")</f>
        <v/>
      </c>
      <c r="AH566" s="35">
        <f t="shared" si="195"/>
        <v>0</v>
      </c>
      <c r="AI566" s="35" t="str">
        <f>IFERROR(IF(INDEX('[1]PNC 2020'!$A$3:$AA$434,MATCH($A566,'[1]PNC 2020'!$A$7:$A$434,0)+4,MATCH(AI$60,'[1]PNC 2020'!$A$3:$AA$3,0))=0,"",INDEX('[1]PNC 2020'!$A$3:$AA$434,MATCH($A566,'[1]PNC 2020'!$A$7:$A$434,0)+4,MATCH(AI$60,'[1]PNC 2020'!$A$3:$AA$3,0))),"")</f>
        <v/>
      </c>
      <c r="AJ566" s="35" t="str">
        <f>IFERROR(IF(INDEX('[1]PNC 2020'!$A$3:$AA$434,MATCH($A566,'[1]PNC 2020'!$A$7:$A$434,0)+4,MATCH(AJ$60,'[1]PNC 2020'!$A$3:$AA$3,0))=0,"",INDEX('[1]PNC 2020'!$A$3:$AA$434,MATCH($A566,'[1]PNC 2020'!$A$7:$A$434,0)+4,MATCH(AJ$60,'[1]PNC 2020'!$A$3:$AA$3,0))),"")</f>
        <v/>
      </c>
      <c r="AK566" s="35">
        <f t="shared" si="196"/>
        <v>0</v>
      </c>
      <c r="AM566" s="97" t="s">
        <v>9</v>
      </c>
    </row>
    <row r="567" spans="1:39" ht="15.9" customHeight="1" x14ac:dyDescent="0.25">
      <c r="A567" s="97" t="str">
        <f t="shared" si="183"/>
        <v>OctubreBupa Dominicana, S. A.</v>
      </c>
      <c r="B567" s="37" t="s">
        <v>123</v>
      </c>
      <c r="C567" s="44">
        <f t="shared" si="184"/>
        <v>0</v>
      </c>
      <c r="D567" s="44">
        <f t="shared" si="185"/>
        <v>0</v>
      </c>
      <c r="E567" s="35" t="str">
        <f>IFERROR(IF(INDEX('[1]PNC 2020'!$A$3:$AA$434,MATCH($A567,'[1]PNC 2020'!$A$7:$A$434,0)+4,MATCH(E$60,'[1]PNC 2020'!$A$3:$AA$3,0))=0,"",INDEX('[1]PNC 2020'!$A$3:$AA$434,MATCH($A567,'[1]PNC 2020'!$A$7:$A$434,0)+4,MATCH(E$60,'[1]PNC 2020'!$A$3:$AA$3,0))),"")</f>
        <v/>
      </c>
      <c r="F567" s="35" t="str">
        <f>IFERROR(IF(INDEX('[1]PNC 2020'!$A$3:$AA$434,MATCH($A567,'[1]PNC 2020'!$A$7:$A$434,0)+4,MATCH(F$60,'[1]PNC 2020'!$A$3:$AA$3,0))=0,"",INDEX('[1]PNC 2020'!$A$3:$AA$434,MATCH($A567,'[1]PNC 2020'!$A$7:$A$434,0)+4,MATCH(F$60,'[1]PNC 2020'!$A$3:$AA$3,0))),"")</f>
        <v/>
      </c>
      <c r="G567" s="35">
        <f t="shared" si="186"/>
        <v>0</v>
      </c>
      <c r="H567" s="35" t="str">
        <f>IFERROR(IF(INDEX('[1]PNC 2020'!$A$3:$AA$434,MATCH($A567,'[1]PNC 2020'!$A$7:$A$434,0)+4,MATCH(H$60,'[1]PNC 2020'!$A$3:$AA$3,0))=0,"",INDEX('[1]PNC 2020'!$A$3:$AA$434,MATCH($A567,'[1]PNC 2020'!$A$7:$A$434,0)+4,MATCH(H$60,'[1]PNC 2020'!$A$3:$AA$3,0))),"")</f>
        <v/>
      </c>
      <c r="I567" s="35" t="str">
        <f>IFERROR(IF(INDEX('[1]PNC 2020'!$A$3:$AA$434,MATCH($A567,'[1]PNC 2020'!$A$7:$A$434,0)+4,MATCH(I$60,'[1]PNC 2020'!$A$3:$AA$3,0))=0,"",INDEX('[1]PNC 2020'!$A$3:$AA$434,MATCH($A567,'[1]PNC 2020'!$A$7:$A$434,0)+4,MATCH(I$60,'[1]PNC 2020'!$A$3:$AA$3,0))),"")</f>
        <v/>
      </c>
      <c r="J567" s="35">
        <f t="shared" si="187"/>
        <v>0</v>
      </c>
      <c r="K567" s="35" t="str">
        <f>IFERROR(IF(INDEX('[1]PNC 2020'!$A$3:$AA$434,MATCH($A567,'[1]PNC 2020'!$A$7:$A$434,0)+4,MATCH(K$60,'[1]PNC 2020'!$A$3:$AA$3,0))=0,"",INDEX('[1]PNC 2020'!$A$3:$AA$434,MATCH($A567,'[1]PNC 2020'!$A$7:$A$434,0)+4,MATCH(K$60,'[1]PNC 2020'!$A$3:$AA$3,0))),"")</f>
        <v/>
      </c>
      <c r="L567" s="35" t="str">
        <f>IFERROR(IF(INDEX('[1]PNC 2020'!$A$3:$AA$434,MATCH($A567,'[1]PNC 2020'!$A$7:$A$434,0)+4,MATCH(L$60,'[1]PNC 2020'!$A$3:$AA$3,0))=0,"",INDEX('[1]PNC 2020'!$A$3:$AA$434,MATCH($A567,'[1]PNC 2020'!$A$7:$A$434,0)+4,MATCH(L$60,'[1]PNC 2020'!$A$3:$AA$3,0))),"")</f>
        <v/>
      </c>
      <c r="M567" s="35">
        <f t="shared" si="188"/>
        <v>0</v>
      </c>
      <c r="N567" s="35" t="str">
        <f>IFERROR(IF(INDEX('[1]PNC 2020'!$A$3:$AA$434,MATCH($A567,'[1]PNC 2020'!$A$7:$A$434,0)+4,MATCH(N$60,'[1]PNC 2020'!$A$3:$AA$3,0))=0,"",INDEX('[1]PNC 2020'!$A$3:$AA$434,MATCH($A567,'[1]PNC 2020'!$A$7:$A$434,0)+4,MATCH(N$60,'[1]PNC 2020'!$A$3:$AA$3,0))),"")</f>
        <v/>
      </c>
      <c r="O567" s="35" t="str">
        <f>IFERROR(IF(INDEX('[1]PNC 2020'!$A$3:$AA$434,MATCH($A567,'[1]PNC 2020'!$A$7:$A$434,0)+4,MATCH(O$60,'[1]PNC 2020'!$A$3:$AA$3,0))=0,"",INDEX('[1]PNC 2020'!$A$3:$AA$434,MATCH($A567,'[1]PNC 2020'!$A$7:$A$434,0)+4,MATCH(O$60,'[1]PNC 2020'!$A$3:$AA$3,0))),"")</f>
        <v/>
      </c>
      <c r="P567" s="35">
        <f t="shared" si="189"/>
        <v>0</v>
      </c>
      <c r="Q567" s="35" t="str">
        <f>IFERROR(IF(INDEX('[1]PNC 2020'!$A$3:$AA$434,MATCH($A567,'[1]PNC 2020'!$A$7:$A$434,0)+4,MATCH(Q$60,'[1]PNC 2020'!$A$3:$AA$3,0))=0,"",INDEX('[1]PNC 2020'!$A$3:$AA$434,MATCH($A567,'[1]PNC 2020'!$A$7:$A$434,0)+4,MATCH(Q$60,'[1]PNC 2020'!$A$3:$AA$3,0))),"")</f>
        <v/>
      </c>
      <c r="R567" s="35" t="str">
        <f>IFERROR(IF(INDEX('[1]PNC 2020'!$A$3:$AA$434,MATCH($A567,'[1]PNC 2020'!$A$7:$A$434,0)+4,MATCH(R$60,'[1]PNC 2020'!$A$3:$AA$3,0))=0,"",INDEX('[1]PNC 2020'!$A$3:$AA$434,MATCH($A567,'[1]PNC 2020'!$A$7:$A$434,0)+4,MATCH(R$60,'[1]PNC 2020'!$A$3:$AA$3,0))),"")</f>
        <v/>
      </c>
      <c r="S567" s="35">
        <f t="shared" si="190"/>
        <v>0</v>
      </c>
      <c r="T567" s="35" t="str">
        <f>IFERROR(IF(INDEX('[1]PNC 2020'!$A$3:$AA$434,MATCH($A567,'[1]PNC 2020'!$A$7:$A$434,0)+4,MATCH(T$60,'[1]PNC 2020'!$A$3:$AA$3,0))=0,"",INDEX('[1]PNC 2020'!$A$3:$AA$434,MATCH($A567,'[1]PNC 2020'!$A$7:$A$434,0)+4,MATCH(T$60,'[1]PNC 2020'!$A$3:$AA$3,0))),"")</f>
        <v/>
      </c>
      <c r="U567" s="35" t="str">
        <f>IFERROR(IF(INDEX('[1]PNC 2020'!$A$3:$AA$434,MATCH($A567,'[1]PNC 2020'!$A$7:$A$434,0)+4,MATCH(U$60,'[1]PNC 2020'!$A$3:$AA$3,0))=0,"",INDEX('[1]PNC 2020'!$A$3:$AA$434,MATCH($A567,'[1]PNC 2020'!$A$7:$A$434,0)+4,MATCH(U$60,'[1]PNC 2020'!$A$3:$AA$3,0))),"")</f>
        <v/>
      </c>
      <c r="V567" s="35">
        <f t="shared" si="191"/>
        <v>0</v>
      </c>
      <c r="W567" s="35" t="str">
        <f>IFERROR(IF(INDEX('[1]PNC 2020'!$A$3:$AA$434,MATCH($A567,'[1]PNC 2020'!$A$7:$A$434,0)+4,MATCH(W$60,'[1]PNC 2020'!$A$3:$AA$3,0))=0,"",INDEX('[1]PNC 2020'!$A$3:$AA$434,MATCH($A567,'[1]PNC 2020'!$A$7:$A$434,0)+4,MATCH(W$60,'[1]PNC 2020'!$A$3:$AA$3,0))),"")</f>
        <v/>
      </c>
      <c r="X567" s="35" t="str">
        <f>IFERROR(IF(INDEX('[1]PNC 2020'!$A$3:$AA$434,MATCH($A567,'[1]PNC 2020'!$A$7:$A$434,0)+4,MATCH(X$60,'[1]PNC 2020'!$A$3:$AA$3,0))=0,"",INDEX('[1]PNC 2020'!$A$3:$AA$434,MATCH($A567,'[1]PNC 2020'!$A$7:$A$434,0)+4,MATCH(X$60,'[1]PNC 2020'!$A$3:$AA$3,0))),"")</f>
        <v/>
      </c>
      <c r="Y567" s="35">
        <f t="shared" si="192"/>
        <v>0</v>
      </c>
      <c r="Z567" s="35" t="str">
        <f>IFERROR(IF(INDEX('[1]PNC 2020'!$A$3:$AA$434,MATCH($A567,'[1]PNC 2020'!$A$7:$A$434,0)+4,MATCH(Z$60,'[1]PNC 2020'!$A$3:$AA$3,0))=0,"",INDEX('[1]PNC 2020'!$A$3:$AA$434,MATCH($A567,'[1]PNC 2020'!$A$7:$A$434,0)+4,MATCH(Z$60,'[1]PNC 2020'!$A$3:$AA$3,0))),"")</f>
        <v/>
      </c>
      <c r="AA567" s="35" t="str">
        <f>IFERROR(IF(INDEX('[1]PNC 2020'!$A$3:$AA$434,MATCH($A567,'[1]PNC 2020'!$A$7:$A$434,0)+4,MATCH(AA$60,'[1]PNC 2020'!$A$3:$AA$3,0))=0,"",INDEX('[1]PNC 2020'!$A$3:$AA$434,MATCH($A567,'[1]PNC 2020'!$A$7:$A$434,0)+4,MATCH(AA$60,'[1]PNC 2020'!$A$3:$AA$3,0))),"")</f>
        <v/>
      </c>
      <c r="AB567" s="35">
        <f t="shared" si="193"/>
        <v>0</v>
      </c>
      <c r="AC567" s="35" t="str">
        <f>IFERROR(IF(INDEX('[1]PNC 2020'!$A$3:$AA$434,MATCH($A567,'[1]PNC 2020'!$A$7:$A$434,0)+4,MATCH(AC$60,'[1]PNC 2020'!$A$3:$AA$3,0))=0,"",INDEX('[1]PNC 2020'!$A$3:$AA$434,MATCH($A567,'[1]PNC 2020'!$A$7:$A$434,0)+4,MATCH(AC$60,'[1]PNC 2020'!$A$3:$AA$3,0))),"")</f>
        <v/>
      </c>
      <c r="AD567" s="35" t="str">
        <f>IFERROR(IF(INDEX('[1]PNC 2020'!$A$3:$AA$434,MATCH($A567,'[1]PNC 2020'!$A$7:$A$434,0)+4,MATCH(AD$60,'[1]PNC 2020'!$A$3:$AA$3,0))=0,"",INDEX('[1]PNC 2020'!$A$3:$AA$434,MATCH($A567,'[1]PNC 2020'!$A$7:$A$434,0)+4,MATCH(AD$60,'[1]PNC 2020'!$A$3:$AA$3,0))),"")</f>
        <v/>
      </c>
      <c r="AE567" s="35">
        <f t="shared" si="194"/>
        <v>0</v>
      </c>
      <c r="AF567" s="35" t="str">
        <f>IFERROR(IF(INDEX('[1]PNC 2020'!$A$3:$AA$434,MATCH($A567,'[1]PNC 2020'!$A$7:$A$434,0)+4,MATCH(AF$60,'[1]PNC 2020'!$A$3:$AA$3,0))=0,"",INDEX('[1]PNC 2020'!$A$3:$AA$434,MATCH($A567,'[1]PNC 2020'!$A$7:$A$434,0)+4,MATCH(AF$60,'[1]PNC 2020'!$A$3:$AA$3,0))),"")</f>
        <v/>
      </c>
      <c r="AG567" s="35" t="str">
        <f>IFERROR(IF(INDEX('[1]PNC 2020'!$A$3:$AA$434,MATCH($A567,'[1]PNC 2020'!$A$7:$A$434,0)+4,MATCH(AG$60,'[1]PNC 2020'!$A$3:$AA$3,0))=0,"",INDEX('[1]PNC 2020'!$A$3:$AA$434,MATCH($A567,'[1]PNC 2020'!$A$7:$A$434,0)+4,MATCH(AG$60,'[1]PNC 2020'!$A$3:$AA$3,0))),"")</f>
        <v/>
      </c>
      <c r="AH567" s="35">
        <f t="shared" si="195"/>
        <v>0</v>
      </c>
      <c r="AI567" s="35" t="str">
        <f>IFERROR(IF(INDEX('[1]PNC 2020'!$A$3:$AA$434,MATCH($A567,'[1]PNC 2020'!$A$7:$A$434,0)+4,MATCH(AI$60,'[1]PNC 2020'!$A$3:$AA$3,0))=0,"",INDEX('[1]PNC 2020'!$A$3:$AA$434,MATCH($A567,'[1]PNC 2020'!$A$7:$A$434,0)+4,MATCH(AI$60,'[1]PNC 2020'!$A$3:$AA$3,0))),"")</f>
        <v/>
      </c>
      <c r="AJ567" s="35" t="str">
        <f>IFERROR(IF(INDEX('[1]PNC 2020'!$A$3:$AA$434,MATCH($A567,'[1]PNC 2020'!$A$7:$A$434,0)+4,MATCH(AJ$60,'[1]PNC 2020'!$A$3:$AA$3,0))=0,"",INDEX('[1]PNC 2020'!$A$3:$AA$434,MATCH($A567,'[1]PNC 2020'!$A$7:$A$434,0)+4,MATCH(AJ$60,'[1]PNC 2020'!$A$3:$AA$3,0))),"")</f>
        <v/>
      </c>
      <c r="AK567" s="35">
        <f t="shared" si="196"/>
        <v>0</v>
      </c>
      <c r="AM567" s="97" t="s">
        <v>9</v>
      </c>
    </row>
    <row r="568" spans="1:39" ht="15.9" customHeight="1" x14ac:dyDescent="0.25">
      <c r="A568" s="97" t="str">
        <f t="shared" si="183"/>
        <v>OctubreSeguros APS, S.R.L.</v>
      </c>
      <c r="B568" s="37" t="s">
        <v>124</v>
      </c>
      <c r="C568" s="44">
        <f t="shared" si="184"/>
        <v>0</v>
      </c>
      <c r="D568" s="44">
        <f t="shared" si="185"/>
        <v>0</v>
      </c>
      <c r="E568" s="35" t="str">
        <f>IFERROR(IF(INDEX('[1]PNC 2020'!$A$3:$AA$434,MATCH($A568,'[1]PNC 2020'!$A$7:$A$434,0)+4,MATCH(E$60,'[1]PNC 2020'!$A$3:$AA$3,0))=0,"",INDEX('[1]PNC 2020'!$A$3:$AA$434,MATCH($A568,'[1]PNC 2020'!$A$7:$A$434,0)+4,MATCH(E$60,'[1]PNC 2020'!$A$3:$AA$3,0))),"")</f>
        <v/>
      </c>
      <c r="F568" s="35" t="str">
        <f>IFERROR(IF(INDEX('[1]PNC 2020'!$A$3:$AA$434,MATCH($A568,'[1]PNC 2020'!$A$7:$A$434,0)+4,MATCH(F$60,'[1]PNC 2020'!$A$3:$AA$3,0))=0,"",INDEX('[1]PNC 2020'!$A$3:$AA$434,MATCH($A568,'[1]PNC 2020'!$A$7:$A$434,0)+4,MATCH(F$60,'[1]PNC 2020'!$A$3:$AA$3,0))),"")</f>
        <v/>
      </c>
      <c r="G568" s="35">
        <f t="shared" si="186"/>
        <v>0</v>
      </c>
      <c r="H568" s="35" t="str">
        <f>IFERROR(IF(INDEX('[1]PNC 2020'!$A$3:$AA$434,MATCH($A568,'[1]PNC 2020'!$A$7:$A$434,0)+4,MATCH(H$60,'[1]PNC 2020'!$A$3:$AA$3,0))=0,"",INDEX('[1]PNC 2020'!$A$3:$AA$434,MATCH($A568,'[1]PNC 2020'!$A$7:$A$434,0)+4,MATCH(H$60,'[1]PNC 2020'!$A$3:$AA$3,0))),"")</f>
        <v/>
      </c>
      <c r="I568" s="35" t="str">
        <f>IFERROR(IF(INDEX('[1]PNC 2020'!$A$3:$AA$434,MATCH($A568,'[1]PNC 2020'!$A$7:$A$434,0)+4,MATCH(I$60,'[1]PNC 2020'!$A$3:$AA$3,0))=0,"",INDEX('[1]PNC 2020'!$A$3:$AA$434,MATCH($A568,'[1]PNC 2020'!$A$7:$A$434,0)+4,MATCH(I$60,'[1]PNC 2020'!$A$3:$AA$3,0))),"")</f>
        <v/>
      </c>
      <c r="J568" s="35">
        <f t="shared" si="187"/>
        <v>0</v>
      </c>
      <c r="K568" s="35" t="str">
        <f>IFERROR(IF(INDEX('[1]PNC 2020'!$A$3:$AA$434,MATCH($A568,'[1]PNC 2020'!$A$7:$A$434,0)+4,MATCH(K$60,'[1]PNC 2020'!$A$3:$AA$3,0))=0,"",INDEX('[1]PNC 2020'!$A$3:$AA$434,MATCH($A568,'[1]PNC 2020'!$A$7:$A$434,0)+4,MATCH(K$60,'[1]PNC 2020'!$A$3:$AA$3,0))),"")</f>
        <v/>
      </c>
      <c r="L568" s="35" t="str">
        <f>IFERROR(IF(INDEX('[1]PNC 2020'!$A$3:$AA$434,MATCH($A568,'[1]PNC 2020'!$A$7:$A$434,0)+4,MATCH(L$60,'[1]PNC 2020'!$A$3:$AA$3,0))=0,"",INDEX('[1]PNC 2020'!$A$3:$AA$434,MATCH($A568,'[1]PNC 2020'!$A$7:$A$434,0)+4,MATCH(L$60,'[1]PNC 2020'!$A$3:$AA$3,0))),"")</f>
        <v/>
      </c>
      <c r="M568" s="35">
        <f t="shared" si="188"/>
        <v>0</v>
      </c>
      <c r="N568" s="35" t="str">
        <f>IFERROR(IF(INDEX('[1]PNC 2020'!$A$3:$AA$434,MATCH($A568,'[1]PNC 2020'!$A$7:$A$434,0)+4,MATCH(N$60,'[1]PNC 2020'!$A$3:$AA$3,0))=0,"",INDEX('[1]PNC 2020'!$A$3:$AA$434,MATCH($A568,'[1]PNC 2020'!$A$7:$A$434,0)+4,MATCH(N$60,'[1]PNC 2020'!$A$3:$AA$3,0))),"")</f>
        <v/>
      </c>
      <c r="O568" s="35" t="str">
        <f>IFERROR(IF(INDEX('[1]PNC 2020'!$A$3:$AA$434,MATCH($A568,'[1]PNC 2020'!$A$7:$A$434,0)+4,MATCH(O$60,'[1]PNC 2020'!$A$3:$AA$3,0))=0,"",INDEX('[1]PNC 2020'!$A$3:$AA$434,MATCH($A568,'[1]PNC 2020'!$A$7:$A$434,0)+4,MATCH(O$60,'[1]PNC 2020'!$A$3:$AA$3,0))),"")</f>
        <v/>
      </c>
      <c r="P568" s="35">
        <f t="shared" si="189"/>
        <v>0</v>
      </c>
      <c r="Q568" s="35" t="str">
        <f>IFERROR(IF(INDEX('[1]PNC 2020'!$A$3:$AA$434,MATCH($A568,'[1]PNC 2020'!$A$7:$A$434,0)+4,MATCH(Q$60,'[1]PNC 2020'!$A$3:$AA$3,0))=0,"",INDEX('[1]PNC 2020'!$A$3:$AA$434,MATCH($A568,'[1]PNC 2020'!$A$7:$A$434,0)+4,MATCH(Q$60,'[1]PNC 2020'!$A$3:$AA$3,0))),"")</f>
        <v/>
      </c>
      <c r="R568" s="35" t="str">
        <f>IFERROR(IF(INDEX('[1]PNC 2020'!$A$3:$AA$434,MATCH($A568,'[1]PNC 2020'!$A$7:$A$434,0)+4,MATCH(R$60,'[1]PNC 2020'!$A$3:$AA$3,0))=0,"",INDEX('[1]PNC 2020'!$A$3:$AA$434,MATCH($A568,'[1]PNC 2020'!$A$7:$A$434,0)+4,MATCH(R$60,'[1]PNC 2020'!$A$3:$AA$3,0))),"")</f>
        <v/>
      </c>
      <c r="S568" s="35">
        <f t="shared" si="190"/>
        <v>0</v>
      </c>
      <c r="T568" s="35" t="str">
        <f>IFERROR(IF(INDEX('[1]PNC 2020'!$A$3:$AA$434,MATCH($A568,'[1]PNC 2020'!$A$7:$A$434,0)+4,MATCH(T$60,'[1]PNC 2020'!$A$3:$AA$3,0))=0,"",INDEX('[1]PNC 2020'!$A$3:$AA$434,MATCH($A568,'[1]PNC 2020'!$A$7:$A$434,0)+4,MATCH(T$60,'[1]PNC 2020'!$A$3:$AA$3,0))),"")</f>
        <v/>
      </c>
      <c r="U568" s="35" t="str">
        <f>IFERROR(IF(INDEX('[1]PNC 2020'!$A$3:$AA$434,MATCH($A568,'[1]PNC 2020'!$A$7:$A$434,0)+4,MATCH(U$60,'[1]PNC 2020'!$A$3:$AA$3,0))=0,"",INDEX('[1]PNC 2020'!$A$3:$AA$434,MATCH($A568,'[1]PNC 2020'!$A$7:$A$434,0)+4,MATCH(U$60,'[1]PNC 2020'!$A$3:$AA$3,0))),"")</f>
        <v/>
      </c>
      <c r="V568" s="35">
        <f t="shared" si="191"/>
        <v>0</v>
      </c>
      <c r="W568" s="35" t="str">
        <f>IFERROR(IF(INDEX('[1]PNC 2020'!$A$3:$AA$434,MATCH($A568,'[1]PNC 2020'!$A$7:$A$434,0)+4,MATCH(W$60,'[1]PNC 2020'!$A$3:$AA$3,0))=0,"",INDEX('[1]PNC 2020'!$A$3:$AA$434,MATCH($A568,'[1]PNC 2020'!$A$7:$A$434,0)+4,MATCH(W$60,'[1]PNC 2020'!$A$3:$AA$3,0))),"")</f>
        <v/>
      </c>
      <c r="X568" s="35" t="str">
        <f>IFERROR(IF(INDEX('[1]PNC 2020'!$A$3:$AA$434,MATCH($A568,'[1]PNC 2020'!$A$7:$A$434,0)+4,MATCH(X$60,'[1]PNC 2020'!$A$3:$AA$3,0))=0,"",INDEX('[1]PNC 2020'!$A$3:$AA$434,MATCH($A568,'[1]PNC 2020'!$A$7:$A$434,0)+4,MATCH(X$60,'[1]PNC 2020'!$A$3:$AA$3,0))),"")</f>
        <v/>
      </c>
      <c r="Y568" s="35">
        <f t="shared" si="192"/>
        <v>0</v>
      </c>
      <c r="Z568" s="35" t="str">
        <f>IFERROR(IF(INDEX('[1]PNC 2020'!$A$3:$AA$434,MATCH($A568,'[1]PNC 2020'!$A$7:$A$434,0)+4,MATCH(Z$60,'[1]PNC 2020'!$A$3:$AA$3,0))=0,"",INDEX('[1]PNC 2020'!$A$3:$AA$434,MATCH($A568,'[1]PNC 2020'!$A$7:$A$434,0)+4,MATCH(Z$60,'[1]PNC 2020'!$A$3:$AA$3,0))),"")</f>
        <v/>
      </c>
      <c r="AA568" s="35" t="str">
        <f>IFERROR(IF(INDEX('[1]PNC 2020'!$A$3:$AA$434,MATCH($A568,'[1]PNC 2020'!$A$7:$A$434,0)+4,MATCH(AA$60,'[1]PNC 2020'!$A$3:$AA$3,0))=0,"",INDEX('[1]PNC 2020'!$A$3:$AA$434,MATCH($A568,'[1]PNC 2020'!$A$7:$A$434,0)+4,MATCH(AA$60,'[1]PNC 2020'!$A$3:$AA$3,0))),"")</f>
        <v/>
      </c>
      <c r="AB568" s="35">
        <f t="shared" si="193"/>
        <v>0</v>
      </c>
      <c r="AC568" s="35" t="str">
        <f>IFERROR(IF(INDEX('[1]PNC 2020'!$A$3:$AA$434,MATCH($A568,'[1]PNC 2020'!$A$7:$A$434,0)+4,MATCH(AC$60,'[1]PNC 2020'!$A$3:$AA$3,0))=0,"",INDEX('[1]PNC 2020'!$A$3:$AA$434,MATCH($A568,'[1]PNC 2020'!$A$7:$A$434,0)+4,MATCH(AC$60,'[1]PNC 2020'!$A$3:$AA$3,0))),"")</f>
        <v/>
      </c>
      <c r="AD568" s="35" t="str">
        <f>IFERROR(IF(INDEX('[1]PNC 2020'!$A$3:$AA$434,MATCH($A568,'[1]PNC 2020'!$A$7:$A$434,0)+4,MATCH(AD$60,'[1]PNC 2020'!$A$3:$AA$3,0))=0,"",INDEX('[1]PNC 2020'!$A$3:$AA$434,MATCH($A568,'[1]PNC 2020'!$A$7:$A$434,0)+4,MATCH(AD$60,'[1]PNC 2020'!$A$3:$AA$3,0))),"")</f>
        <v/>
      </c>
      <c r="AE568" s="35">
        <f t="shared" si="194"/>
        <v>0</v>
      </c>
      <c r="AF568" s="35" t="str">
        <f>IFERROR(IF(INDEX('[1]PNC 2020'!$A$3:$AA$434,MATCH($A568,'[1]PNC 2020'!$A$7:$A$434,0)+4,MATCH(AF$60,'[1]PNC 2020'!$A$3:$AA$3,0))=0,"",INDEX('[1]PNC 2020'!$A$3:$AA$434,MATCH($A568,'[1]PNC 2020'!$A$7:$A$434,0)+4,MATCH(AF$60,'[1]PNC 2020'!$A$3:$AA$3,0))),"")</f>
        <v/>
      </c>
      <c r="AG568" s="35" t="str">
        <f>IFERROR(IF(INDEX('[1]PNC 2020'!$A$3:$AA$434,MATCH($A568,'[1]PNC 2020'!$A$7:$A$434,0)+4,MATCH(AG$60,'[1]PNC 2020'!$A$3:$AA$3,0))=0,"",INDEX('[1]PNC 2020'!$A$3:$AA$434,MATCH($A568,'[1]PNC 2020'!$A$7:$A$434,0)+4,MATCH(AG$60,'[1]PNC 2020'!$A$3:$AA$3,0))),"")</f>
        <v/>
      </c>
      <c r="AH568" s="35">
        <f t="shared" si="195"/>
        <v>0</v>
      </c>
      <c r="AI568" s="35" t="str">
        <f>IFERROR(IF(INDEX('[1]PNC 2020'!$A$3:$AA$434,MATCH($A568,'[1]PNC 2020'!$A$7:$A$434,0)+4,MATCH(AI$60,'[1]PNC 2020'!$A$3:$AA$3,0))=0,"",INDEX('[1]PNC 2020'!$A$3:$AA$434,MATCH($A568,'[1]PNC 2020'!$A$7:$A$434,0)+4,MATCH(AI$60,'[1]PNC 2020'!$A$3:$AA$3,0))),"")</f>
        <v/>
      </c>
      <c r="AJ568" s="35" t="str">
        <f>IFERROR(IF(INDEX('[1]PNC 2020'!$A$3:$AA$434,MATCH($A568,'[1]PNC 2020'!$A$7:$A$434,0)+4,MATCH(AJ$60,'[1]PNC 2020'!$A$3:$AA$3,0))=0,"",INDEX('[1]PNC 2020'!$A$3:$AA$434,MATCH($A568,'[1]PNC 2020'!$A$7:$A$434,0)+4,MATCH(AJ$60,'[1]PNC 2020'!$A$3:$AA$3,0))),"")</f>
        <v/>
      </c>
      <c r="AK568" s="35">
        <f t="shared" si="196"/>
        <v>0</v>
      </c>
      <c r="AM568" s="97" t="s">
        <v>9</v>
      </c>
    </row>
    <row r="569" spans="1:39" ht="15.9" customHeight="1" x14ac:dyDescent="0.25">
      <c r="A569" s="97" t="str">
        <f t="shared" si="183"/>
        <v>OctubreMultiseguros Su, S.A.</v>
      </c>
      <c r="B569" s="37" t="s">
        <v>125</v>
      </c>
      <c r="C569" s="44">
        <f t="shared" si="184"/>
        <v>0</v>
      </c>
      <c r="D569" s="44">
        <f t="shared" si="185"/>
        <v>0</v>
      </c>
      <c r="E569" s="35" t="str">
        <f>IFERROR(IF(INDEX('[1]PNC 2020'!$A$3:$AA$434,MATCH($A569,'[1]PNC 2020'!$A$7:$A$434,0)+4,MATCH(E$60,'[1]PNC 2020'!$A$3:$AA$3,0))=0,"",INDEX('[1]PNC 2020'!$A$3:$AA$434,MATCH($A569,'[1]PNC 2020'!$A$7:$A$434,0)+4,MATCH(E$60,'[1]PNC 2020'!$A$3:$AA$3,0))),"")</f>
        <v/>
      </c>
      <c r="F569" s="35" t="str">
        <f>IFERROR(IF(INDEX('[1]PNC 2020'!$A$3:$AA$434,MATCH($A569,'[1]PNC 2020'!$A$7:$A$434,0)+4,MATCH(F$60,'[1]PNC 2020'!$A$3:$AA$3,0))=0,"",INDEX('[1]PNC 2020'!$A$3:$AA$434,MATCH($A569,'[1]PNC 2020'!$A$7:$A$434,0)+4,MATCH(F$60,'[1]PNC 2020'!$A$3:$AA$3,0))),"")</f>
        <v/>
      </c>
      <c r="G569" s="35">
        <f t="shared" si="186"/>
        <v>0</v>
      </c>
      <c r="H569" s="35" t="str">
        <f>IFERROR(IF(INDEX('[1]PNC 2020'!$A$3:$AA$434,MATCH($A569,'[1]PNC 2020'!$A$7:$A$434,0)+4,MATCH(H$60,'[1]PNC 2020'!$A$3:$AA$3,0))=0,"",INDEX('[1]PNC 2020'!$A$3:$AA$434,MATCH($A569,'[1]PNC 2020'!$A$7:$A$434,0)+4,MATCH(H$60,'[1]PNC 2020'!$A$3:$AA$3,0))),"")</f>
        <v/>
      </c>
      <c r="I569" s="35" t="str">
        <f>IFERROR(IF(INDEX('[1]PNC 2020'!$A$3:$AA$434,MATCH($A569,'[1]PNC 2020'!$A$7:$A$434,0)+4,MATCH(I$60,'[1]PNC 2020'!$A$3:$AA$3,0))=0,"",INDEX('[1]PNC 2020'!$A$3:$AA$434,MATCH($A569,'[1]PNC 2020'!$A$7:$A$434,0)+4,MATCH(I$60,'[1]PNC 2020'!$A$3:$AA$3,0))),"")</f>
        <v/>
      </c>
      <c r="J569" s="35">
        <f t="shared" si="187"/>
        <v>0</v>
      </c>
      <c r="K569" s="35" t="str">
        <f>IFERROR(IF(INDEX('[1]PNC 2020'!$A$3:$AA$434,MATCH($A569,'[1]PNC 2020'!$A$7:$A$434,0)+4,MATCH(K$60,'[1]PNC 2020'!$A$3:$AA$3,0))=0,"",INDEX('[1]PNC 2020'!$A$3:$AA$434,MATCH($A569,'[1]PNC 2020'!$A$7:$A$434,0)+4,MATCH(K$60,'[1]PNC 2020'!$A$3:$AA$3,0))),"")</f>
        <v/>
      </c>
      <c r="L569" s="35" t="str">
        <f>IFERROR(IF(INDEX('[1]PNC 2020'!$A$3:$AA$434,MATCH($A569,'[1]PNC 2020'!$A$7:$A$434,0)+4,MATCH(L$60,'[1]PNC 2020'!$A$3:$AA$3,0))=0,"",INDEX('[1]PNC 2020'!$A$3:$AA$434,MATCH($A569,'[1]PNC 2020'!$A$7:$A$434,0)+4,MATCH(L$60,'[1]PNC 2020'!$A$3:$AA$3,0))),"")</f>
        <v/>
      </c>
      <c r="M569" s="35">
        <f t="shared" si="188"/>
        <v>0</v>
      </c>
      <c r="N569" s="35" t="str">
        <f>IFERROR(IF(INDEX('[1]PNC 2020'!$A$3:$AA$434,MATCH($A569,'[1]PNC 2020'!$A$7:$A$434,0)+4,MATCH(N$60,'[1]PNC 2020'!$A$3:$AA$3,0))=0,"",INDEX('[1]PNC 2020'!$A$3:$AA$434,MATCH($A569,'[1]PNC 2020'!$A$7:$A$434,0)+4,MATCH(N$60,'[1]PNC 2020'!$A$3:$AA$3,0))),"")</f>
        <v/>
      </c>
      <c r="O569" s="35" t="str">
        <f>IFERROR(IF(INDEX('[1]PNC 2020'!$A$3:$AA$434,MATCH($A569,'[1]PNC 2020'!$A$7:$A$434,0)+4,MATCH(O$60,'[1]PNC 2020'!$A$3:$AA$3,0))=0,"",INDEX('[1]PNC 2020'!$A$3:$AA$434,MATCH($A569,'[1]PNC 2020'!$A$7:$A$434,0)+4,MATCH(O$60,'[1]PNC 2020'!$A$3:$AA$3,0))),"")</f>
        <v/>
      </c>
      <c r="P569" s="35">
        <f t="shared" si="189"/>
        <v>0</v>
      </c>
      <c r="Q569" s="35" t="str">
        <f>IFERROR(IF(INDEX('[1]PNC 2020'!$A$3:$AA$434,MATCH($A569,'[1]PNC 2020'!$A$7:$A$434,0)+4,MATCH(Q$60,'[1]PNC 2020'!$A$3:$AA$3,0))=0,"",INDEX('[1]PNC 2020'!$A$3:$AA$434,MATCH($A569,'[1]PNC 2020'!$A$7:$A$434,0)+4,MATCH(Q$60,'[1]PNC 2020'!$A$3:$AA$3,0))),"")</f>
        <v/>
      </c>
      <c r="R569" s="35" t="str">
        <f>IFERROR(IF(INDEX('[1]PNC 2020'!$A$3:$AA$434,MATCH($A569,'[1]PNC 2020'!$A$7:$A$434,0)+4,MATCH(R$60,'[1]PNC 2020'!$A$3:$AA$3,0))=0,"",INDEX('[1]PNC 2020'!$A$3:$AA$434,MATCH($A569,'[1]PNC 2020'!$A$7:$A$434,0)+4,MATCH(R$60,'[1]PNC 2020'!$A$3:$AA$3,0))),"")</f>
        <v/>
      </c>
      <c r="S569" s="35">
        <f t="shared" si="190"/>
        <v>0</v>
      </c>
      <c r="T569" s="35" t="str">
        <f>IFERROR(IF(INDEX('[1]PNC 2020'!$A$3:$AA$434,MATCH($A569,'[1]PNC 2020'!$A$7:$A$434,0)+4,MATCH(T$60,'[1]PNC 2020'!$A$3:$AA$3,0))=0,"",INDEX('[1]PNC 2020'!$A$3:$AA$434,MATCH($A569,'[1]PNC 2020'!$A$7:$A$434,0)+4,MATCH(T$60,'[1]PNC 2020'!$A$3:$AA$3,0))),"")</f>
        <v/>
      </c>
      <c r="U569" s="35" t="str">
        <f>IFERROR(IF(INDEX('[1]PNC 2020'!$A$3:$AA$434,MATCH($A569,'[1]PNC 2020'!$A$7:$A$434,0)+4,MATCH(U$60,'[1]PNC 2020'!$A$3:$AA$3,0))=0,"",INDEX('[1]PNC 2020'!$A$3:$AA$434,MATCH($A569,'[1]PNC 2020'!$A$7:$A$434,0)+4,MATCH(U$60,'[1]PNC 2020'!$A$3:$AA$3,0))),"")</f>
        <v/>
      </c>
      <c r="V569" s="35">
        <f t="shared" si="191"/>
        <v>0</v>
      </c>
      <c r="W569" s="35" t="str">
        <f>IFERROR(IF(INDEX('[1]PNC 2020'!$A$3:$AA$434,MATCH($A569,'[1]PNC 2020'!$A$7:$A$434,0)+4,MATCH(W$60,'[1]PNC 2020'!$A$3:$AA$3,0))=0,"",INDEX('[1]PNC 2020'!$A$3:$AA$434,MATCH($A569,'[1]PNC 2020'!$A$7:$A$434,0)+4,MATCH(W$60,'[1]PNC 2020'!$A$3:$AA$3,0))),"")</f>
        <v/>
      </c>
      <c r="X569" s="35" t="str">
        <f>IFERROR(IF(INDEX('[1]PNC 2020'!$A$3:$AA$434,MATCH($A569,'[1]PNC 2020'!$A$7:$A$434,0)+4,MATCH(X$60,'[1]PNC 2020'!$A$3:$AA$3,0))=0,"",INDEX('[1]PNC 2020'!$A$3:$AA$434,MATCH($A569,'[1]PNC 2020'!$A$7:$A$434,0)+4,MATCH(X$60,'[1]PNC 2020'!$A$3:$AA$3,0))),"")</f>
        <v/>
      </c>
      <c r="Y569" s="35">
        <f t="shared" si="192"/>
        <v>0</v>
      </c>
      <c r="Z569" s="35" t="str">
        <f>IFERROR(IF(INDEX('[1]PNC 2020'!$A$3:$AA$434,MATCH($A569,'[1]PNC 2020'!$A$7:$A$434,0)+4,MATCH(Z$60,'[1]PNC 2020'!$A$3:$AA$3,0))=0,"",INDEX('[1]PNC 2020'!$A$3:$AA$434,MATCH($A569,'[1]PNC 2020'!$A$7:$A$434,0)+4,MATCH(Z$60,'[1]PNC 2020'!$A$3:$AA$3,0))),"")</f>
        <v/>
      </c>
      <c r="AA569" s="35" t="str">
        <f>IFERROR(IF(INDEX('[1]PNC 2020'!$A$3:$AA$434,MATCH($A569,'[1]PNC 2020'!$A$7:$A$434,0)+4,MATCH(AA$60,'[1]PNC 2020'!$A$3:$AA$3,0))=0,"",INDEX('[1]PNC 2020'!$A$3:$AA$434,MATCH($A569,'[1]PNC 2020'!$A$7:$A$434,0)+4,MATCH(AA$60,'[1]PNC 2020'!$A$3:$AA$3,0))),"")</f>
        <v/>
      </c>
      <c r="AB569" s="35">
        <f t="shared" si="193"/>
        <v>0</v>
      </c>
      <c r="AC569" s="35" t="str">
        <f>IFERROR(IF(INDEX('[1]PNC 2020'!$A$3:$AA$434,MATCH($A569,'[1]PNC 2020'!$A$7:$A$434,0)+4,MATCH(AC$60,'[1]PNC 2020'!$A$3:$AA$3,0))=0,"",INDEX('[1]PNC 2020'!$A$3:$AA$434,MATCH($A569,'[1]PNC 2020'!$A$7:$A$434,0)+4,MATCH(AC$60,'[1]PNC 2020'!$A$3:$AA$3,0))),"")</f>
        <v/>
      </c>
      <c r="AD569" s="35" t="str">
        <f>IFERROR(IF(INDEX('[1]PNC 2020'!$A$3:$AA$434,MATCH($A569,'[1]PNC 2020'!$A$7:$A$434,0)+4,MATCH(AD$60,'[1]PNC 2020'!$A$3:$AA$3,0))=0,"",INDEX('[1]PNC 2020'!$A$3:$AA$434,MATCH($A569,'[1]PNC 2020'!$A$7:$A$434,0)+4,MATCH(AD$60,'[1]PNC 2020'!$A$3:$AA$3,0))),"")</f>
        <v/>
      </c>
      <c r="AE569" s="35">
        <f t="shared" si="194"/>
        <v>0</v>
      </c>
      <c r="AF569" s="35" t="str">
        <f>IFERROR(IF(INDEX('[1]PNC 2020'!$A$3:$AA$434,MATCH($A569,'[1]PNC 2020'!$A$7:$A$434,0)+4,MATCH(AF$60,'[1]PNC 2020'!$A$3:$AA$3,0))=0,"",INDEX('[1]PNC 2020'!$A$3:$AA$434,MATCH($A569,'[1]PNC 2020'!$A$7:$A$434,0)+4,MATCH(AF$60,'[1]PNC 2020'!$A$3:$AA$3,0))),"")</f>
        <v/>
      </c>
      <c r="AG569" s="35" t="str">
        <f>IFERROR(IF(INDEX('[1]PNC 2020'!$A$3:$AA$434,MATCH($A569,'[1]PNC 2020'!$A$7:$A$434,0)+4,MATCH(AG$60,'[1]PNC 2020'!$A$3:$AA$3,0))=0,"",INDEX('[1]PNC 2020'!$A$3:$AA$434,MATCH($A569,'[1]PNC 2020'!$A$7:$A$434,0)+4,MATCH(AG$60,'[1]PNC 2020'!$A$3:$AA$3,0))),"")</f>
        <v/>
      </c>
      <c r="AH569" s="35">
        <f t="shared" si="195"/>
        <v>0</v>
      </c>
      <c r="AI569" s="35" t="str">
        <f>IFERROR(IF(INDEX('[1]PNC 2020'!$A$3:$AA$434,MATCH($A569,'[1]PNC 2020'!$A$7:$A$434,0)+4,MATCH(AI$60,'[1]PNC 2020'!$A$3:$AA$3,0))=0,"",INDEX('[1]PNC 2020'!$A$3:$AA$434,MATCH($A569,'[1]PNC 2020'!$A$7:$A$434,0)+4,MATCH(AI$60,'[1]PNC 2020'!$A$3:$AA$3,0))),"")</f>
        <v/>
      </c>
      <c r="AJ569" s="35" t="str">
        <f>IFERROR(IF(INDEX('[1]PNC 2020'!$A$3:$AA$434,MATCH($A569,'[1]PNC 2020'!$A$7:$A$434,0)+4,MATCH(AJ$60,'[1]PNC 2020'!$A$3:$AA$3,0))=0,"",INDEX('[1]PNC 2020'!$A$3:$AA$434,MATCH($A569,'[1]PNC 2020'!$A$7:$A$434,0)+4,MATCH(AJ$60,'[1]PNC 2020'!$A$3:$AA$3,0))),"")</f>
        <v/>
      </c>
      <c r="AK569" s="35">
        <f t="shared" si="196"/>
        <v>0</v>
      </c>
      <c r="AM569" s="97" t="s">
        <v>9</v>
      </c>
    </row>
    <row r="570" spans="1:39" ht="15.9" customHeight="1" x14ac:dyDescent="0.25">
      <c r="A570" s="97" t="str">
        <f t="shared" si="183"/>
        <v>OctubreSeguros Ademi, S.A.</v>
      </c>
      <c r="B570" s="37" t="s">
        <v>126</v>
      </c>
      <c r="C570" s="44">
        <f t="shared" si="184"/>
        <v>0</v>
      </c>
      <c r="D570" s="44">
        <f t="shared" si="185"/>
        <v>0</v>
      </c>
      <c r="E570" s="35" t="str">
        <f>IFERROR(IF(INDEX('[1]PNC 2020'!$A$3:$AA$434,MATCH($A570,'[1]PNC 2020'!$A$7:$A$434,0)+4,MATCH(E$60,'[1]PNC 2020'!$A$3:$AA$3,0))=0,"",INDEX('[1]PNC 2020'!$A$3:$AA$434,MATCH($A570,'[1]PNC 2020'!$A$7:$A$434,0)+4,MATCH(E$60,'[1]PNC 2020'!$A$3:$AA$3,0))),"")</f>
        <v/>
      </c>
      <c r="F570" s="35" t="str">
        <f>IFERROR(IF(INDEX('[1]PNC 2020'!$A$3:$AA$434,MATCH($A570,'[1]PNC 2020'!$A$7:$A$434,0)+4,MATCH(F$60,'[1]PNC 2020'!$A$3:$AA$3,0))=0,"",INDEX('[1]PNC 2020'!$A$3:$AA$434,MATCH($A570,'[1]PNC 2020'!$A$7:$A$434,0)+4,MATCH(F$60,'[1]PNC 2020'!$A$3:$AA$3,0))),"")</f>
        <v/>
      </c>
      <c r="G570" s="35">
        <f t="shared" si="186"/>
        <v>0</v>
      </c>
      <c r="H570" s="35" t="str">
        <f>IFERROR(IF(INDEX('[1]PNC 2020'!$A$3:$AA$434,MATCH($A570,'[1]PNC 2020'!$A$7:$A$434,0)+4,MATCH(H$60,'[1]PNC 2020'!$A$3:$AA$3,0))=0,"",INDEX('[1]PNC 2020'!$A$3:$AA$434,MATCH($A570,'[1]PNC 2020'!$A$7:$A$434,0)+4,MATCH(H$60,'[1]PNC 2020'!$A$3:$AA$3,0))),"")</f>
        <v/>
      </c>
      <c r="I570" s="35" t="str">
        <f>IFERROR(IF(INDEX('[1]PNC 2020'!$A$3:$AA$434,MATCH($A570,'[1]PNC 2020'!$A$7:$A$434,0)+4,MATCH(I$60,'[1]PNC 2020'!$A$3:$AA$3,0))=0,"",INDEX('[1]PNC 2020'!$A$3:$AA$434,MATCH($A570,'[1]PNC 2020'!$A$7:$A$434,0)+4,MATCH(I$60,'[1]PNC 2020'!$A$3:$AA$3,0))),"")</f>
        <v/>
      </c>
      <c r="J570" s="35">
        <f t="shared" si="187"/>
        <v>0</v>
      </c>
      <c r="K570" s="35" t="str">
        <f>IFERROR(IF(INDEX('[1]PNC 2020'!$A$3:$AA$434,MATCH($A570,'[1]PNC 2020'!$A$7:$A$434,0)+4,MATCH(K$60,'[1]PNC 2020'!$A$3:$AA$3,0))=0,"",INDEX('[1]PNC 2020'!$A$3:$AA$434,MATCH($A570,'[1]PNC 2020'!$A$7:$A$434,0)+4,MATCH(K$60,'[1]PNC 2020'!$A$3:$AA$3,0))),"")</f>
        <v/>
      </c>
      <c r="L570" s="35" t="str">
        <f>IFERROR(IF(INDEX('[1]PNC 2020'!$A$3:$AA$434,MATCH($A570,'[1]PNC 2020'!$A$7:$A$434,0)+4,MATCH(L$60,'[1]PNC 2020'!$A$3:$AA$3,0))=0,"",INDEX('[1]PNC 2020'!$A$3:$AA$434,MATCH($A570,'[1]PNC 2020'!$A$7:$A$434,0)+4,MATCH(L$60,'[1]PNC 2020'!$A$3:$AA$3,0))),"")</f>
        <v/>
      </c>
      <c r="M570" s="35">
        <f t="shared" si="188"/>
        <v>0</v>
      </c>
      <c r="N570" s="35" t="str">
        <f>IFERROR(IF(INDEX('[1]PNC 2020'!$A$3:$AA$434,MATCH($A570,'[1]PNC 2020'!$A$7:$A$434,0)+4,MATCH(N$60,'[1]PNC 2020'!$A$3:$AA$3,0))=0,"",INDEX('[1]PNC 2020'!$A$3:$AA$434,MATCH($A570,'[1]PNC 2020'!$A$7:$A$434,0)+4,MATCH(N$60,'[1]PNC 2020'!$A$3:$AA$3,0))),"")</f>
        <v/>
      </c>
      <c r="O570" s="35" t="str">
        <f>IFERROR(IF(INDEX('[1]PNC 2020'!$A$3:$AA$434,MATCH($A570,'[1]PNC 2020'!$A$7:$A$434,0)+4,MATCH(O$60,'[1]PNC 2020'!$A$3:$AA$3,0))=0,"",INDEX('[1]PNC 2020'!$A$3:$AA$434,MATCH($A570,'[1]PNC 2020'!$A$7:$A$434,0)+4,MATCH(O$60,'[1]PNC 2020'!$A$3:$AA$3,0))),"")</f>
        <v/>
      </c>
      <c r="P570" s="35">
        <f t="shared" si="189"/>
        <v>0</v>
      </c>
      <c r="Q570" s="35" t="str">
        <f>IFERROR(IF(INDEX('[1]PNC 2020'!$A$3:$AA$434,MATCH($A570,'[1]PNC 2020'!$A$7:$A$434,0)+4,MATCH(Q$60,'[1]PNC 2020'!$A$3:$AA$3,0))=0,"",INDEX('[1]PNC 2020'!$A$3:$AA$434,MATCH($A570,'[1]PNC 2020'!$A$7:$A$434,0)+4,MATCH(Q$60,'[1]PNC 2020'!$A$3:$AA$3,0))),"")</f>
        <v/>
      </c>
      <c r="R570" s="35" t="str">
        <f>IFERROR(IF(INDEX('[1]PNC 2020'!$A$3:$AA$434,MATCH($A570,'[1]PNC 2020'!$A$7:$A$434,0)+4,MATCH(R$60,'[1]PNC 2020'!$A$3:$AA$3,0))=0,"",INDEX('[1]PNC 2020'!$A$3:$AA$434,MATCH($A570,'[1]PNC 2020'!$A$7:$A$434,0)+4,MATCH(R$60,'[1]PNC 2020'!$A$3:$AA$3,0))),"")</f>
        <v/>
      </c>
      <c r="S570" s="35">
        <f t="shared" si="190"/>
        <v>0</v>
      </c>
      <c r="T570" s="35" t="str">
        <f>IFERROR(IF(INDEX('[1]PNC 2020'!$A$3:$AA$434,MATCH($A570,'[1]PNC 2020'!$A$7:$A$434,0)+4,MATCH(T$60,'[1]PNC 2020'!$A$3:$AA$3,0))=0,"",INDEX('[1]PNC 2020'!$A$3:$AA$434,MATCH($A570,'[1]PNC 2020'!$A$7:$A$434,0)+4,MATCH(T$60,'[1]PNC 2020'!$A$3:$AA$3,0))),"")</f>
        <v/>
      </c>
      <c r="U570" s="35" t="str">
        <f>IFERROR(IF(INDEX('[1]PNC 2020'!$A$3:$AA$434,MATCH($A570,'[1]PNC 2020'!$A$7:$A$434,0)+4,MATCH(U$60,'[1]PNC 2020'!$A$3:$AA$3,0))=0,"",INDEX('[1]PNC 2020'!$A$3:$AA$434,MATCH($A570,'[1]PNC 2020'!$A$7:$A$434,0)+4,MATCH(U$60,'[1]PNC 2020'!$A$3:$AA$3,0))),"")</f>
        <v/>
      </c>
      <c r="V570" s="35">
        <f t="shared" si="191"/>
        <v>0</v>
      </c>
      <c r="W570" s="35" t="str">
        <f>IFERROR(IF(INDEX('[1]PNC 2020'!$A$3:$AA$434,MATCH($A570,'[1]PNC 2020'!$A$7:$A$434,0)+4,MATCH(W$60,'[1]PNC 2020'!$A$3:$AA$3,0))=0,"",INDEX('[1]PNC 2020'!$A$3:$AA$434,MATCH($A570,'[1]PNC 2020'!$A$7:$A$434,0)+4,MATCH(W$60,'[1]PNC 2020'!$A$3:$AA$3,0))),"")</f>
        <v/>
      </c>
      <c r="X570" s="35" t="str">
        <f>IFERROR(IF(INDEX('[1]PNC 2020'!$A$3:$AA$434,MATCH($A570,'[1]PNC 2020'!$A$7:$A$434,0)+4,MATCH(X$60,'[1]PNC 2020'!$A$3:$AA$3,0))=0,"",INDEX('[1]PNC 2020'!$A$3:$AA$434,MATCH($A570,'[1]PNC 2020'!$A$7:$A$434,0)+4,MATCH(X$60,'[1]PNC 2020'!$A$3:$AA$3,0))),"")</f>
        <v/>
      </c>
      <c r="Y570" s="35">
        <f t="shared" si="192"/>
        <v>0</v>
      </c>
      <c r="Z570" s="35" t="str">
        <f>IFERROR(IF(INDEX('[1]PNC 2020'!$A$3:$AA$434,MATCH($A570,'[1]PNC 2020'!$A$7:$A$434,0)+4,MATCH(Z$60,'[1]PNC 2020'!$A$3:$AA$3,0))=0,"",INDEX('[1]PNC 2020'!$A$3:$AA$434,MATCH($A570,'[1]PNC 2020'!$A$7:$A$434,0)+4,MATCH(Z$60,'[1]PNC 2020'!$A$3:$AA$3,0))),"")</f>
        <v/>
      </c>
      <c r="AA570" s="35" t="str">
        <f>IFERROR(IF(INDEX('[1]PNC 2020'!$A$3:$AA$434,MATCH($A570,'[1]PNC 2020'!$A$7:$A$434,0)+4,MATCH(AA$60,'[1]PNC 2020'!$A$3:$AA$3,0))=0,"",INDEX('[1]PNC 2020'!$A$3:$AA$434,MATCH($A570,'[1]PNC 2020'!$A$7:$A$434,0)+4,MATCH(AA$60,'[1]PNC 2020'!$A$3:$AA$3,0))),"")</f>
        <v/>
      </c>
      <c r="AB570" s="35">
        <f t="shared" si="193"/>
        <v>0</v>
      </c>
      <c r="AC570" s="35" t="str">
        <f>IFERROR(IF(INDEX('[1]PNC 2020'!$A$3:$AA$434,MATCH($A570,'[1]PNC 2020'!$A$7:$A$434,0)+4,MATCH(AC$60,'[1]PNC 2020'!$A$3:$AA$3,0))=0,"",INDEX('[1]PNC 2020'!$A$3:$AA$434,MATCH($A570,'[1]PNC 2020'!$A$7:$A$434,0)+4,MATCH(AC$60,'[1]PNC 2020'!$A$3:$AA$3,0))),"")</f>
        <v/>
      </c>
      <c r="AD570" s="35" t="str">
        <f>IFERROR(IF(INDEX('[1]PNC 2020'!$A$3:$AA$434,MATCH($A570,'[1]PNC 2020'!$A$7:$A$434,0)+4,MATCH(AD$60,'[1]PNC 2020'!$A$3:$AA$3,0))=0,"",INDEX('[1]PNC 2020'!$A$3:$AA$434,MATCH($A570,'[1]PNC 2020'!$A$7:$A$434,0)+4,MATCH(AD$60,'[1]PNC 2020'!$A$3:$AA$3,0))),"")</f>
        <v/>
      </c>
      <c r="AE570" s="35">
        <f t="shared" si="194"/>
        <v>0</v>
      </c>
      <c r="AF570" s="35" t="str">
        <f>IFERROR(IF(INDEX('[1]PNC 2020'!$A$3:$AA$434,MATCH($A570,'[1]PNC 2020'!$A$7:$A$434,0)+4,MATCH(AF$60,'[1]PNC 2020'!$A$3:$AA$3,0))=0,"",INDEX('[1]PNC 2020'!$A$3:$AA$434,MATCH($A570,'[1]PNC 2020'!$A$7:$A$434,0)+4,MATCH(AF$60,'[1]PNC 2020'!$A$3:$AA$3,0))),"")</f>
        <v/>
      </c>
      <c r="AG570" s="35" t="str">
        <f>IFERROR(IF(INDEX('[1]PNC 2020'!$A$3:$AA$434,MATCH($A570,'[1]PNC 2020'!$A$7:$A$434,0)+4,MATCH(AG$60,'[1]PNC 2020'!$A$3:$AA$3,0))=0,"",INDEX('[1]PNC 2020'!$A$3:$AA$434,MATCH($A570,'[1]PNC 2020'!$A$7:$A$434,0)+4,MATCH(AG$60,'[1]PNC 2020'!$A$3:$AA$3,0))),"")</f>
        <v/>
      </c>
      <c r="AH570" s="35">
        <f t="shared" si="195"/>
        <v>0</v>
      </c>
      <c r="AI570" s="35" t="str">
        <f>IFERROR(IF(INDEX('[1]PNC 2020'!$A$3:$AA$434,MATCH($A570,'[1]PNC 2020'!$A$7:$A$434,0)+4,MATCH(AI$60,'[1]PNC 2020'!$A$3:$AA$3,0))=0,"",INDEX('[1]PNC 2020'!$A$3:$AA$434,MATCH($A570,'[1]PNC 2020'!$A$7:$A$434,0)+4,MATCH(AI$60,'[1]PNC 2020'!$A$3:$AA$3,0))),"")</f>
        <v/>
      </c>
      <c r="AJ570" s="35" t="str">
        <f>IFERROR(IF(INDEX('[1]PNC 2020'!$A$3:$AA$434,MATCH($A570,'[1]PNC 2020'!$A$7:$A$434,0)+4,MATCH(AJ$60,'[1]PNC 2020'!$A$3:$AA$3,0))=0,"",INDEX('[1]PNC 2020'!$A$3:$AA$434,MATCH($A570,'[1]PNC 2020'!$A$7:$A$434,0)+4,MATCH(AJ$60,'[1]PNC 2020'!$A$3:$AA$3,0))),"")</f>
        <v/>
      </c>
      <c r="AK570" s="35">
        <f t="shared" si="196"/>
        <v>0</v>
      </c>
      <c r="AM570" s="97" t="s">
        <v>9</v>
      </c>
    </row>
    <row r="571" spans="1:39" ht="15.9" customHeight="1" x14ac:dyDescent="0.25">
      <c r="A571" s="97" t="str">
        <f t="shared" si="183"/>
        <v>OctubreFuturo Seguros</v>
      </c>
      <c r="B571" s="37" t="s">
        <v>109</v>
      </c>
      <c r="C571" s="44">
        <f t="shared" si="184"/>
        <v>0</v>
      </c>
      <c r="D571" s="44">
        <f t="shared" si="185"/>
        <v>0</v>
      </c>
      <c r="E571" s="35" t="str">
        <f>IFERROR(IF(INDEX('[1]PNC 2020'!$A$3:$AA$434,MATCH($A571,'[1]PNC 2020'!$A$7:$A$434,0)+4,MATCH(E$60,'[1]PNC 2020'!$A$3:$AA$3,0))=0,"",INDEX('[1]PNC 2020'!$A$3:$AA$434,MATCH($A571,'[1]PNC 2020'!$A$7:$A$434,0)+4,MATCH(E$60,'[1]PNC 2020'!$A$3:$AA$3,0))),"")</f>
        <v/>
      </c>
      <c r="F571" s="35" t="str">
        <f>IFERROR(IF(INDEX('[1]PNC 2020'!$A$3:$AA$434,MATCH($A571,'[1]PNC 2020'!$A$7:$A$434,0)+4,MATCH(F$60,'[1]PNC 2020'!$A$3:$AA$3,0))=0,"",INDEX('[1]PNC 2020'!$A$3:$AA$434,MATCH($A571,'[1]PNC 2020'!$A$7:$A$434,0)+4,MATCH(F$60,'[1]PNC 2020'!$A$3:$AA$3,0))),"")</f>
        <v/>
      </c>
      <c r="G571" s="35">
        <f t="shared" si="186"/>
        <v>0</v>
      </c>
      <c r="H571" s="35" t="str">
        <f>IFERROR(IF(INDEX('[1]PNC 2020'!$A$3:$AA$434,MATCH($A571,'[1]PNC 2020'!$A$7:$A$434,0)+4,MATCH(H$60,'[1]PNC 2020'!$A$3:$AA$3,0))=0,"",INDEX('[1]PNC 2020'!$A$3:$AA$434,MATCH($A571,'[1]PNC 2020'!$A$7:$A$434,0)+4,MATCH(H$60,'[1]PNC 2020'!$A$3:$AA$3,0))),"")</f>
        <v/>
      </c>
      <c r="I571" s="35" t="str">
        <f>IFERROR(IF(INDEX('[1]PNC 2020'!$A$3:$AA$434,MATCH($A571,'[1]PNC 2020'!$A$7:$A$434,0)+4,MATCH(I$60,'[1]PNC 2020'!$A$3:$AA$3,0))=0,"",INDEX('[1]PNC 2020'!$A$3:$AA$434,MATCH($A571,'[1]PNC 2020'!$A$7:$A$434,0)+4,MATCH(I$60,'[1]PNC 2020'!$A$3:$AA$3,0))),"")</f>
        <v/>
      </c>
      <c r="J571" s="35">
        <f t="shared" si="187"/>
        <v>0</v>
      </c>
      <c r="K571" s="35" t="str">
        <f>IFERROR(IF(INDEX('[1]PNC 2020'!$A$3:$AA$434,MATCH($A571,'[1]PNC 2020'!$A$7:$A$434,0)+4,MATCH(K$60,'[1]PNC 2020'!$A$3:$AA$3,0))=0,"",INDEX('[1]PNC 2020'!$A$3:$AA$434,MATCH($A571,'[1]PNC 2020'!$A$7:$A$434,0)+4,MATCH(K$60,'[1]PNC 2020'!$A$3:$AA$3,0))),"")</f>
        <v/>
      </c>
      <c r="L571" s="35" t="str">
        <f>IFERROR(IF(INDEX('[1]PNC 2020'!$A$3:$AA$434,MATCH($A571,'[1]PNC 2020'!$A$7:$A$434,0)+4,MATCH(L$60,'[1]PNC 2020'!$A$3:$AA$3,0))=0,"",INDEX('[1]PNC 2020'!$A$3:$AA$434,MATCH($A571,'[1]PNC 2020'!$A$7:$A$434,0)+4,MATCH(L$60,'[1]PNC 2020'!$A$3:$AA$3,0))),"")</f>
        <v/>
      </c>
      <c r="M571" s="35">
        <f t="shared" si="188"/>
        <v>0</v>
      </c>
      <c r="N571" s="35" t="str">
        <f>IFERROR(IF(INDEX('[1]PNC 2020'!$A$3:$AA$434,MATCH($A571,'[1]PNC 2020'!$A$7:$A$434,0)+4,MATCH(N$60,'[1]PNC 2020'!$A$3:$AA$3,0))=0,"",INDEX('[1]PNC 2020'!$A$3:$AA$434,MATCH($A571,'[1]PNC 2020'!$A$7:$A$434,0)+4,MATCH(N$60,'[1]PNC 2020'!$A$3:$AA$3,0))),"")</f>
        <v/>
      </c>
      <c r="O571" s="35" t="str">
        <f>IFERROR(IF(INDEX('[1]PNC 2020'!$A$3:$AA$434,MATCH($A571,'[1]PNC 2020'!$A$7:$A$434,0)+4,MATCH(O$60,'[1]PNC 2020'!$A$3:$AA$3,0))=0,"",INDEX('[1]PNC 2020'!$A$3:$AA$434,MATCH($A571,'[1]PNC 2020'!$A$7:$A$434,0)+4,MATCH(O$60,'[1]PNC 2020'!$A$3:$AA$3,0))),"")</f>
        <v/>
      </c>
      <c r="P571" s="35">
        <f t="shared" si="189"/>
        <v>0</v>
      </c>
      <c r="Q571" s="35" t="str">
        <f>IFERROR(IF(INDEX('[1]PNC 2020'!$A$3:$AA$434,MATCH($A571,'[1]PNC 2020'!$A$7:$A$434,0)+4,MATCH(Q$60,'[1]PNC 2020'!$A$3:$AA$3,0))=0,"",INDEX('[1]PNC 2020'!$A$3:$AA$434,MATCH($A571,'[1]PNC 2020'!$A$7:$A$434,0)+4,MATCH(Q$60,'[1]PNC 2020'!$A$3:$AA$3,0))),"")</f>
        <v/>
      </c>
      <c r="R571" s="35" t="str">
        <f>IFERROR(IF(INDEX('[1]PNC 2020'!$A$3:$AA$434,MATCH($A571,'[1]PNC 2020'!$A$7:$A$434,0)+4,MATCH(R$60,'[1]PNC 2020'!$A$3:$AA$3,0))=0,"",INDEX('[1]PNC 2020'!$A$3:$AA$434,MATCH($A571,'[1]PNC 2020'!$A$7:$A$434,0)+4,MATCH(R$60,'[1]PNC 2020'!$A$3:$AA$3,0))),"")</f>
        <v/>
      </c>
      <c r="S571" s="35">
        <f t="shared" si="190"/>
        <v>0</v>
      </c>
      <c r="T571" s="35" t="str">
        <f>IFERROR(IF(INDEX('[1]PNC 2020'!$A$3:$AA$434,MATCH($A571,'[1]PNC 2020'!$A$7:$A$434,0)+4,MATCH(T$60,'[1]PNC 2020'!$A$3:$AA$3,0))=0,"",INDEX('[1]PNC 2020'!$A$3:$AA$434,MATCH($A571,'[1]PNC 2020'!$A$7:$A$434,0)+4,MATCH(T$60,'[1]PNC 2020'!$A$3:$AA$3,0))),"")</f>
        <v/>
      </c>
      <c r="U571" s="35" t="str">
        <f>IFERROR(IF(INDEX('[1]PNC 2020'!$A$3:$AA$434,MATCH($A571,'[1]PNC 2020'!$A$7:$A$434,0)+4,MATCH(U$60,'[1]PNC 2020'!$A$3:$AA$3,0))=0,"",INDEX('[1]PNC 2020'!$A$3:$AA$434,MATCH($A571,'[1]PNC 2020'!$A$7:$A$434,0)+4,MATCH(U$60,'[1]PNC 2020'!$A$3:$AA$3,0))),"")</f>
        <v/>
      </c>
      <c r="V571" s="35">
        <f t="shared" si="191"/>
        <v>0</v>
      </c>
      <c r="W571" s="35" t="str">
        <f>IFERROR(IF(INDEX('[1]PNC 2020'!$A$3:$AA$434,MATCH($A571,'[1]PNC 2020'!$A$7:$A$434,0)+4,MATCH(W$60,'[1]PNC 2020'!$A$3:$AA$3,0))=0,"",INDEX('[1]PNC 2020'!$A$3:$AA$434,MATCH($A571,'[1]PNC 2020'!$A$7:$A$434,0)+4,MATCH(W$60,'[1]PNC 2020'!$A$3:$AA$3,0))),"")</f>
        <v/>
      </c>
      <c r="X571" s="35" t="str">
        <f>IFERROR(IF(INDEX('[1]PNC 2020'!$A$3:$AA$434,MATCH($A571,'[1]PNC 2020'!$A$7:$A$434,0)+4,MATCH(X$60,'[1]PNC 2020'!$A$3:$AA$3,0))=0,"",INDEX('[1]PNC 2020'!$A$3:$AA$434,MATCH($A571,'[1]PNC 2020'!$A$7:$A$434,0)+4,MATCH(X$60,'[1]PNC 2020'!$A$3:$AA$3,0))),"")</f>
        <v/>
      </c>
      <c r="Y571" s="35">
        <f t="shared" si="192"/>
        <v>0</v>
      </c>
      <c r="Z571" s="35" t="str">
        <f>IFERROR(IF(INDEX('[1]PNC 2020'!$A$3:$AA$434,MATCH($A571,'[1]PNC 2020'!$A$7:$A$434,0)+4,MATCH(Z$60,'[1]PNC 2020'!$A$3:$AA$3,0))=0,"",INDEX('[1]PNC 2020'!$A$3:$AA$434,MATCH($A571,'[1]PNC 2020'!$A$7:$A$434,0)+4,MATCH(Z$60,'[1]PNC 2020'!$A$3:$AA$3,0))),"")</f>
        <v/>
      </c>
      <c r="AA571" s="35" t="str">
        <f>IFERROR(IF(INDEX('[1]PNC 2020'!$A$3:$AA$434,MATCH($A571,'[1]PNC 2020'!$A$7:$A$434,0)+4,MATCH(AA$60,'[1]PNC 2020'!$A$3:$AA$3,0))=0,"",INDEX('[1]PNC 2020'!$A$3:$AA$434,MATCH($A571,'[1]PNC 2020'!$A$7:$A$434,0)+4,MATCH(AA$60,'[1]PNC 2020'!$A$3:$AA$3,0))),"")</f>
        <v/>
      </c>
      <c r="AB571" s="35">
        <f t="shared" si="193"/>
        <v>0</v>
      </c>
      <c r="AC571" s="35" t="str">
        <f>IFERROR(IF(INDEX('[1]PNC 2020'!$A$3:$AA$434,MATCH($A571,'[1]PNC 2020'!$A$7:$A$434,0)+4,MATCH(AC$60,'[1]PNC 2020'!$A$3:$AA$3,0))=0,"",INDEX('[1]PNC 2020'!$A$3:$AA$434,MATCH($A571,'[1]PNC 2020'!$A$7:$A$434,0)+4,MATCH(AC$60,'[1]PNC 2020'!$A$3:$AA$3,0))),"")</f>
        <v/>
      </c>
      <c r="AD571" s="35" t="str">
        <f>IFERROR(IF(INDEX('[1]PNC 2020'!$A$3:$AA$434,MATCH($A571,'[1]PNC 2020'!$A$7:$A$434,0)+4,MATCH(AD$60,'[1]PNC 2020'!$A$3:$AA$3,0))=0,"",INDEX('[1]PNC 2020'!$A$3:$AA$434,MATCH($A571,'[1]PNC 2020'!$A$7:$A$434,0)+4,MATCH(AD$60,'[1]PNC 2020'!$A$3:$AA$3,0))),"")</f>
        <v/>
      </c>
      <c r="AE571" s="35">
        <f t="shared" si="194"/>
        <v>0</v>
      </c>
      <c r="AF571" s="35" t="str">
        <f>IFERROR(IF(INDEX('[1]PNC 2020'!$A$3:$AA$434,MATCH($A571,'[1]PNC 2020'!$A$7:$A$434,0)+4,MATCH(AF$60,'[1]PNC 2020'!$A$3:$AA$3,0))=0,"",INDEX('[1]PNC 2020'!$A$3:$AA$434,MATCH($A571,'[1]PNC 2020'!$A$7:$A$434,0)+4,MATCH(AF$60,'[1]PNC 2020'!$A$3:$AA$3,0))),"")</f>
        <v/>
      </c>
      <c r="AG571" s="35" t="str">
        <f>IFERROR(IF(INDEX('[1]PNC 2020'!$A$3:$AA$434,MATCH($A571,'[1]PNC 2020'!$A$7:$A$434,0)+4,MATCH(AG$60,'[1]PNC 2020'!$A$3:$AA$3,0))=0,"",INDEX('[1]PNC 2020'!$A$3:$AA$434,MATCH($A571,'[1]PNC 2020'!$A$7:$A$434,0)+4,MATCH(AG$60,'[1]PNC 2020'!$A$3:$AA$3,0))),"")</f>
        <v/>
      </c>
      <c r="AH571" s="35">
        <f t="shared" si="195"/>
        <v>0</v>
      </c>
      <c r="AI571" s="35" t="str">
        <f>IFERROR(IF(INDEX('[1]PNC 2020'!$A$3:$AA$434,MATCH($A571,'[1]PNC 2020'!$A$7:$A$434,0)+4,MATCH(AI$60,'[1]PNC 2020'!$A$3:$AA$3,0))=0,"",INDEX('[1]PNC 2020'!$A$3:$AA$434,MATCH($A571,'[1]PNC 2020'!$A$7:$A$434,0)+4,MATCH(AI$60,'[1]PNC 2020'!$A$3:$AA$3,0))),"")</f>
        <v/>
      </c>
      <c r="AJ571" s="35" t="str">
        <f>IFERROR(IF(INDEX('[1]PNC 2020'!$A$3:$AA$434,MATCH($A571,'[1]PNC 2020'!$A$7:$A$434,0)+4,MATCH(AJ$60,'[1]PNC 2020'!$A$3:$AA$3,0))=0,"",INDEX('[1]PNC 2020'!$A$3:$AA$434,MATCH($A571,'[1]PNC 2020'!$A$7:$A$434,0)+4,MATCH(AJ$60,'[1]PNC 2020'!$A$3:$AA$3,0))),"")</f>
        <v/>
      </c>
      <c r="AK571" s="35">
        <f t="shared" si="196"/>
        <v>0</v>
      </c>
      <c r="AM571" s="97" t="s">
        <v>9</v>
      </c>
    </row>
    <row r="572" spans="1:39" ht="15.9" customHeight="1" x14ac:dyDescent="0.25">
      <c r="A572" s="97" t="str">
        <f t="shared" si="183"/>
        <v>OctubreConfederación del Canadá Dominicana, S. A.</v>
      </c>
      <c r="B572" s="37" t="s">
        <v>127</v>
      </c>
      <c r="C572" s="44">
        <f t="shared" si="184"/>
        <v>0</v>
      </c>
      <c r="D572" s="44">
        <f t="shared" si="185"/>
        <v>0</v>
      </c>
      <c r="E572" s="35" t="str">
        <f>IFERROR(IF(INDEX('[1]PNC 2020'!$A$3:$AA$434,MATCH($A572,'[1]PNC 2020'!$A$7:$A$434,0)+4,MATCH(E$60,'[1]PNC 2020'!$A$3:$AA$3,0))=0,"",INDEX('[1]PNC 2020'!$A$3:$AA$434,MATCH($A572,'[1]PNC 2020'!$A$7:$A$434,0)+4,MATCH(E$60,'[1]PNC 2020'!$A$3:$AA$3,0))),"")</f>
        <v/>
      </c>
      <c r="F572" s="35" t="str">
        <f>IFERROR(IF(INDEX('[1]PNC 2020'!$A$3:$AA$434,MATCH($A572,'[1]PNC 2020'!$A$7:$A$434,0)+4,MATCH(F$60,'[1]PNC 2020'!$A$3:$AA$3,0))=0,"",INDEX('[1]PNC 2020'!$A$3:$AA$434,MATCH($A572,'[1]PNC 2020'!$A$7:$A$434,0)+4,MATCH(F$60,'[1]PNC 2020'!$A$3:$AA$3,0))),"")</f>
        <v/>
      </c>
      <c r="G572" s="35">
        <f t="shared" si="186"/>
        <v>0</v>
      </c>
      <c r="H572" s="35" t="str">
        <f>IFERROR(IF(INDEX('[1]PNC 2020'!$A$3:$AA$434,MATCH($A572,'[1]PNC 2020'!$A$7:$A$434,0)+4,MATCH(H$60,'[1]PNC 2020'!$A$3:$AA$3,0))=0,"",INDEX('[1]PNC 2020'!$A$3:$AA$434,MATCH($A572,'[1]PNC 2020'!$A$7:$A$434,0)+4,MATCH(H$60,'[1]PNC 2020'!$A$3:$AA$3,0))),"")</f>
        <v/>
      </c>
      <c r="I572" s="35" t="str">
        <f>IFERROR(IF(INDEX('[1]PNC 2020'!$A$3:$AA$434,MATCH($A572,'[1]PNC 2020'!$A$7:$A$434,0)+4,MATCH(I$60,'[1]PNC 2020'!$A$3:$AA$3,0))=0,"",INDEX('[1]PNC 2020'!$A$3:$AA$434,MATCH($A572,'[1]PNC 2020'!$A$7:$A$434,0)+4,MATCH(I$60,'[1]PNC 2020'!$A$3:$AA$3,0))),"")</f>
        <v/>
      </c>
      <c r="J572" s="35">
        <f t="shared" si="187"/>
        <v>0</v>
      </c>
      <c r="K572" s="35" t="str">
        <f>IFERROR(IF(INDEX('[1]PNC 2020'!$A$3:$AA$434,MATCH($A572,'[1]PNC 2020'!$A$7:$A$434,0)+4,MATCH(K$60,'[1]PNC 2020'!$A$3:$AA$3,0))=0,"",INDEX('[1]PNC 2020'!$A$3:$AA$434,MATCH($A572,'[1]PNC 2020'!$A$7:$A$434,0)+4,MATCH(K$60,'[1]PNC 2020'!$A$3:$AA$3,0))),"")</f>
        <v/>
      </c>
      <c r="L572" s="35" t="str">
        <f>IFERROR(IF(INDEX('[1]PNC 2020'!$A$3:$AA$434,MATCH($A572,'[1]PNC 2020'!$A$7:$A$434,0)+4,MATCH(L$60,'[1]PNC 2020'!$A$3:$AA$3,0))=0,"",INDEX('[1]PNC 2020'!$A$3:$AA$434,MATCH($A572,'[1]PNC 2020'!$A$7:$A$434,0)+4,MATCH(L$60,'[1]PNC 2020'!$A$3:$AA$3,0))),"")</f>
        <v/>
      </c>
      <c r="M572" s="35">
        <f t="shared" si="188"/>
        <v>0</v>
      </c>
      <c r="N572" s="35" t="str">
        <f>IFERROR(IF(INDEX('[1]PNC 2020'!$A$3:$AA$434,MATCH($A572,'[1]PNC 2020'!$A$7:$A$434,0)+4,MATCH(N$60,'[1]PNC 2020'!$A$3:$AA$3,0))=0,"",INDEX('[1]PNC 2020'!$A$3:$AA$434,MATCH($A572,'[1]PNC 2020'!$A$7:$A$434,0)+4,MATCH(N$60,'[1]PNC 2020'!$A$3:$AA$3,0))),"")</f>
        <v/>
      </c>
      <c r="O572" s="35" t="str">
        <f>IFERROR(IF(INDEX('[1]PNC 2020'!$A$3:$AA$434,MATCH($A572,'[1]PNC 2020'!$A$7:$A$434,0)+4,MATCH(O$60,'[1]PNC 2020'!$A$3:$AA$3,0))=0,"",INDEX('[1]PNC 2020'!$A$3:$AA$434,MATCH($A572,'[1]PNC 2020'!$A$7:$A$434,0)+4,MATCH(O$60,'[1]PNC 2020'!$A$3:$AA$3,0))),"")</f>
        <v/>
      </c>
      <c r="P572" s="35">
        <f t="shared" si="189"/>
        <v>0</v>
      </c>
      <c r="Q572" s="35" t="str">
        <f>IFERROR(IF(INDEX('[1]PNC 2020'!$A$3:$AA$434,MATCH($A572,'[1]PNC 2020'!$A$7:$A$434,0)+4,MATCH(Q$60,'[1]PNC 2020'!$A$3:$AA$3,0))=0,"",INDEX('[1]PNC 2020'!$A$3:$AA$434,MATCH($A572,'[1]PNC 2020'!$A$7:$A$434,0)+4,MATCH(Q$60,'[1]PNC 2020'!$A$3:$AA$3,0))),"")</f>
        <v/>
      </c>
      <c r="R572" s="35" t="str">
        <f>IFERROR(IF(INDEX('[1]PNC 2020'!$A$3:$AA$434,MATCH($A572,'[1]PNC 2020'!$A$7:$A$434,0)+4,MATCH(R$60,'[1]PNC 2020'!$A$3:$AA$3,0))=0,"",INDEX('[1]PNC 2020'!$A$3:$AA$434,MATCH($A572,'[1]PNC 2020'!$A$7:$A$434,0)+4,MATCH(R$60,'[1]PNC 2020'!$A$3:$AA$3,0))),"")</f>
        <v/>
      </c>
      <c r="S572" s="35">
        <f t="shared" si="190"/>
        <v>0</v>
      </c>
      <c r="T572" s="35" t="str">
        <f>IFERROR(IF(INDEX('[1]PNC 2020'!$A$3:$AA$434,MATCH($A572,'[1]PNC 2020'!$A$7:$A$434,0)+4,MATCH(T$60,'[1]PNC 2020'!$A$3:$AA$3,0))=0,"",INDEX('[1]PNC 2020'!$A$3:$AA$434,MATCH($A572,'[1]PNC 2020'!$A$7:$A$434,0)+4,MATCH(T$60,'[1]PNC 2020'!$A$3:$AA$3,0))),"")</f>
        <v/>
      </c>
      <c r="U572" s="35" t="str">
        <f>IFERROR(IF(INDEX('[1]PNC 2020'!$A$3:$AA$434,MATCH($A572,'[1]PNC 2020'!$A$7:$A$434,0)+4,MATCH(U$60,'[1]PNC 2020'!$A$3:$AA$3,0))=0,"",INDEX('[1]PNC 2020'!$A$3:$AA$434,MATCH($A572,'[1]PNC 2020'!$A$7:$A$434,0)+4,MATCH(U$60,'[1]PNC 2020'!$A$3:$AA$3,0))),"")</f>
        <v/>
      </c>
      <c r="V572" s="35">
        <f t="shared" si="191"/>
        <v>0</v>
      </c>
      <c r="W572" s="35" t="str">
        <f>IFERROR(IF(INDEX('[1]PNC 2020'!$A$3:$AA$434,MATCH($A572,'[1]PNC 2020'!$A$7:$A$434,0)+4,MATCH(W$60,'[1]PNC 2020'!$A$3:$AA$3,0))=0,"",INDEX('[1]PNC 2020'!$A$3:$AA$434,MATCH($A572,'[1]PNC 2020'!$A$7:$A$434,0)+4,MATCH(W$60,'[1]PNC 2020'!$A$3:$AA$3,0))),"")</f>
        <v/>
      </c>
      <c r="X572" s="35" t="str">
        <f>IFERROR(IF(INDEX('[1]PNC 2020'!$A$3:$AA$434,MATCH($A572,'[1]PNC 2020'!$A$7:$A$434,0)+4,MATCH(X$60,'[1]PNC 2020'!$A$3:$AA$3,0))=0,"",INDEX('[1]PNC 2020'!$A$3:$AA$434,MATCH($A572,'[1]PNC 2020'!$A$7:$A$434,0)+4,MATCH(X$60,'[1]PNC 2020'!$A$3:$AA$3,0))),"")</f>
        <v/>
      </c>
      <c r="Y572" s="35">
        <f t="shared" si="192"/>
        <v>0</v>
      </c>
      <c r="Z572" s="35" t="str">
        <f>IFERROR(IF(INDEX('[1]PNC 2020'!$A$3:$AA$434,MATCH($A572,'[1]PNC 2020'!$A$7:$A$434,0)+4,MATCH(Z$60,'[1]PNC 2020'!$A$3:$AA$3,0))=0,"",INDEX('[1]PNC 2020'!$A$3:$AA$434,MATCH($A572,'[1]PNC 2020'!$A$7:$A$434,0)+4,MATCH(Z$60,'[1]PNC 2020'!$A$3:$AA$3,0))),"")</f>
        <v/>
      </c>
      <c r="AA572" s="35" t="str">
        <f>IFERROR(IF(INDEX('[1]PNC 2020'!$A$3:$AA$434,MATCH($A572,'[1]PNC 2020'!$A$7:$A$434,0)+4,MATCH(AA$60,'[1]PNC 2020'!$A$3:$AA$3,0))=0,"",INDEX('[1]PNC 2020'!$A$3:$AA$434,MATCH($A572,'[1]PNC 2020'!$A$7:$A$434,0)+4,MATCH(AA$60,'[1]PNC 2020'!$A$3:$AA$3,0))),"")</f>
        <v/>
      </c>
      <c r="AB572" s="35">
        <f t="shared" si="193"/>
        <v>0</v>
      </c>
      <c r="AC572" s="35" t="str">
        <f>IFERROR(IF(INDEX('[1]PNC 2020'!$A$3:$AA$434,MATCH($A572,'[1]PNC 2020'!$A$7:$A$434,0)+4,MATCH(AC$60,'[1]PNC 2020'!$A$3:$AA$3,0))=0,"",INDEX('[1]PNC 2020'!$A$3:$AA$434,MATCH($A572,'[1]PNC 2020'!$A$7:$A$434,0)+4,MATCH(AC$60,'[1]PNC 2020'!$A$3:$AA$3,0))),"")</f>
        <v/>
      </c>
      <c r="AD572" s="35" t="str">
        <f>IFERROR(IF(INDEX('[1]PNC 2020'!$A$3:$AA$434,MATCH($A572,'[1]PNC 2020'!$A$7:$A$434,0)+4,MATCH(AD$60,'[1]PNC 2020'!$A$3:$AA$3,0))=0,"",INDEX('[1]PNC 2020'!$A$3:$AA$434,MATCH($A572,'[1]PNC 2020'!$A$7:$A$434,0)+4,MATCH(AD$60,'[1]PNC 2020'!$A$3:$AA$3,0))),"")</f>
        <v/>
      </c>
      <c r="AE572" s="35">
        <f t="shared" si="194"/>
        <v>0</v>
      </c>
      <c r="AF572" s="35" t="str">
        <f>IFERROR(IF(INDEX('[1]PNC 2020'!$A$3:$AA$434,MATCH($A572,'[1]PNC 2020'!$A$7:$A$434,0)+4,MATCH(AF$60,'[1]PNC 2020'!$A$3:$AA$3,0))=0,"",INDEX('[1]PNC 2020'!$A$3:$AA$434,MATCH($A572,'[1]PNC 2020'!$A$7:$A$434,0)+4,MATCH(AF$60,'[1]PNC 2020'!$A$3:$AA$3,0))),"")</f>
        <v/>
      </c>
      <c r="AG572" s="35" t="str">
        <f>IFERROR(IF(INDEX('[1]PNC 2020'!$A$3:$AA$434,MATCH($A572,'[1]PNC 2020'!$A$7:$A$434,0)+4,MATCH(AG$60,'[1]PNC 2020'!$A$3:$AA$3,0))=0,"",INDEX('[1]PNC 2020'!$A$3:$AA$434,MATCH($A572,'[1]PNC 2020'!$A$7:$A$434,0)+4,MATCH(AG$60,'[1]PNC 2020'!$A$3:$AA$3,0))),"")</f>
        <v/>
      </c>
      <c r="AH572" s="35">
        <f t="shared" si="195"/>
        <v>0</v>
      </c>
      <c r="AI572" s="35" t="str">
        <f>IFERROR(IF(INDEX('[1]PNC 2020'!$A$3:$AA$434,MATCH($A572,'[1]PNC 2020'!$A$7:$A$434,0)+4,MATCH(AI$60,'[1]PNC 2020'!$A$3:$AA$3,0))=0,"",INDEX('[1]PNC 2020'!$A$3:$AA$434,MATCH($A572,'[1]PNC 2020'!$A$7:$A$434,0)+4,MATCH(AI$60,'[1]PNC 2020'!$A$3:$AA$3,0))),"")</f>
        <v/>
      </c>
      <c r="AJ572" s="35" t="str">
        <f>IFERROR(IF(INDEX('[1]PNC 2020'!$A$3:$AA$434,MATCH($A572,'[1]PNC 2020'!$A$7:$A$434,0)+4,MATCH(AJ$60,'[1]PNC 2020'!$A$3:$AA$3,0))=0,"",INDEX('[1]PNC 2020'!$A$3:$AA$434,MATCH($A572,'[1]PNC 2020'!$A$7:$A$434,0)+4,MATCH(AJ$60,'[1]PNC 2020'!$A$3:$AA$3,0))),"")</f>
        <v/>
      </c>
      <c r="AK572" s="35">
        <f t="shared" si="196"/>
        <v>0</v>
      </c>
      <c r="AM572" s="97" t="s">
        <v>9</v>
      </c>
    </row>
    <row r="573" spans="1:39" ht="15.9" customHeight="1" x14ac:dyDescent="0.25">
      <c r="A573" s="97" t="str">
        <f t="shared" si="183"/>
        <v>OctubreAutoseguro, S. A.</v>
      </c>
      <c r="B573" s="37" t="s">
        <v>79</v>
      </c>
      <c r="C573" s="44">
        <f t="shared" si="184"/>
        <v>0</v>
      </c>
      <c r="D573" s="44">
        <f t="shared" si="185"/>
        <v>0</v>
      </c>
      <c r="E573" s="35" t="str">
        <f>IFERROR(IF(INDEX('[1]PNC 2020'!$A$3:$AA$434,MATCH($A573,'[1]PNC 2020'!$A$7:$A$434,0)+4,MATCH(E$60,'[1]PNC 2020'!$A$3:$AA$3,0))=0,"",INDEX('[1]PNC 2020'!$A$3:$AA$434,MATCH($A573,'[1]PNC 2020'!$A$7:$A$434,0)+4,MATCH(E$60,'[1]PNC 2020'!$A$3:$AA$3,0))),"")</f>
        <v/>
      </c>
      <c r="F573" s="35" t="str">
        <f>IFERROR(IF(INDEX('[1]PNC 2020'!$A$3:$AA$434,MATCH($A573,'[1]PNC 2020'!$A$7:$A$434,0)+4,MATCH(F$60,'[1]PNC 2020'!$A$3:$AA$3,0))=0,"",INDEX('[1]PNC 2020'!$A$3:$AA$434,MATCH($A573,'[1]PNC 2020'!$A$7:$A$434,0)+4,MATCH(F$60,'[1]PNC 2020'!$A$3:$AA$3,0))),"")</f>
        <v/>
      </c>
      <c r="G573" s="35">
        <f t="shared" si="186"/>
        <v>0</v>
      </c>
      <c r="H573" s="35" t="str">
        <f>IFERROR(IF(INDEX('[1]PNC 2020'!$A$3:$AA$434,MATCH($A573,'[1]PNC 2020'!$A$7:$A$434,0)+4,MATCH(H$60,'[1]PNC 2020'!$A$3:$AA$3,0))=0,"",INDEX('[1]PNC 2020'!$A$3:$AA$434,MATCH($A573,'[1]PNC 2020'!$A$7:$A$434,0)+4,MATCH(H$60,'[1]PNC 2020'!$A$3:$AA$3,0))),"")</f>
        <v/>
      </c>
      <c r="I573" s="35" t="str">
        <f>IFERROR(IF(INDEX('[1]PNC 2020'!$A$3:$AA$434,MATCH($A573,'[1]PNC 2020'!$A$7:$A$434,0)+4,MATCH(I$60,'[1]PNC 2020'!$A$3:$AA$3,0))=0,"",INDEX('[1]PNC 2020'!$A$3:$AA$434,MATCH($A573,'[1]PNC 2020'!$A$7:$A$434,0)+4,MATCH(I$60,'[1]PNC 2020'!$A$3:$AA$3,0))),"")</f>
        <v/>
      </c>
      <c r="J573" s="35">
        <f t="shared" si="187"/>
        <v>0</v>
      </c>
      <c r="K573" s="35" t="str">
        <f>IFERROR(IF(INDEX('[1]PNC 2020'!$A$3:$AA$434,MATCH($A573,'[1]PNC 2020'!$A$7:$A$434,0)+4,MATCH(K$60,'[1]PNC 2020'!$A$3:$AA$3,0))=0,"",INDEX('[1]PNC 2020'!$A$3:$AA$434,MATCH($A573,'[1]PNC 2020'!$A$7:$A$434,0)+4,MATCH(K$60,'[1]PNC 2020'!$A$3:$AA$3,0))),"")</f>
        <v/>
      </c>
      <c r="L573" s="35" t="str">
        <f>IFERROR(IF(INDEX('[1]PNC 2020'!$A$3:$AA$434,MATCH($A573,'[1]PNC 2020'!$A$7:$A$434,0)+4,MATCH(L$60,'[1]PNC 2020'!$A$3:$AA$3,0))=0,"",INDEX('[1]PNC 2020'!$A$3:$AA$434,MATCH($A573,'[1]PNC 2020'!$A$7:$A$434,0)+4,MATCH(L$60,'[1]PNC 2020'!$A$3:$AA$3,0))),"")</f>
        <v/>
      </c>
      <c r="M573" s="35">
        <f t="shared" si="188"/>
        <v>0</v>
      </c>
      <c r="N573" s="35" t="str">
        <f>IFERROR(IF(INDEX('[1]PNC 2020'!$A$3:$AA$434,MATCH($A573,'[1]PNC 2020'!$A$7:$A$434,0)+4,MATCH(N$60,'[1]PNC 2020'!$A$3:$AA$3,0))=0,"",INDEX('[1]PNC 2020'!$A$3:$AA$434,MATCH($A573,'[1]PNC 2020'!$A$7:$A$434,0)+4,MATCH(N$60,'[1]PNC 2020'!$A$3:$AA$3,0))),"")</f>
        <v/>
      </c>
      <c r="O573" s="35" t="str">
        <f>IFERROR(IF(INDEX('[1]PNC 2020'!$A$3:$AA$434,MATCH($A573,'[1]PNC 2020'!$A$7:$A$434,0)+4,MATCH(O$60,'[1]PNC 2020'!$A$3:$AA$3,0))=0,"",INDEX('[1]PNC 2020'!$A$3:$AA$434,MATCH($A573,'[1]PNC 2020'!$A$7:$A$434,0)+4,MATCH(O$60,'[1]PNC 2020'!$A$3:$AA$3,0))),"")</f>
        <v/>
      </c>
      <c r="P573" s="35">
        <f t="shared" si="189"/>
        <v>0</v>
      </c>
      <c r="Q573" s="35" t="str">
        <f>IFERROR(IF(INDEX('[1]PNC 2020'!$A$3:$AA$434,MATCH($A573,'[1]PNC 2020'!$A$7:$A$434,0)+4,MATCH(Q$60,'[1]PNC 2020'!$A$3:$AA$3,0))=0,"",INDEX('[1]PNC 2020'!$A$3:$AA$434,MATCH($A573,'[1]PNC 2020'!$A$7:$A$434,0)+4,MATCH(Q$60,'[1]PNC 2020'!$A$3:$AA$3,0))),"")</f>
        <v/>
      </c>
      <c r="R573" s="35" t="str">
        <f>IFERROR(IF(INDEX('[1]PNC 2020'!$A$3:$AA$434,MATCH($A573,'[1]PNC 2020'!$A$7:$A$434,0)+4,MATCH(R$60,'[1]PNC 2020'!$A$3:$AA$3,0))=0,"",INDEX('[1]PNC 2020'!$A$3:$AA$434,MATCH($A573,'[1]PNC 2020'!$A$7:$A$434,0)+4,MATCH(R$60,'[1]PNC 2020'!$A$3:$AA$3,0))),"")</f>
        <v/>
      </c>
      <c r="S573" s="35">
        <f t="shared" si="190"/>
        <v>0</v>
      </c>
      <c r="T573" s="35" t="str">
        <f>IFERROR(IF(INDEX('[1]PNC 2020'!$A$3:$AA$434,MATCH($A573,'[1]PNC 2020'!$A$7:$A$434,0)+4,MATCH(T$60,'[1]PNC 2020'!$A$3:$AA$3,0))=0,"",INDEX('[1]PNC 2020'!$A$3:$AA$434,MATCH($A573,'[1]PNC 2020'!$A$7:$A$434,0)+4,MATCH(T$60,'[1]PNC 2020'!$A$3:$AA$3,0))),"")</f>
        <v/>
      </c>
      <c r="U573" s="35" t="str">
        <f>IFERROR(IF(INDEX('[1]PNC 2020'!$A$3:$AA$434,MATCH($A573,'[1]PNC 2020'!$A$7:$A$434,0)+4,MATCH(U$60,'[1]PNC 2020'!$A$3:$AA$3,0))=0,"",INDEX('[1]PNC 2020'!$A$3:$AA$434,MATCH($A573,'[1]PNC 2020'!$A$7:$A$434,0)+4,MATCH(U$60,'[1]PNC 2020'!$A$3:$AA$3,0))),"")</f>
        <v/>
      </c>
      <c r="V573" s="35">
        <f t="shared" si="191"/>
        <v>0</v>
      </c>
      <c r="W573" s="35" t="str">
        <f>IFERROR(IF(INDEX('[1]PNC 2020'!$A$3:$AA$434,MATCH($A573,'[1]PNC 2020'!$A$7:$A$434,0)+4,MATCH(W$60,'[1]PNC 2020'!$A$3:$AA$3,0))=0,"",INDEX('[1]PNC 2020'!$A$3:$AA$434,MATCH($A573,'[1]PNC 2020'!$A$7:$A$434,0)+4,MATCH(W$60,'[1]PNC 2020'!$A$3:$AA$3,0))),"")</f>
        <v/>
      </c>
      <c r="X573" s="35" t="str">
        <f>IFERROR(IF(INDEX('[1]PNC 2020'!$A$3:$AA$434,MATCH($A573,'[1]PNC 2020'!$A$7:$A$434,0)+4,MATCH(X$60,'[1]PNC 2020'!$A$3:$AA$3,0))=0,"",INDEX('[1]PNC 2020'!$A$3:$AA$434,MATCH($A573,'[1]PNC 2020'!$A$7:$A$434,0)+4,MATCH(X$60,'[1]PNC 2020'!$A$3:$AA$3,0))),"")</f>
        <v/>
      </c>
      <c r="Y573" s="35">
        <f t="shared" si="192"/>
        <v>0</v>
      </c>
      <c r="Z573" s="35" t="str">
        <f>IFERROR(IF(INDEX('[1]PNC 2020'!$A$3:$AA$434,MATCH($A573,'[1]PNC 2020'!$A$7:$A$434,0)+4,MATCH(Z$60,'[1]PNC 2020'!$A$3:$AA$3,0))=0,"",INDEX('[1]PNC 2020'!$A$3:$AA$434,MATCH($A573,'[1]PNC 2020'!$A$7:$A$434,0)+4,MATCH(Z$60,'[1]PNC 2020'!$A$3:$AA$3,0))),"")</f>
        <v/>
      </c>
      <c r="AA573" s="35" t="str">
        <f>IFERROR(IF(INDEX('[1]PNC 2020'!$A$3:$AA$434,MATCH($A573,'[1]PNC 2020'!$A$7:$A$434,0)+4,MATCH(AA$60,'[1]PNC 2020'!$A$3:$AA$3,0))=0,"",INDEX('[1]PNC 2020'!$A$3:$AA$434,MATCH($A573,'[1]PNC 2020'!$A$7:$A$434,0)+4,MATCH(AA$60,'[1]PNC 2020'!$A$3:$AA$3,0))),"")</f>
        <v/>
      </c>
      <c r="AB573" s="35">
        <f t="shared" si="193"/>
        <v>0</v>
      </c>
      <c r="AC573" s="35" t="str">
        <f>IFERROR(IF(INDEX('[1]PNC 2020'!$A$3:$AA$434,MATCH($A573,'[1]PNC 2020'!$A$7:$A$434,0)+4,MATCH(AC$60,'[1]PNC 2020'!$A$3:$AA$3,0))=0,"",INDEX('[1]PNC 2020'!$A$3:$AA$434,MATCH($A573,'[1]PNC 2020'!$A$7:$A$434,0)+4,MATCH(AC$60,'[1]PNC 2020'!$A$3:$AA$3,0))),"")</f>
        <v/>
      </c>
      <c r="AD573" s="35" t="str">
        <f>IFERROR(IF(INDEX('[1]PNC 2020'!$A$3:$AA$434,MATCH($A573,'[1]PNC 2020'!$A$7:$A$434,0)+4,MATCH(AD$60,'[1]PNC 2020'!$A$3:$AA$3,0))=0,"",INDEX('[1]PNC 2020'!$A$3:$AA$434,MATCH($A573,'[1]PNC 2020'!$A$7:$A$434,0)+4,MATCH(AD$60,'[1]PNC 2020'!$A$3:$AA$3,0))),"")</f>
        <v/>
      </c>
      <c r="AE573" s="35">
        <f t="shared" si="194"/>
        <v>0</v>
      </c>
      <c r="AF573" s="35" t="str">
        <f>IFERROR(IF(INDEX('[1]PNC 2020'!$A$3:$AA$434,MATCH($A573,'[1]PNC 2020'!$A$7:$A$434,0)+4,MATCH(AF$60,'[1]PNC 2020'!$A$3:$AA$3,0))=0,"",INDEX('[1]PNC 2020'!$A$3:$AA$434,MATCH($A573,'[1]PNC 2020'!$A$7:$A$434,0)+4,MATCH(AF$60,'[1]PNC 2020'!$A$3:$AA$3,0))),"")</f>
        <v/>
      </c>
      <c r="AG573" s="35" t="str">
        <f>IFERROR(IF(INDEX('[1]PNC 2020'!$A$3:$AA$434,MATCH($A573,'[1]PNC 2020'!$A$7:$A$434,0)+4,MATCH(AG$60,'[1]PNC 2020'!$A$3:$AA$3,0))=0,"",INDEX('[1]PNC 2020'!$A$3:$AA$434,MATCH($A573,'[1]PNC 2020'!$A$7:$A$434,0)+4,MATCH(AG$60,'[1]PNC 2020'!$A$3:$AA$3,0))),"")</f>
        <v/>
      </c>
      <c r="AH573" s="35">
        <f t="shared" si="195"/>
        <v>0</v>
      </c>
      <c r="AI573" s="35" t="str">
        <f>IFERROR(IF(INDEX('[1]PNC 2020'!$A$3:$AA$434,MATCH($A573,'[1]PNC 2020'!$A$7:$A$434,0)+4,MATCH(AI$60,'[1]PNC 2020'!$A$3:$AA$3,0))=0,"",INDEX('[1]PNC 2020'!$A$3:$AA$434,MATCH($A573,'[1]PNC 2020'!$A$7:$A$434,0)+4,MATCH(AI$60,'[1]PNC 2020'!$A$3:$AA$3,0))),"")</f>
        <v/>
      </c>
      <c r="AJ573" s="35" t="str">
        <f>IFERROR(IF(INDEX('[1]PNC 2020'!$A$3:$AA$434,MATCH($A573,'[1]PNC 2020'!$A$7:$A$434,0)+4,MATCH(AJ$60,'[1]PNC 2020'!$A$3:$AA$3,0))=0,"",INDEX('[1]PNC 2020'!$A$3:$AA$434,MATCH($A573,'[1]PNC 2020'!$A$7:$A$434,0)+4,MATCH(AJ$60,'[1]PNC 2020'!$A$3:$AA$3,0))),"")</f>
        <v/>
      </c>
      <c r="AK573" s="35">
        <f t="shared" si="196"/>
        <v>0</v>
      </c>
      <c r="AM573" s="97" t="s">
        <v>9</v>
      </c>
    </row>
    <row r="574" spans="1:39" ht="15.9" customHeight="1" x14ac:dyDescent="0.25">
      <c r="A574" s="97" t="str">
        <f t="shared" si="183"/>
        <v>OctubreSeguros Yunen, S.A.</v>
      </c>
      <c r="B574" s="37" t="s">
        <v>128</v>
      </c>
      <c r="C574" s="44">
        <f t="shared" si="184"/>
        <v>0</v>
      </c>
      <c r="D574" s="44">
        <f t="shared" si="185"/>
        <v>0</v>
      </c>
      <c r="E574" s="35" t="str">
        <f>IFERROR(IF(INDEX('[1]PNC 2020'!$A$3:$AA$434,MATCH($A574,'[1]PNC 2020'!$A$7:$A$434,0)+4,MATCH(E$60,'[1]PNC 2020'!$A$3:$AA$3,0))=0,"",INDEX('[1]PNC 2020'!$A$3:$AA$434,MATCH($A574,'[1]PNC 2020'!$A$7:$A$434,0)+4,MATCH(E$60,'[1]PNC 2020'!$A$3:$AA$3,0))),"")</f>
        <v/>
      </c>
      <c r="F574" s="35" t="str">
        <f>IFERROR(IF(INDEX('[1]PNC 2020'!$A$3:$AA$434,MATCH($A574,'[1]PNC 2020'!$A$7:$A$434,0)+4,MATCH(F$60,'[1]PNC 2020'!$A$3:$AA$3,0))=0,"",INDEX('[1]PNC 2020'!$A$3:$AA$434,MATCH($A574,'[1]PNC 2020'!$A$7:$A$434,0)+4,MATCH(F$60,'[1]PNC 2020'!$A$3:$AA$3,0))),"")</f>
        <v/>
      </c>
      <c r="G574" s="35">
        <f t="shared" si="186"/>
        <v>0</v>
      </c>
      <c r="H574" s="35" t="str">
        <f>IFERROR(IF(INDEX('[1]PNC 2020'!$A$3:$AA$434,MATCH($A574,'[1]PNC 2020'!$A$7:$A$434,0)+4,MATCH(H$60,'[1]PNC 2020'!$A$3:$AA$3,0))=0,"",INDEX('[1]PNC 2020'!$A$3:$AA$434,MATCH($A574,'[1]PNC 2020'!$A$7:$A$434,0)+4,MATCH(H$60,'[1]PNC 2020'!$A$3:$AA$3,0))),"")</f>
        <v/>
      </c>
      <c r="I574" s="35" t="str">
        <f>IFERROR(IF(INDEX('[1]PNC 2020'!$A$3:$AA$434,MATCH($A574,'[1]PNC 2020'!$A$7:$A$434,0)+4,MATCH(I$60,'[1]PNC 2020'!$A$3:$AA$3,0))=0,"",INDEX('[1]PNC 2020'!$A$3:$AA$434,MATCH($A574,'[1]PNC 2020'!$A$7:$A$434,0)+4,MATCH(I$60,'[1]PNC 2020'!$A$3:$AA$3,0))),"")</f>
        <v/>
      </c>
      <c r="J574" s="35">
        <f t="shared" si="187"/>
        <v>0</v>
      </c>
      <c r="K574" s="35" t="str">
        <f>IFERROR(IF(INDEX('[1]PNC 2020'!$A$3:$AA$434,MATCH($A574,'[1]PNC 2020'!$A$7:$A$434,0)+4,MATCH(K$60,'[1]PNC 2020'!$A$3:$AA$3,0))=0,"",INDEX('[1]PNC 2020'!$A$3:$AA$434,MATCH($A574,'[1]PNC 2020'!$A$7:$A$434,0)+4,MATCH(K$60,'[1]PNC 2020'!$A$3:$AA$3,0))),"")</f>
        <v/>
      </c>
      <c r="L574" s="35" t="str">
        <f>IFERROR(IF(INDEX('[1]PNC 2020'!$A$3:$AA$434,MATCH($A574,'[1]PNC 2020'!$A$7:$A$434,0)+4,MATCH(L$60,'[1]PNC 2020'!$A$3:$AA$3,0))=0,"",INDEX('[1]PNC 2020'!$A$3:$AA$434,MATCH($A574,'[1]PNC 2020'!$A$7:$A$434,0)+4,MATCH(L$60,'[1]PNC 2020'!$A$3:$AA$3,0))),"")</f>
        <v/>
      </c>
      <c r="M574" s="35">
        <f t="shared" si="188"/>
        <v>0</v>
      </c>
      <c r="N574" s="35" t="str">
        <f>IFERROR(IF(INDEX('[1]PNC 2020'!$A$3:$AA$434,MATCH($A574,'[1]PNC 2020'!$A$7:$A$434,0)+4,MATCH(N$60,'[1]PNC 2020'!$A$3:$AA$3,0))=0,"",INDEX('[1]PNC 2020'!$A$3:$AA$434,MATCH($A574,'[1]PNC 2020'!$A$7:$A$434,0)+4,MATCH(N$60,'[1]PNC 2020'!$A$3:$AA$3,0))),"")</f>
        <v/>
      </c>
      <c r="O574" s="35" t="str">
        <f>IFERROR(IF(INDEX('[1]PNC 2020'!$A$3:$AA$434,MATCH($A574,'[1]PNC 2020'!$A$7:$A$434,0)+4,MATCH(O$60,'[1]PNC 2020'!$A$3:$AA$3,0))=0,"",INDEX('[1]PNC 2020'!$A$3:$AA$434,MATCH($A574,'[1]PNC 2020'!$A$7:$A$434,0)+4,MATCH(O$60,'[1]PNC 2020'!$A$3:$AA$3,0))),"")</f>
        <v/>
      </c>
      <c r="P574" s="35">
        <f t="shared" si="189"/>
        <v>0</v>
      </c>
      <c r="Q574" s="35" t="str">
        <f>IFERROR(IF(INDEX('[1]PNC 2020'!$A$3:$AA$434,MATCH($A574,'[1]PNC 2020'!$A$7:$A$434,0)+4,MATCH(Q$60,'[1]PNC 2020'!$A$3:$AA$3,0))=0,"",INDEX('[1]PNC 2020'!$A$3:$AA$434,MATCH($A574,'[1]PNC 2020'!$A$7:$A$434,0)+4,MATCH(Q$60,'[1]PNC 2020'!$A$3:$AA$3,0))),"")</f>
        <v/>
      </c>
      <c r="R574" s="35" t="str">
        <f>IFERROR(IF(INDEX('[1]PNC 2020'!$A$3:$AA$434,MATCH($A574,'[1]PNC 2020'!$A$7:$A$434,0)+4,MATCH(R$60,'[1]PNC 2020'!$A$3:$AA$3,0))=0,"",INDEX('[1]PNC 2020'!$A$3:$AA$434,MATCH($A574,'[1]PNC 2020'!$A$7:$A$434,0)+4,MATCH(R$60,'[1]PNC 2020'!$A$3:$AA$3,0))),"")</f>
        <v/>
      </c>
      <c r="S574" s="35">
        <f t="shared" si="190"/>
        <v>0</v>
      </c>
      <c r="T574" s="35" t="str">
        <f>IFERROR(IF(INDEX('[1]PNC 2020'!$A$3:$AA$434,MATCH($A574,'[1]PNC 2020'!$A$7:$A$434,0)+4,MATCH(T$60,'[1]PNC 2020'!$A$3:$AA$3,0))=0,"",INDEX('[1]PNC 2020'!$A$3:$AA$434,MATCH($A574,'[1]PNC 2020'!$A$7:$A$434,0)+4,MATCH(T$60,'[1]PNC 2020'!$A$3:$AA$3,0))),"")</f>
        <v/>
      </c>
      <c r="U574" s="35" t="str">
        <f>IFERROR(IF(INDEX('[1]PNC 2020'!$A$3:$AA$434,MATCH($A574,'[1]PNC 2020'!$A$7:$A$434,0)+4,MATCH(U$60,'[1]PNC 2020'!$A$3:$AA$3,0))=0,"",INDEX('[1]PNC 2020'!$A$3:$AA$434,MATCH($A574,'[1]PNC 2020'!$A$7:$A$434,0)+4,MATCH(U$60,'[1]PNC 2020'!$A$3:$AA$3,0))),"")</f>
        <v/>
      </c>
      <c r="V574" s="35">
        <f t="shared" si="191"/>
        <v>0</v>
      </c>
      <c r="W574" s="35" t="str">
        <f>IFERROR(IF(INDEX('[1]PNC 2020'!$A$3:$AA$434,MATCH($A574,'[1]PNC 2020'!$A$7:$A$434,0)+4,MATCH(W$60,'[1]PNC 2020'!$A$3:$AA$3,0))=0,"",INDEX('[1]PNC 2020'!$A$3:$AA$434,MATCH($A574,'[1]PNC 2020'!$A$7:$A$434,0)+4,MATCH(W$60,'[1]PNC 2020'!$A$3:$AA$3,0))),"")</f>
        <v/>
      </c>
      <c r="X574" s="35" t="str">
        <f>IFERROR(IF(INDEX('[1]PNC 2020'!$A$3:$AA$434,MATCH($A574,'[1]PNC 2020'!$A$7:$A$434,0)+4,MATCH(X$60,'[1]PNC 2020'!$A$3:$AA$3,0))=0,"",INDEX('[1]PNC 2020'!$A$3:$AA$434,MATCH($A574,'[1]PNC 2020'!$A$7:$A$434,0)+4,MATCH(X$60,'[1]PNC 2020'!$A$3:$AA$3,0))),"")</f>
        <v/>
      </c>
      <c r="Y574" s="35">
        <f t="shared" si="192"/>
        <v>0</v>
      </c>
      <c r="Z574" s="35" t="str">
        <f>IFERROR(IF(INDEX('[1]PNC 2020'!$A$3:$AA$434,MATCH($A574,'[1]PNC 2020'!$A$7:$A$434,0)+4,MATCH(Z$60,'[1]PNC 2020'!$A$3:$AA$3,0))=0,"",INDEX('[1]PNC 2020'!$A$3:$AA$434,MATCH($A574,'[1]PNC 2020'!$A$7:$A$434,0)+4,MATCH(Z$60,'[1]PNC 2020'!$A$3:$AA$3,0))),"")</f>
        <v/>
      </c>
      <c r="AA574" s="35" t="str">
        <f>IFERROR(IF(INDEX('[1]PNC 2020'!$A$3:$AA$434,MATCH($A574,'[1]PNC 2020'!$A$7:$A$434,0)+4,MATCH(AA$60,'[1]PNC 2020'!$A$3:$AA$3,0))=0,"",INDEX('[1]PNC 2020'!$A$3:$AA$434,MATCH($A574,'[1]PNC 2020'!$A$7:$A$434,0)+4,MATCH(AA$60,'[1]PNC 2020'!$A$3:$AA$3,0))),"")</f>
        <v/>
      </c>
      <c r="AB574" s="35">
        <f t="shared" si="193"/>
        <v>0</v>
      </c>
      <c r="AC574" s="35" t="str">
        <f>IFERROR(IF(INDEX('[1]PNC 2020'!$A$3:$AA$434,MATCH($A574,'[1]PNC 2020'!$A$7:$A$434,0)+4,MATCH(AC$60,'[1]PNC 2020'!$A$3:$AA$3,0))=0,"",INDEX('[1]PNC 2020'!$A$3:$AA$434,MATCH($A574,'[1]PNC 2020'!$A$7:$A$434,0)+4,MATCH(AC$60,'[1]PNC 2020'!$A$3:$AA$3,0))),"")</f>
        <v/>
      </c>
      <c r="AD574" s="35" t="str">
        <f>IFERROR(IF(INDEX('[1]PNC 2020'!$A$3:$AA$434,MATCH($A574,'[1]PNC 2020'!$A$7:$A$434,0)+4,MATCH(AD$60,'[1]PNC 2020'!$A$3:$AA$3,0))=0,"",INDEX('[1]PNC 2020'!$A$3:$AA$434,MATCH($A574,'[1]PNC 2020'!$A$7:$A$434,0)+4,MATCH(AD$60,'[1]PNC 2020'!$A$3:$AA$3,0))),"")</f>
        <v/>
      </c>
      <c r="AE574" s="35">
        <f t="shared" si="194"/>
        <v>0</v>
      </c>
      <c r="AF574" s="35" t="str">
        <f>IFERROR(IF(INDEX('[1]PNC 2020'!$A$3:$AA$434,MATCH($A574,'[1]PNC 2020'!$A$7:$A$434,0)+4,MATCH(AF$60,'[1]PNC 2020'!$A$3:$AA$3,0))=0,"",INDEX('[1]PNC 2020'!$A$3:$AA$434,MATCH($A574,'[1]PNC 2020'!$A$7:$A$434,0)+4,MATCH(AF$60,'[1]PNC 2020'!$A$3:$AA$3,0))),"")</f>
        <v/>
      </c>
      <c r="AG574" s="35" t="str">
        <f>IFERROR(IF(INDEX('[1]PNC 2020'!$A$3:$AA$434,MATCH($A574,'[1]PNC 2020'!$A$7:$A$434,0)+4,MATCH(AG$60,'[1]PNC 2020'!$A$3:$AA$3,0))=0,"",INDEX('[1]PNC 2020'!$A$3:$AA$434,MATCH($A574,'[1]PNC 2020'!$A$7:$A$434,0)+4,MATCH(AG$60,'[1]PNC 2020'!$A$3:$AA$3,0))),"")</f>
        <v/>
      </c>
      <c r="AH574" s="35">
        <f t="shared" si="195"/>
        <v>0</v>
      </c>
      <c r="AI574" s="35" t="str">
        <f>IFERROR(IF(INDEX('[1]PNC 2020'!$A$3:$AA$434,MATCH($A574,'[1]PNC 2020'!$A$7:$A$434,0)+4,MATCH(AI$60,'[1]PNC 2020'!$A$3:$AA$3,0))=0,"",INDEX('[1]PNC 2020'!$A$3:$AA$434,MATCH($A574,'[1]PNC 2020'!$A$7:$A$434,0)+4,MATCH(AI$60,'[1]PNC 2020'!$A$3:$AA$3,0))),"")</f>
        <v/>
      </c>
      <c r="AJ574" s="35" t="str">
        <f>IFERROR(IF(INDEX('[1]PNC 2020'!$A$3:$AA$434,MATCH($A574,'[1]PNC 2020'!$A$7:$A$434,0)+4,MATCH(AJ$60,'[1]PNC 2020'!$A$3:$AA$3,0))=0,"",INDEX('[1]PNC 2020'!$A$3:$AA$434,MATCH($A574,'[1]PNC 2020'!$A$7:$A$434,0)+4,MATCH(AJ$60,'[1]PNC 2020'!$A$3:$AA$3,0))),"")</f>
        <v/>
      </c>
      <c r="AK574" s="35">
        <f t="shared" si="196"/>
        <v>0</v>
      </c>
      <c r="AM574" s="97" t="s">
        <v>9</v>
      </c>
    </row>
    <row r="575" spans="1:39" ht="15.9" customHeight="1" x14ac:dyDescent="0.25">
      <c r="A575" s="97" t="str">
        <f t="shared" si="183"/>
        <v>OctubreHylseg Seguros S.A</v>
      </c>
      <c r="B575" s="37" t="s">
        <v>129</v>
      </c>
      <c r="C575" s="44">
        <f t="shared" si="184"/>
        <v>0</v>
      </c>
      <c r="D575" s="44">
        <f t="shared" si="185"/>
        <v>0</v>
      </c>
      <c r="E575" s="35" t="str">
        <f>IFERROR(IF(INDEX('[1]PNC 2020'!$A$3:$AA$434,MATCH($A575,'[1]PNC 2020'!$A$7:$A$434,0)+4,MATCH(E$60,'[1]PNC 2020'!$A$3:$AA$3,0))=0,"",INDEX('[1]PNC 2020'!$A$3:$AA$434,MATCH($A575,'[1]PNC 2020'!$A$7:$A$434,0)+4,MATCH(E$60,'[1]PNC 2020'!$A$3:$AA$3,0))),"")</f>
        <v/>
      </c>
      <c r="F575" s="35" t="str">
        <f>IFERROR(IF(INDEX('[1]PNC 2020'!$A$3:$AA$434,MATCH($A575,'[1]PNC 2020'!$A$7:$A$434,0)+4,MATCH(F$60,'[1]PNC 2020'!$A$3:$AA$3,0))=0,"",INDEX('[1]PNC 2020'!$A$3:$AA$434,MATCH($A575,'[1]PNC 2020'!$A$7:$A$434,0)+4,MATCH(F$60,'[1]PNC 2020'!$A$3:$AA$3,0))),"")</f>
        <v/>
      </c>
      <c r="G575" s="35">
        <f t="shared" si="186"/>
        <v>0</v>
      </c>
      <c r="H575" s="35" t="str">
        <f>IFERROR(IF(INDEX('[1]PNC 2020'!$A$3:$AA$434,MATCH($A575,'[1]PNC 2020'!$A$7:$A$434,0)+4,MATCH(H$60,'[1]PNC 2020'!$A$3:$AA$3,0))=0,"",INDEX('[1]PNC 2020'!$A$3:$AA$434,MATCH($A575,'[1]PNC 2020'!$A$7:$A$434,0)+4,MATCH(H$60,'[1]PNC 2020'!$A$3:$AA$3,0))),"")</f>
        <v/>
      </c>
      <c r="I575" s="35" t="str">
        <f>IFERROR(IF(INDEX('[1]PNC 2020'!$A$3:$AA$434,MATCH($A575,'[1]PNC 2020'!$A$7:$A$434,0)+4,MATCH(I$60,'[1]PNC 2020'!$A$3:$AA$3,0))=0,"",INDEX('[1]PNC 2020'!$A$3:$AA$434,MATCH($A575,'[1]PNC 2020'!$A$7:$A$434,0)+4,MATCH(I$60,'[1]PNC 2020'!$A$3:$AA$3,0))),"")</f>
        <v/>
      </c>
      <c r="J575" s="35">
        <f t="shared" si="187"/>
        <v>0</v>
      </c>
      <c r="K575" s="35" t="str">
        <f>IFERROR(IF(INDEX('[1]PNC 2020'!$A$3:$AA$434,MATCH($A575,'[1]PNC 2020'!$A$7:$A$434,0)+4,MATCH(K$60,'[1]PNC 2020'!$A$3:$AA$3,0))=0,"",INDEX('[1]PNC 2020'!$A$3:$AA$434,MATCH($A575,'[1]PNC 2020'!$A$7:$A$434,0)+4,MATCH(K$60,'[1]PNC 2020'!$A$3:$AA$3,0))),"")</f>
        <v/>
      </c>
      <c r="L575" s="35" t="str">
        <f>IFERROR(IF(INDEX('[1]PNC 2020'!$A$3:$AA$434,MATCH($A575,'[1]PNC 2020'!$A$7:$A$434,0)+4,MATCH(L$60,'[1]PNC 2020'!$A$3:$AA$3,0))=0,"",INDEX('[1]PNC 2020'!$A$3:$AA$434,MATCH($A575,'[1]PNC 2020'!$A$7:$A$434,0)+4,MATCH(L$60,'[1]PNC 2020'!$A$3:$AA$3,0))),"")</f>
        <v/>
      </c>
      <c r="M575" s="35">
        <f t="shared" si="188"/>
        <v>0</v>
      </c>
      <c r="N575" s="35" t="str">
        <f>IFERROR(IF(INDEX('[1]PNC 2020'!$A$3:$AA$434,MATCH($A575,'[1]PNC 2020'!$A$7:$A$434,0)+4,MATCH(N$60,'[1]PNC 2020'!$A$3:$AA$3,0))=0,"",INDEX('[1]PNC 2020'!$A$3:$AA$434,MATCH($A575,'[1]PNC 2020'!$A$7:$A$434,0)+4,MATCH(N$60,'[1]PNC 2020'!$A$3:$AA$3,0))),"")</f>
        <v/>
      </c>
      <c r="O575" s="35" t="str">
        <f>IFERROR(IF(INDEX('[1]PNC 2020'!$A$3:$AA$434,MATCH($A575,'[1]PNC 2020'!$A$7:$A$434,0)+4,MATCH(O$60,'[1]PNC 2020'!$A$3:$AA$3,0))=0,"",INDEX('[1]PNC 2020'!$A$3:$AA$434,MATCH($A575,'[1]PNC 2020'!$A$7:$A$434,0)+4,MATCH(O$60,'[1]PNC 2020'!$A$3:$AA$3,0))),"")</f>
        <v/>
      </c>
      <c r="P575" s="35">
        <f t="shared" si="189"/>
        <v>0</v>
      </c>
      <c r="Q575" s="35" t="str">
        <f>IFERROR(IF(INDEX('[1]PNC 2020'!$A$3:$AA$434,MATCH($A575,'[1]PNC 2020'!$A$7:$A$434,0)+4,MATCH(Q$60,'[1]PNC 2020'!$A$3:$AA$3,0))=0,"",INDEX('[1]PNC 2020'!$A$3:$AA$434,MATCH($A575,'[1]PNC 2020'!$A$7:$A$434,0)+4,MATCH(Q$60,'[1]PNC 2020'!$A$3:$AA$3,0))),"")</f>
        <v/>
      </c>
      <c r="R575" s="35" t="str">
        <f>IFERROR(IF(INDEX('[1]PNC 2020'!$A$3:$AA$434,MATCH($A575,'[1]PNC 2020'!$A$7:$A$434,0)+4,MATCH(R$60,'[1]PNC 2020'!$A$3:$AA$3,0))=0,"",INDEX('[1]PNC 2020'!$A$3:$AA$434,MATCH($A575,'[1]PNC 2020'!$A$7:$A$434,0)+4,MATCH(R$60,'[1]PNC 2020'!$A$3:$AA$3,0))),"")</f>
        <v/>
      </c>
      <c r="S575" s="35">
        <f t="shared" si="190"/>
        <v>0</v>
      </c>
      <c r="T575" s="35" t="str">
        <f>IFERROR(IF(INDEX('[1]PNC 2020'!$A$3:$AA$434,MATCH($A575,'[1]PNC 2020'!$A$7:$A$434,0)+4,MATCH(T$60,'[1]PNC 2020'!$A$3:$AA$3,0))=0,"",INDEX('[1]PNC 2020'!$A$3:$AA$434,MATCH($A575,'[1]PNC 2020'!$A$7:$A$434,0)+4,MATCH(T$60,'[1]PNC 2020'!$A$3:$AA$3,0))),"")</f>
        <v/>
      </c>
      <c r="U575" s="35" t="str">
        <f>IFERROR(IF(INDEX('[1]PNC 2020'!$A$3:$AA$434,MATCH($A575,'[1]PNC 2020'!$A$7:$A$434,0)+4,MATCH(U$60,'[1]PNC 2020'!$A$3:$AA$3,0))=0,"",INDEX('[1]PNC 2020'!$A$3:$AA$434,MATCH($A575,'[1]PNC 2020'!$A$7:$A$434,0)+4,MATCH(U$60,'[1]PNC 2020'!$A$3:$AA$3,0))),"")</f>
        <v/>
      </c>
      <c r="V575" s="35">
        <f t="shared" si="191"/>
        <v>0</v>
      </c>
      <c r="W575" s="35" t="str">
        <f>IFERROR(IF(INDEX('[1]PNC 2020'!$A$3:$AA$434,MATCH($A575,'[1]PNC 2020'!$A$7:$A$434,0)+4,MATCH(W$60,'[1]PNC 2020'!$A$3:$AA$3,0))=0,"",INDEX('[1]PNC 2020'!$A$3:$AA$434,MATCH($A575,'[1]PNC 2020'!$A$7:$A$434,0)+4,MATCH(W$60,'[1]PNC 2020'!$A$3:$AA$3,0))),"")</f>
        <v/>
      </c>
      <c r="X575" s="35" t="str">
        <f>IFERROR(IF(INDEX('[1]PNC 2020'!$A$3:$AA$434,MATCH($A575,'[1]PNC 2020'!$A$7:$A$434,0)+4,MATCH(X$60,'[1]PNC 2020'!$A$3:$AA$3,0))=0,"",INDEX('[1]PNC 2020'!$A$3:$AA$434,MATCH($A575,'[1]PNC 2020'!$A$7:$A$434,0)+4,MATCH(X$60,'[1]PNC 2020'!$A$3:$AA$3,0))),"")</f>
        <v/>
      </c>
      <c r="Y575" s="35">
        <f t="shared" si="192"/>
        <v>0</v>
      </c>
      <c r="Z575" s="35" t="str">
        <f>IFERROR(IF(INDEX('[1]PNC 2020'!$A$3:$AA$434,MATCH($A575,'[1]PNC 2020'!$A$7:$A$434,0)+4,MATCH(Z$60,'[1]PNC 2020'!$A$3:$AA$3,0))=0,"",INDEX('[1]PNC 2020'!$A$3:$AA$434,MATCH($A575,'[1]PNC 2020'!$A$7:$A$434,0)+4,MATCH(Z$60,'[1]PNC 2020'!$A$3:$AA$3,0))),"")</f>
        <v/>
      </c>
      <c r="AA575" s="35" t="str">
        <f>IFERROR(IF(INDEX('[1]PNC 2020'!$A$3:$AA$434,MATCH($A575,'[1]PNC 2020'!$A$7:$A$434,0)+4,MATCH(AA$60,'[1]PNC 2020'!$A$3:$AA$3,0))=0,"",INDEX('[1]PNC 2020'!$A$3:$AA$434,MATCH($A575,'[1]PNC 2020'!$A$7:$A$434,0)+4,MATCH(AA$60,'[1]PNC 2020'!$A$3:$AA$3,0))),"")</f>
        <v/>
      </c>
      <c r="AB575" s="35">
        <f t="shared" si="193"/>
        <v>0</v>
      </c>
      <c r="AC575" s="35" t="str">
        <f>IFERROR(IF(INDEX('[1]PNC 2020'!$A$3:$AA$434,MATCH($A575,'[1]PNC 2020'!$A$7:$A$434,0)+4,MATCH(AC$60,'[1]PNC 2020'!$A$3:$AA$3,0))=0,"",INDEX('[1]PNC 2020'!$A$3:$AA$434,MATCH($A575,'[1]PNC 2020'!$A$7:$A$434,0)+4,MATCH(AC$60,'[1]PNC 2020'!$A$3:$AA$3,0))),"")</f>
        <v/>
      </c>
      <c r="AD575" s="35" t="str">
        <f>IFERROR(IF(INDEX('[1]PNC 2020'!$A$3:$AA$434,MATCH($A575,'[1]PNC 2020'!$A$7:$A$434,0)+4,MATCH(AD$60,'[1]PNC 2020'!$A$3:$AA$3,0))=0,"",INDEX('[1]PNC 2020'!$A$3:$AA$434,MATCH($A575,'[1]PNC 2020'!$A$7:$A$434,0)+4,MATCH(AD$60,'[1]PNC 2020'!$A$3:$AA$3,0))),"")</f>
        <v/>
      </c>
      <c r="AE575" s="35">
        <f t="shared" si="194"/>
        <v>0</v>
      </c>
      <c r="AF575" s="35" t="str">
        <f>IFERROR(IF(INDEX('[1]PNC 2020'!$A$3:$AA$434,MATCH($A575,'[1]PNC 2020'!$A$7:$A$434,0)+4,MATCH(AF$60,'[1]PNC 2020'!$A$3:$AA$3,0))=0,"",INDEX('[1]PNC 2020'!$A$3:$AA$434,MATCH($A575,'[1]PNC 2020'!$A$7:$A$434,0)+4,MATCH(AF$60,'[1]PNC 2020'!$A$3:$AA$3,0))),"")</f>
        <v/>
      </c>
      <c r="AG575" s="35" t="str">
        <f>IFERROR(IF(INDEX('[1]PNC 2020'!$A$3:$AA$434,MATCH($A575,'[1]PNC 2020'!$A$7:$A$434,0)+4,MATCH(AG$60,'[1]PNC 2020'!$A$3:$AA$3,0))=0,"",INDEX('[1]PNC 2020'!$A$3:$AA$434,MATCH($A575,'[1]PNC 2020'!$A$7:$A$434,0)+4,MATCH(AG$60,'[1]PNC 2020'!$A$3:$AA$3,0))),"")</f>
        <v/>
      </c>
      <c r="AH575" s="35">
        <f t="shared" si="195"/>
        <v>0</v>
      </c>
      <c r="AI575" s="35" t="str">
        <f>IFERROR(IF(INDEX('[1]PNC 2020'!$A$3:$AA$434,MATCH($A575,'[1]PNC 2020'!$A$7:$A$434,0)+4,MATCH(AI$60,'[1]PNC 2020'!$A$3:$AA$3,0))=0,"",INDEX('[1]PNC 2020'!$A$3:$AA$434,MATCH($A575,'[1]PNC 2020'!$A$7:$A$434,0)+4,MATCH(AI$60,'[1]PNC 2020'!$A$3:$AA$3,0))),"")</f>
        <v/>
      </c>
      <c r="AJ575" s="35" t="str">
        <f>IFERROR(IF(INDEX('[1]PNC 2020'!$A$3:$AA$434,MATCH($A575,'[1]PNC 2020'!$A$7:$A$434,0)+4,MATCH(AJ$60,'[1]PNC 2020'!$A$3:$AA$3,0))=0,"",INDEX('[1]PNC 2020'!$A$3:$AA$434,MATCH($A575,'[1]PNC 2020'!$A$7:$A$434,0)+4,MATCH(AJ$60,'[1]PNC 2020'!$A$3:$AA$3,0))),"")</f>
        <v/>
      </c>
      <c r="AK575" s="35">
        <f t="shared" si="196"/>
        <v>0</v>
      </c>
      <c r="AM575" s="97" t="s">
        <v>9</v>
      </c>
    </row>
    <row r="576" spans="1:39" ht="15.9" customHeight="1" x14ac:dyDescent="0.25">
      <c r="A576" s="97" t="str">
        <f t="shared" si="183"/>
        <v>OctubreMidas Seguros, S.A.</v>
      </c>
      <c r="B576" s="37" t="s">
        <v>130</v>
      </c>
      <c r="C576" s="44">
        <f t="shared" si="184"/>
        <v>0</v>
      </c>
      <c r="D576" s="44">
        <f t="shared" si="185"/>
        <v>0</v>
      </c>
      <c r="E576" s="35" t="str">
        <f>IFERROR(IF(INDEX('[1]PNC 2020'!$A$3:$AA$434,MATCH($A576,'[1]PNC 2020'!$A$7:$A$434,0)+4,MATCH(E$60,'[1]PNC 2020'!$A$3:$AA$3,0))=0,"",INDEX('[1]PNC 2020'!$A$3:$AA$434,MATCH($A576,'[1]PNC 2020'!$A$7:$A$434,0)+4,MATCH(E$60,'[1]PNC 2020'!$A$3:$AA$3,0))),"")</f>
        <v/>
      </c>
      <c r="F576" s="35" t="str">
        <f>IFERROR(IF(INDEX('[1]PNC 2020'!$A$3:$AA$434,MATCH($A576,'[1]PNC 2020'!$A$7:$A$434,0)+4,MATCH(F$60,'[1]PNC 2020'!$A$3:$AA$3,0))=0,"",INDEX('[1]PNC 2020'!$A$3:$AA$434,MATCH($A576,'[1]PNC 2020'!$A$7:$A$434,0)+4,MATCH(F$60,'[1]PNC 2020'!$A$3:$AA$3,0))),"")</f>
        <v/>
      </c>
      <c r="G576" s="35">
        <f t="shared" si="186"/>
        <v>0</v>
      </c>
      <c r="H576" s="35" t="str">
        <f>IFERROR(IF(INDEX('[1]PNC 2020'!$A$3:$AA$434,MATCH($A576,'[1]PNC 2020'!$A$7:$A$434,0)+4,MATCH(H$60,'[1]PNC 2020'!$A$3:$AA$3,0))=0,"",INDEX('[1]PNC 2020'!$A$3:$AA$434,MATCH($A576,'[1]PNC 2020'!$A$7:$A$434,0)+4,MATCH(H$60,'[1]PNC 2020'!$A$3:$AA$3,0))),"")</f>
        <v/>
      </c>
      <c r="I576" s="35" t="str">
        <f>IFERROR(IF(INDEX('[1]PNC 2020'!$A$3:$AA$434,MATCH($A576,'[1]PNC 2020'!$A$7:$A$434,0)+4,MATCH(I$60,'[1]PNC 2020'!$A$3:$AA$3,0))=0,"",INDEX('[1]PNC 2020'!$A$3:$AA$434,MATCH($A576,'[1]PNC 2020'!$A$7:$A$434,0)+4,MATCH(I$60,'[1]PNC 2020'!$A$3:$AA$3,0))),"")</f>
        <v/>
      </c>
      <c r="J576" s="35">
        <f t="shared" si="187"/>
        <v>0</v>
      </c>
      <c r="K576" s="35" t="str">
        <f>IFERROR(IF(INDEX('[1]PNC 2020'!$A$3:$AA$434,MATCH($A576,'[1]PNC 2020'!$A$7:$A$434,0)+4,MATCH(K$60,'[1]PNC 2020'!$A$3:$AA$3,0))=0,"",INDEX('[1]PNC 2020'!$A$3:$AA$434,MATCH($A576,'[1]PNC 2020'!$A$7:$A$434,0)+4,MATCH(K$60,'[1]PNC 2020'!$A$3:$AA$3,0))),"")</f>
        <v/>
      </c>
      <c r="L576" s="35" t="str">
        <f>IFERROR(IF(INDEX('[1]PNC 2020'!$A$3:$AA$434,MATCH($A576,'[1]PNC 2020'!$A$7:$A$434,0)+4,MATCH(L$60,'[1]PNC 2020'!$A$3:$AA$3,0))=0,"",INDEX('[1]PNC 2020'!$A$3:$AA$434,MATCH($A576,'[1]PNC 2020'!$A$7:$A$434,0)+4,MATCH(L$60,'[1]PNC 2020'!$A$3:$AA$3,0))),"")</f>
        <v/>
      </c>
      <c r="M576" s="35">
        <f t="shared" si="188"/>
        <v>0</v>
      </c>
      <c r="N576" s="35" t="str">
        <f>IFERROR(IF(INDEX('[1]PNC 2020'!$A$3:$AA$434,MATCH($A576,'[1]PNC 2020'!$A$7:$A$434,0)+4,MATCH(N$60,'[1]PNC 2020'!$A$3:$AA$3,0))=0,"",INDEX('[1]PNC 2020'!$A$3:$AA$434,MATCH($A576,'[1]PNC 2020'!$A$7:$A$434,0)+4,MATCH(N$60,'[1]PNC 2020'!$A$3:$AA$3,0))),"")</f>
        <v/>
      </c>
      <c r="O576" s="35" t="str">
        <f>IFERROR(IF(INDEX('[1]PNC 2020'!$A$3:$AA$434,MATCH($A576,'[1]PNC 2020'!$A$7:$A$434,0)+4,MATCH(O$60,'[1]PNC 2020'!$A$3:$AA$3,0))=0,"",INDEX('[1]PNC 2020'!$A$3:$AA$434,MATCH($A576,'[1]PNC 2020'!$A$7:$A$434,0)+4,MATCH(O$60,'[1]PNC 2020'!$A$3:$AA$3,0))),"")</f>
        <v/>
      </c>
      <c r="P576" s="35">
        <f t="shared" si="189"/>
        <v>0</v>
      </c>
      <c r="Q576" s="35" t="str">
        <f>IFERROR(IF(INDEX('[1]PNC 2020'!$A$3:$AA$434,MATCH($A576,'[1]PNC 2020'!$A$7:$A$434,0)+4,MATCH(Q$60,'[1]PNC 2020'!$A$3:$AA$3,0))=0,"",INDEX('[1]PNC 2020'!$A$3:$AA$434,MATCH($A576,'[1]PNC 2020'!$A$7:$A$434,0)+4,MATCH(Q$60,'[1]PNC 2020'!$A$3:$AA$3,0))),"")</f>
        <v/>
      </c>
      <c r="R576" s="35" t="str">
        <f>IFERROR(IF(INDEX('[1]PNC 2020'!$A$3:$AA$434,MATCH($A576,'[1]PNC 2020'!$A$7:$A$434,0)+4,MATCH(R$60,'[1]PNC 2020'!$A$3:$AA$3,0))=0,"",INDEX('[1]PNC 2020'!$A$3:$AA$434,MATCH($A576,'[1]PNC 2020'!$A$7:$A$434,0)+4,MATCH(R$60,'[1]PNC 2020'!$A$3:$AA$3,0))),"")</f>
        <v/>
      </c>
      <c r="S576" s="35">
        <f t="shared" si="190"/>
        <v>0</v>
      </c>
      <c r="T576" s="35" t="str">
        <f>IFERROR(IF(INDEX('[1]PNC 2020'!$A$3:$AA$434,MATCH($A576,'[1]PNC 2020'!$A$7:$A$434,0)+4,MATCH(T$60,'[1]PNC 2020'!$A$3:$AA$3,0))=0,"",INDEX('[1]PNC 2020'!$A$3:$AA$434,MATCH($A576,'[1]PNC 2020'!$A$7:$A$434,0)+4,MATCH(T$60,'[1]PNC 2020'!$A$3:$AA$3,0))),"")</f>
        <v/>
      </c>
      <c r="U576" s="35" t="str">
        <f>IFERROR(IF(INDEX('[1]PNC 2020'!$A$3:$AA$434,MATCH($A576,'[1]PNC 2020'!$A$7:$A$434,0)+4,MATCH(U$60,'[1]PNC 2020'!$A$3:$AA$3,0))=0,"",INDEX('[1]PNC 2020'!$A$3:$AA$434,MATCH($A576,'[1]PNC 2020'!$A$7:$A$434,0)+4,MATCH(U$60,'[1]PNC 2020'!$A$3:$AA$3,0))),"")</f>
        <v/>
      </c>
      <c r="V576" s="35">
        <f t="shared" si="191"/>
        <v>0</v>
      </c>
      <c r="W576" s="35" t="str">
        <f>IFERROR(IF(INDEX('[1]PNC 2020'!$A$3:$AA$434,MATCH($A576,'[1]PNC 2020'!$A$7:$A$434,0)+4,MATCH(W$60,'[1]PNC 2020'!$A$3:$AA$3,0))=0,"",INDEX('[1]PNC 2020'!$A$3:$AA$434,MATCH($A576,'[1]PNC 2020'!$A$7:$A$434,0)+4,MATCH(W$60,'[1]PNC 2020'!$A$3:$AA$3,0))),"")</f>
        <v/>
      </c>
      <c r="X576" s="35" t="str">
        <f>IFERROR(IF(INDEX('[1]PNC 2020'!$A$3:$AA$434,MATCH($A576,'[1]PNC 2020'!$A$7:$A$434,0)+4,MATCH(X$60,'[1]PNC 2020'!$A$3:$AA$3,0))=0,"",INDEX('[1]PNC 2020'!$A$3:$AA$434,MATCH($A576,'[1]PNC 2020'!$A$7:$A$434,0)+4,MATCH(X$60,'[1]PNC 2020'!$A$3:$AA$3,0))),"")</f>
        <v/>
      </c>
      <c r="Y576" s="35">
        <f t="shared" si="192"/>
        <v>0</v>
      </c>
      <c r="Z576" s="35" t="str">
        <f>IFERROR(IF(INDEX('[1]PNC 2020'!$A$3:$AA$434,MATCH($A576,'[1]PNC 2020'!$A$7:$A$434,0)+4,MATCH(Z$60,'[1]PNC 2020'!$A$3:$AA$3,0))=0,"",INDEX('[1]PNC 2020'!$A$3:$AA$434,MATCH($A576,'[1]PNC 2020'!$A$7:$A$434,0)+4,MATCH(Z$60,'[1]PNC 2020'!$A$3:$AA$3,0))),"")</f>
        <v/>
      </c>
      <c r="AA576" s="35" t="str">
        <f>IFERROR(IF(INDEX('[1]PNC 2020'!$A$3:$AA$434,MATCH($A576,'[1]PNC 2020'!$A$7:$A$434,0)+4,MATCH(AA$60,'[1]PNC 2020'!$A$3:$AA$3,0))=0,"",INDEX('[1]PNC 2020'!$A$3:$AA$434,MATCH($A576,'[1]PNC 2020'!$A$7:$A$434,0)+4,MATCH(AA$60,'[1]PNC 2020'!$A$3:$AA$3,0))),"")</f>
        <v/>
      </c>
      <c r="AB576" s="35">
        <f t="shared" si="193"/>
        <v>0</v>
      </c>
      <c r="AC576" s="35" t="str">
        <f>IFERROR(IF(INDEX('[1]PNC 2020'!$A$3:$AA$434,MATCH($A576,'[1]PNC 2020'!$A$7:$A$434,0)+4,MATCH(AC$60,'[1]PNC 2020'!$A$3:$AA$3,0))=0,"",INDEX('[1]PNC 2020'!$A$3:$AA$434,MATCH($A576,'[1]PNC 2020'!$A$7:$A$434,0)+4,MATCH(AC$60,'[1]PNC 2020'!$A$3:$AA$3,0))),"")</f>
        <v/>
      </c>
      <c r="AD576" s="35" t="str">
        <f>IFERROR(IF(INDEX('[1]PNC 2020'!$A$3:$AA$434,MATCH($A576,'[1]PNC 2020'!$A$7:$A$434,0)+4,MATCH(AD$60,'[1]PNC 2020'!$A$3:$AA$3,0))=0,"",INDEX('[1]PNC 2020'!$A$3:$AA$434,MATCH($A576,'[1]PNC 2020'!$A$7:$A$434,0)+4,MATCH(AD$60,'[1]PNC 2020'!$A$3:$AA$3,0))),"")</f>
        <v/>
      </c>
      <c r="AE576" s="35">
        <f t="shared" si="194"/>
        <v>0</v>
      </c>
      <c r="AF576" s="35" t="str">
        <f>IFERROR(IF(INDEX('[1]PNC 2020'!$A$3:$AA$434,MATCH($A576,'[1]PNC 2020'!$A$7:$A$434,0)+4,MATCH(AF$60,'[1]PNC 2020'!$A$3:$AA$3,0))=0,"",INDEX('[1]PNC 2020'!$A$3:$AA$434,MATCH($A576,'[1]PNC 2020'!$A$7:$A$434,0)+4,MATCH(AF$60,'[1]PNC 2020'!$A$3:$AA$3,0))),"")</f>
        <v/>
      </c>
      <c r="AG576" s="35" t="str">
        <f>IFERROR(IF(INDEX('[1]PNC 2020'!$A$3:$AA$434,MATCH($A576,'[1]PNC 2020'!$A$7:$A$434,0)+4,MATCH(AG$60,'[1]PNC 2020'!$A$3:$AA$3,0))=0,"",INDEX('[1]PNC 2020'!$A$3:$AA$434,MATCH($A576,'[1]PNC 2020'!$A$7:$A$434,0)+4,MATCH(AG$60,'[1]PNC 2020'!$A$3:$AA$3,0))),"")</f>
        <v/>
      </c>
      <c r="AH576" s="35">
        <f t="shared" si="195"/>
        <v>0</v>
      </c>
      <c r="AI576" s="35" t="str">
        <f>IFERROR(IF(INDEX('[1]PNC 2020'!$A$3:$AA$434,MATCH($A576,'[1]PNC 2020'!$A$7:$A$434,0)+4,MATCH(AI$60,'[1]PNC 2020'!$A$3:$AA$3,0))=0,"",INDEX('[1]PNC 2020'!$A$3:$AA$434,MATCH($A576,'[1]PNC 2020'!$A$7:$A$434,0)+4,MATCH(AI$60,'[1]PNC 2020'!$A$3:$AA$3,0))),"")</f>
        <v/>
      </c>
      <c r="AJ576" s="35" t="str">
        <f>IFERROR(IF(INDEX('[1]PNC 2020'!$A$3:$AA$434,MATCH($A576,'[1]PNC 2020'!$A$7:$A$434,0)+4,MATCH(AJ$60,'[1]PNC 2020'!$A$3:$AA$3,0))=0,"",INDEX('[1]PNC 2020'!$A$3:$AA$434,MATCH($A576,'[1]PNC 2020'!$A$7:$A$434,0)+4,MATCH(AJ$60,'[1]PNC 2020'!$A$3:$AA$3,0))),"")</f>
        <v/>
      </c>
      <c r="AK576" s="35">
        <f t="shared" si="196"/>
        <v>0</v>
      </c>
      <c r="AM576" s="97" t="s">
        <v>9</v>
      </c>
    </row>
    <row r="577" spans="1:39" ht="15.9" customHeight="1" x14ac:dyDescent="0.25">
      <c r="A577" s="97" t="str">
        <f t="shared" si="183"/>
        <v>OctubreUnit, S.A.</v>
      </c>
      <c r="B577" s="37" t="s">
        <v>131</v>
      </c>
      <c r="C577" s="44">
        <f t="shared" si="184"/>
        <v>0</v>
      </c>
      <c r="D577" s="44">
        <f t="shared" si="185"/>
        <v>0</v>
      </c>
      <c r="E577" s="35" t="str">
        <f>IFERROR(IF(INDEX('[1]PNC 2020'!$A$3:$AA$434,MATCH($A577,'[1]PNC 2020'!$A$7:$A$434,0)+4,MATCH(E$60,'[1]PNC 2020'!$A$3:$AA$3,0))=0,"",INDEX('[1]PNC 2020'!$A$3:$AA$434,MATCH($A577,'[1]PNC 2020'!$A$7:$A$434,0)+4,MATCH(E$60,'[1]PNC 2020'!$A$3:$AA$3,0))),"")</f>
        <v/>
      </c>
      <c r="F577" s="35" t="str">
        <f>IFERROR(IF(INDEX('[1]PNC 2020'!$A$3:$AA$434,MATCH($A577,'[1]PNC 2020'!$A$7:$A$434,0)+4,MATCH(F$60,'[1]PNC 2020'!$A$3:$AA$3,0))=0,"",INDEX('[1]PNC 2020'!$A$3:$AA$434,MATCH($A577,'[1]PNC 2020'!$A$7:$A$434,0)+4,MATCH(F$60,'[1]PNC 2020'!$A$3:$AA$3,0))),"")</f>
        <v/>
      </c>
      <c r="G577" s="35">
        <f t="shared" si="186"/>
        <v>0</v>
      </c>
      <c r="H577" s="35" t="str">
        <f>IFERROR(IF(INDEX('[1]PNC 2020'!$A$3:$AA$434,MATCH($A577,'[1]PNC 2020'!$A$7:$A$434,0)+4,MATCH(H$60,'[1]PNC 2020'!$A$3:$AA$3,0))=0,"",INDEX('[1]PNC 2020'!$A$3:$AA$434,MATCH($A577,'[1]PNC 2020'!$A$7:$A$434,0)+4,MATCH(H$60,'[1]PNC 2020'!$A$3:$AA$3,0))),"")</f>
        <v/>
      </c>
      <c r="I577" s="35" t="str">
        <f>IFERROR(IF(INDEX('[1]PNC 2020'!$A$3:$AA$434,MATCH($A577,'[1]PNC 2020'!$A$7:$A$434,0)+4,MATCH(I$60,'[1]PNC 2020'!$A$3:$AA$3,0))=0,"",INDEX('[1]PNC 2020'!$A$3:$AA$434,MATCH($A577,'[1]PNC 2020'!$A$7:$A$434,0)+4,MATCH(I$60,'[1]PNC 2020'!$A$3:$AA$3,0))),"")</f>
        <v/>
      </c>
      <c r="J577" s="35">
        <f t="shared" si="187"/>
        <v>0</v>
      </c>
      <c r="K577" s="35" t="str">
        <f>IFERROR(IF(INDEX('[1]PNC 2020'!$A$3:$AA$434,MATCH($A577,'[1]PNC 2020'!$A$7:$A$434,0)+4,MATCH(K$60,'[1]PNC 2020'!$A$3:$AA$3,0))=0,"",INDEX('[1]PNC 2020'!$A$3:$AA$434,MATCH($A577,'[1]PNC 2020'!$A$7:$A$434,0)+4,MATCH(K$60,'[1]PNC 2020'!$A$3:$AA$3,0))),"")</f>
        <v/>
      </c>
      <c r="L577" s="35" t="str">
        <f>IFERROR(IF(INDEX('[1]PNC 2020'!$A$3:$AA$434,MATCH($A577,'[1]PNC 2020'!$A$7:$A$434,0)+4,MATCH(L$60,'[1]PNC 2020'!$A$3:$AA$3,0))=0,"",INDEX('[1]PNC 2020'!$A$3:$AA$434,MATCH($A577,'[1]PNC 2020'!$A$7:$A$434,0)+4,MATCH(L$60,'[1]PNC 2020'!$A$3:$AA$3,0))),"")</f>
        <v/>
      </c>
      <c r="M577" s="35">
        <f t="shared" si="188"/>
        <v>0</v>
      </c>
      <c r="N577" s="35" t="str">
        <f>IFERROR(IF(INDEX('[1]PNC 2020'!$A$3:$AA$434,MATCH($A577,'[1]PNC 2020'!$A$7:$A$434,0)+4,MATCH(N$60,'[1]PNC 2020'!$A$3:$AA$3,0))=0,"",INDEX('[1]PNC 2020'!$A$3:$AA$434,MATCH($A577,'[1]PNC 2020'!$A$7:$A$434,0)+4,MATCH(N$60,'[1]PNC 2020'!$A$3:$AA$3,0))),"")</f>
        <v/>
      </c>
      <c r="O577" s="35" t="str">
        <f>IFERROR(IF(INDEX('[1]PNC 2020'!$A$3:$AA$434,MATCH($A577,'[1]PNC 2020'!$A$7:$A$434,0)+4,MATCH(O$60,'[1]PNC 2020'!$A$3:$AA$3,0))=0,"",INDEX('[1]PNC 2020'!$A$3:$AA$434,MATCH($A577,'[1]PNC 2020'!$A$7:$A$434,0)+4,MATCH(O$60,'[1]PNC 2020'!$A$3:$AA$3,0))),"")</f>
        <v/>
      </c>
      <c r="P577" s="35">
        <f t="shared" si="189"/>
        <v>0</v>
      </c>
      <c r="Q577" s="35" t="str">
        <f>IFERROR(IF(INDEX('[1]PNC 2020'!$A$3:$AA$434,MATCH($A577,'[1]PNC 2020'!$A$7:$A$434,0)+4,MATCH(Q$60,'[1]PNC 2020'!$A$3:$AA$3,0))=0,"",INDEX('[1]PNC 2020'!$A$3:$AA$434,MATCH($A577,'[1]PNC 2020'!$A$7:$A$434,0)+4,MATCH(Q$60,'[1]PNC 2020'!$A$3:$AA$3,0))),"")</f>
        <v/>
      </c>
      <c r="R577" s="35" t="str">
        <f>IFERROR(IF(INDEX('[1]PNC 2020'!$A$3:$AA$434,MATCH($A577,'[1]PNC 2020'!$A$7:$A$434,0)+4,MATCH(R$60,'[1]PNC 2020'!$A$3:$AA$3,0))=0,"",INDEX('[1]PNC 2020'!$A$3:$AA$434,MATCH($A577,'[1]PNC 2020'!$A$7:$A$434,0)+4,MATCH(R$60,'[1]PNC 2020'!$A$3:$AA$3,0))),"")</f>
        <v/>
      </c>
      <c r="S577" s="35">
        <f t="shared" si="190"/>
        <v>0</v>
      </c>
      <c r="T577" s="35" t="str">
        <f>IFERROR(IF(INDEX('[1]PNC 2020'!$A$3:$AA$434,MATCH($A577,'[1]PNC 2020'!$A$7:$A$434,0)+4,MATCH(T$60,'[1]PNC 2020'!$A$3:$AA$3,0))=0,"",INDEX('[1]PNC 2020'!$A$3:$AA$434,MATCH($A577,'[1]PNC 2020'!$A$7:$A$434,0)+4,MATCH(T$60,'[1]PNC 2020'!$A$3:$AA$3,0))),"")</f>
        <v/>
      </c>
      <c r="U577" s="35" t="str">
        <f>IFERROR(IF(INDEX('[1]PNC 2020'!$A$3:$AA$434,MATCH($A577,'[1]PNC 2020'!$A$7:$A$434,0)+4,MATCH(U$60,'[1]PNC 2020'!$A$3:$AA$3,0))=0,"",INDEX('[1]PNC 2020'!$A$3:$AA$434,MATCH($A577,'[1]PNC 2020'!$A$7:$A$434,0)+4,MATCH(U$60,'[1]PNC 2020'!$A$3:$AA$3,0))),"")</f>
        <v/>
      </c>
      <c r="V577" s="35">
        <f t="shared" si="191"/>
        <v>0</v>
      </c>
      <c r="W577" s="35" t="str">
        <f>IFERROR(IF(INDEX('[1]PNC 2020'!$A$3:$AA$434,MATCH($A577,'[1]PNC 2020'!$A$7:$A$434,0)+4,MATCH(W$60,'[1]PNC 2020'!$A$3:$AA$3,0))=0,"",INDEX('[1]PNC 2020'!$A$3:$AA$434,MATCH($A577,'[1]PNC 2020'!$A$7:$A$434,0)+4,MATCH(W$60,'[1]PNC 2020'!$A$3:$AA$3,0))),"")</f>
        <v/>
      </c>
      <c r="X577" s="35" t="str">
        <f>IFERROR(IF(INDEX('[1]PNC 2020'!$A$3:$AA$434,MATCH($A577,'[1]PNC 2020'!$A$7:$A$434,0)+4,MATCH(X$60,'[1]PNC 2020'!$A$3:$AA$3,0))=0,"",INDEX('[1]PNC 2020'!$A$3:$AA$434,MATCH($A577,'[1]PNC 2020'!$A$7:$A$434,0)+4,MATCH(X$60,'[1]PNC 2020'!$A$3:$AA$3,0))),"")</f>
        <v/>
      </c>
      <c r="Y577" s="35">
        <f t="shared" si="192"/>
        <v>0</v>
      </c>
      <c r="Z577" s="35" t="str">
        <f>IFERROR(IF(INDEX('[1]PNC 2020'!$A$3:$AA$434,MATCH($A577,'[1]PNC 2020'!$A$7:$A$434,0)+4,MATCH(Z$60,'[1]PNC 2020'!$A$3:$AA$3,0))=0,"",INDEX('[1]PNC 2020'!$A$3:$AA$434,MATCH($A577,'[1]PNC 2020'!$A$7:$A$434,0)+4,MATCH(Z$60,'[1]PNC 2020'!$A$3:$AA$3,0))),"")</f>
        <v/>
      </c>
      <c r="AA577" s="35" t="str">
        <f>IFERROR(IF(INDEX('[1]PNC 2020'!$A$3:$AA$434,MATCH($A577,'[1]PNC 2020'!$A$7:$A$434,0)+4,MATCH(AA$60,'[1]PNC 2020'!$A$3:$AA$3,0))=0,"",INDEX('[1]PNC 2020'!$A$3:$AA$434,MATCH($A577,'[1]PNC 2020'!$A$7:$A$434,0)+4,MATCH(AA$60,'[1]PNC 2020'!$A$3:$AA$3,0))),"")</f>
        <v/>
      </c>
      <c r="AB577" s="35">
        <f t="shared" si="193"/>
        <v>0</v>
      </c>
      <c r="AC577" s="35" t="str">
        <f>IFERROR(IF(INDEX('[1]PNC 2020'!$A$3:$AA$434,MATCH($A577,'[1]PNC 2020'!$A$7:$A$434,0)+4,MATCH(AC$60,'[1]PNC 2020'!$A$3:$AA$3,0))=0,"",INDEX('[1]PNC 2020'!$A$3:$AA$434,MATCH($A577,'[1]PNC 2020'!$A$7:$A$434,0)+4,MATCH(AC$60,'[1]PNC 2020'!$A$3:$AA$3,0))),"")</f>
        <v/>
      </c>
      <c r="AD577" s="35" t="str">
        <f>IFERROR(IF(INDEX('[1]PNC 2020'!$A$3:$AA$434,MATCH($A577,'[1]PNC 2020'!$A$7:$A$434,0)+4,MATCH(AD$60,'[1]PNC 2020'!$A$3:$AA$3,0))=0,"",INDEX('[1]PNC 2020'!$A$3:$AA$434,MATCH($A577,'[1]PNC 2020'!$A$7:$A$434,0)+4,MATCH(AD$60,'[1]PNC 2020'!$A$3:$AA$3,0))),"")</f>
        <v/>
      </c>
      <c r="AE577" s="35">
        <f t="shared" si="194"/>
        <v>0</v>
      </c>
      <c r="AF577" s="35" t="str">
        <f>IFERROR(IF(INDEX('[1]PNC 2020'!$A$3:$AA$434,MATCH($A577,'[1]PNC 2020'!$A$7:$A$434,0)+4,MATCH(AF$60,'[1]PNC 2020'!$A$3:$AA$3,0))=0,"",INDEX('[1]PNC 2020'!$A$3:$AA$434,MATCH($A577,'[1]PNC 2020'!$A$7:$A$434,0)+4,MATCH(AF$60,'[1]PNC 2020'!$A$3:$AA$3,0))),"")</f>
        <v/>
      </c>
      <c r="AG577" s="35" t="str">
        <f>IFERROR(IF(INDEX('[1]PNC 2020'!$A$3:$AA$434,MATCH($A577,'[1]PNC 2020'!$A$7:$A$434,0)+4,MATCH(AG$60,'[1]PNC 2020'!$A$3:$AA$3,0))=0,"",INDEX('[1]PNC 2020'!$A$3:$AA$434,MATCH($A577,'[1]PNC 2020'!$A$7:$A$434,0)+4,MATCH(AG$60,'[1]PNC 2020'!$A$3:$AA$3,0))),"")</f>
        <v/>
      </c>
      <c r="AH577" s="35">
        <f t="shared" si="195"/>
        <v>0</v>
      </c>
      <c r="AI577" s="35" t="str">
        <f>IFERROR(IF(INDEX('[1]PNC 2020'!$A$3:$AA$434,MATCH($A577,'[1]PNC 2020'!$A$7:$A$434,0)+4,MATCH(AI$60,'[1]PNC 2020'!$A$3:$AA$3,0))=0,"",INDEX('[1]PNC 2020'!$A$3:$AA$434,MATCH($A577,'[1]PNC 2020'!$A$7:$A$434,0)+4,MATCH(AI$60,'[1]PNC 2020'!$A$3:$AA$3,0))),"")</f>
        <v/>
      </c>
      <c r="AJ577" s="35" t="str">
        <f>IFERROR(IF(INDEX('[1]PNC 2020'!$A$3:$AA$434,MATCH($A577,'[1]PNC 2020'!$A$7:$A$434,0)+4,MATCH(AJ$60,'[1]PNC 2020'!$A$3:$AA$3,0))=0,"",INDEX('[1]PNC 2020'!$A$3:$AA$434,MATCH($A577,'[1]PNC 2020'!$A$7:$A$434,0)+4,MATCH(AJ$60,'[1]PNC 2020'!$A$3:$AA$3,0))),"")</f>
        <v/>
      </c>
      <c r="AK577" s="35">
        <f t="shared" si="196"/>
        <v>0</v>
      </c>
      <c r="AM577" s="97" t="s">
        <v>9</v>
      </c>
    </row>
    <row r="578" spans="1:39" x14ac:dyDescent="0.25">
      <c r="A578" s="97" t="str">
        <f t="shared" si="183"/>
        <v>Total General</v>
      </c>
      <c r="B578" s="39" t="s">
        <v>19</v>
      </c>
      <c r="C578" s="46">
        <f>SUM(C545:C577)</f>
        <v>0</v>
      </c>
      <c r="D578" s="46">
        <f>SUM(D545:D577)</f>
        <v>0</v>
      </c>
      <c r="E578" s="46">
        <f>SUM(E545:E577)</f>
        <v>0</v>
      </c>
      <c r="F578" s="46">
        <f>SUM(F545:F577)</f>
        <v>0</v>
      </c>
      <c r="G578" s="46">
        <f t="shared" ref="G578" si="197">SUBTOTAL(109,E578:F578)</f>
        <v>0</v>
      </c>
      <c r="H578" s="46">
        <f>SUM(H545:H577)</f>
        <v>0</v>
      </c>
      <c r="I578" s="46">
        <f>SUM(I545:I577)</f>
        <v>0</v>
      </c>
      <c r="J578" s="46">
        <f t="shared" ref="J578" si="198">SUBTOTAL(109,H578:I578)</f>
        <v>0</v>
      </c>
      <c r="K578" s="46">
        <f>SUM(K545:K577)</f>
        <v>0</v>
      </c>
      <c r="L578" s="46">
        <f>SUM(L545:L577)</f>
        <v>0</v>
      </c>
      <c r="M578" s="46">
        <f t="shared" ref="M578" si="199">SUBTOTAL(109,K578:L578)</f>
        <v>0</v>
      </c>
      <c r="N578" s="46">
        <f>SUM(N545:N577)</f>
        <v>0</v>
      </c>
      <c r="O578" s="46">
        <f>SUM(O545:O577)</f>
        <v>0</v>
      </c>
      <c r="P578" s="46">
        <f t="shared" ref="P578" si="200">SUBTOTAL(109,N578:O578)</f>
        <v>0</v>
      </c>
      <c r="Q578" s="46">
        <f>SUM(Q545:Q577)</f>
        <v>0</v>
      </c>
      <c r="R578" s="46">
        <f>SUM(R545:R577)</f>
        <v>0</v>
      </c>
      <c r="S578" s="46">
        <f t="shared" ref="S578" si="201">SUBTOTAL(109,Q578:R578)</f>
        <v>0</v>
      </c>
      <c r="T578" s="46">
        <f>SUM(T545:T577)</f>
        <v>0</v>
      </c>
      <c r="U578" s="46">
        <f>SUM(U545:U577)</f>
        <v>0</v>
      </c>
      <c r="V578" s="46">
        <f t="shared" ref="V578" si="202">SUBTOTAL(109,T578:U578)</f>
        <v>0</v>
      </c>
      <c r="W578" s="46">
        <f>SUM(W545:W577)</f>
        <v>0</v>
      </c>
      <c r="X578" s="46">
        <f>SUM(X545:X577)</f>
        <v>0</v>
      </c>
      <c r="Y578" s="46">
        <f t="shared" ref="Y578" si="203">SUBTOTAL(109,W578:X578)</f>
        <v>0</v>
      </c>
      <c r="Z578" s="46">
        <f>SUM(Z545:Z577)</f>
        <v>0</v>
      </c>
      <c r="AA578" s="46">
        <f>SUM(AA545:AA577)</f>
        <v>0</v>
      </c>
      <c r="AB578" s="46">
        <f t="shared" ref="AB578" si="204">SUBTOTAL(109,Z578:AA578)</f>
        <v>0</v>
      </c>
      <c r="AC578" s="46">
        <f>SUM(AC545:AC577)</f>
        <v>0</v>
      </c>
      <c r="AD578" s="46">
        <f>SUM(AD545:AD577)</f>
        <v>0</v>
      </c>
      <c r="AE578" s="46">
        <f t="shared" ref="AE578" si="205">SUBTOTAL(109,AC578:AD578)</f>
        <v>0</v>
      </c>
      <c r="AF578" s="46">
        <f>SUM(AF545:AF577)</f>
        <v>0</v>
      </c>
      <c r="AG578" s="46">
        <f>SUM(AG545:AG577)</f>
        <v>0</v>
      </c>
      <c r="AH578" s="46">
        <f t="shared" ref="AH578" si="206">SUBTOTAL(109,AF578:AG578)</f>
        <v>0</v>
      </c>
      <c r="AI578" s="46">
        <f>SUM(AI545:AI577)</f>
        <v>0</v>
      </c>
      <c r="AJ578" s="46">
        <f>SUM(AJ545:AJ577)</f>
        <v>0</v>
      </c>
      <c r="AK578" s="46">
        <f t="shared" ref="AK578" si="207">SUBTOTAL(109,AI578:AJ578)</f>
        <v>0</v>
      </c>
    </row>
    <row r="579" spans="1:39" x14ac:dyDescent="0.25">
      <c r="A579" s="97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7" t="e">
        <f>iferrorAM634&amp;B580</f>
        <v>#NAME?</v>
      </c>
      <c r="B580" s="4" t="s">
        <v>38</v>
      </c>
      <c r="C580" s="145">
        <f>IFERROR(D578/C581*100,0)</f>
        <v>0</v>
      </c>
      <c r="D580" s="145"/>
      <c r="E580" s="145">
        <f>IFERROR(F578/E581*100,0)</f>
        <v>0</v>
      </c>
      <c r="F580" s="145"/>
      <c r="G580" s="28"/>
      <c r="H580" s="145">
        <f>IFERROR(I578/H581*100,0)</f>
        <v>0</v>
      </c>
      <c r="I580" s="145"/>
      <c r="J580" s="28"/>
      <c r="K580" s="145">
        <f>IFERROR(L578/K581*100,0)</f>
        <v>0</v>
      </c>
      <c r="L580" s="145"/>
      <c r="M580" s="28"/>
      <c r="N580" s="145">
        <f>IFERROR(O578/N581*100,0)</f>
        <v>0</v>
      </c>
      <c r="O580" s="145"/>
      <c r="P580" s="28"/>
      <c r="Q580" s="145">
        <f>IFERROR(R578/Q581*100,0)</f>
        <v>0</v>
      </c>
      <c r="R580" s="145"/>
      <c r="S580" s="28"/>
      <c r="T580" s="145">
        <f>IFERROR(U578/T581*100,0)</f>
        <v>0</v>
      </c>
      <c r="U580" s="145"/>
      <c r="V580" s="28"/>
      <c r="W580" s="145">
        <f>IFERROR(X578/W581*100,0)</f>
        <v>0</v>
      </c>
      <c r="X580" s="145"/>
      <c r="Y580" s="28"/>
      <c r="Z580" s="145">
        <f>IFERROR(AA578/Z581*100,0)</f>
        <v>0</v>
      </c>
      <c r="AA580" s="145"/>
      <c r="AB580" s="28"/>
      <c r="AC580" s="145">
        <f>IFERROR(AD578/AC581*100,0)</f>
        <v>0</v>
      </c>
      <c r="AD580" s="145"/>
      <c r="AE580" s="28"/>
      <c r="AF580" s="145">
        <f>IFERROR(AG578/AF581*100,0)</f>
        <v>0</v>
      </c>
      <c r="AG580" s="145"/>
      <c r="AH580" s="28"/>
      <c r="AI580" s="145">
        <f>IFERROR(AJ578/AI581*100,0)</f>
        <v>0</v>
      </c>
      <c r="AJ580" s="145"/>
      <c r="AK580" s="28"/>
    </row>
    <row r="581" spans="1:39" x14ac:dyDescent="0.25">
      <c r="A581" s="97" t="e">
        <f>iferrorAM635&amp;B581</f>
        <v>#NAME?</v>
      </c>
      <c r="B581" s="4" t="s">
        <v>39</v>
      </c>
      <c r="C581" s="143">
        <f>IFERROR(C578+D578,0)</f>
        <v>0</v>
      </c>
      <c r="D581" s="144"/>
      <c r="E581" s="143">
        <f>IFERROR(E578+F578,0)</f>
        <v>0</v>
      </c>
      <c r="F581" s="144"/>
      <c r="G581" s="29"/>
      <c r="H581" s="143">
        <f>IFERROR(H578+I578,0)</f>
        <v>0</v>
      </c>
      <c r="I581" s="144"/>
      <c r="J581" s="29"/>
      <c r="K581" s="143">
        <f>IFERROR(K578+L578,0)</f>
        <v>0</v>
      </c>
      <c r="L581" s="144"/>
      <c r="M581" s="29"/>
      <c r="N581" s="143">
        <f>IFERROR(N578+O578,0)</f>
        <v>0</v>
      </c>
      <c r="O581" s="144"/>
      <c r="P581" s="29"/>
      <c r="Q581" s="143">
        <f>IFERROR(Q578+R578,0)</f>
        <v>0</v>
      </c>
      <c r="R581" s="144"/>
      <c r="S581" s="29"/>
      <c r="T581" s="143">
        <f>IFERROR(T578+U578,0)</f>
        <v>0</v>
      </c>
      <c r="U581" s="144"/>
      <c r="V581" s="29"/>
      <c r="W581" s="143">
        <f>IFERROR(W578+X578,0)</f>
        <v>0</v>
      </c>
      <c r="X581" s="144"/>
      <c r="Y581" s="29"/>
      <c r="Z581" s="143">
        <f>IFERROR(Z578+AA578,0)</f>
        <v>0</v>
      </c>
      <c r="AA581" s="144"/>
      <c r="AB581" s="29"/>
      <c r="AC581" s="143">
        <f>IFERROR(AC578+AD578,0)</f>
        <v>0</v>
      </c>
      <c r="AD581" s="144"/>
      <c r="AE581" s="29"/>
      <c r="AF581" s="143">
        <f>IFERROR(AF578+AG578,0)</f>
        <v>0</v>
      </c>
      <c r="AG581" s="144"/>
      <c r="AH581" s="29"/>
      <c r="AI581" s="143">
        <f>IFERROR(AI578+AJ578,0)</f>
        <v>0</v>
      </c>
      <c r="AJ581" s="144"/>
      <c r="AK581" s="29"/>
    </row>
    <row r="582" spans="1:39" x14ac:dyDescent="0.25">
      <c r="A582" s="97" t="e">
        <f>iferrorAM636&amp;B582</f>
        <v>#NAME?</v>
      </c>
      <c r="B582" s="4" t="s">
        <v>40</v>
      </c>
      <c r="C582" s="145">
        <f>SUM(E582:AJ582,0)</f>
        <v>0</v>
      </c>
      <c r="D582" s="144"/>
      <c r="E582" s="145">
        <f>IFERROR(E581/C581*100,0)</f>
        <v>0</v>
      </c>
      <c r="F582" s="145"/>
      <c r="G582" s="28"/>
      <c r="H582" s="145">
        <f>IFERROR(H581/C581*100,0)</f>
        <v>0</v>
      </c>
      <c r="I582" s="145"/>
      <c r="J582" s="28"/>
      <c r="K582" s="145">
        <f>IFERROR(K581/C581*100,0)</f>
        <v>0</v>
      </c>
      <c r="L582" s="145"/>
      <c r="M582" s="28"/>
      <c r="N582" s="145">
        <f>IFERROR(N581/C581*100,0)</f>
        <v>0</v>
      </c>
      <c r="O582" s="145"/>
      <c r="P582" s="28"/>
      <c r="Q582" s="145">
        <f>IFERROR(Q581/C581*100,0)</f>
        <v>0</v>
      </c>
      <c r="R582" s="145"/>
      <c r="S582" s="28"/>
      <c r="T582" s="145">
        <f>IFERROR(T581/C581*100,0)</f>
        <v>0</v>
      </c>
      <c r="U582" s="145"/>
      <c r="V582" s="28"/>
      <c r="W582" s="145">
        <f>IFERROR(W581/C581*100,0)</f>
        <v>0</v>
      </c>
      <c r="X582" s="145"/>
      <c r="Y582" s="28"/>
      <c r="Z582" s="145">
        <f>IFERROR(Z581/C581*100,0)</f>
        <v>0</v>
      </c>
      <c r="AA582" s="145"/>
      <c r="AB582" s="28"/>
      <c r="AC582" s="145">
        <f>IFERROR(AC581/C581*100,0)</f>
        <v>0</v>
      </c>
      <c r="AD582" s="145"/>
      <c r="AE582" s="28"/>
      <c r="AF582" s="145">
        <f>IFERROR(AF581/C581*100,0)</f>
        <v>0</v>
      </c>
      <c r="AG582" s="145"/>
      <c r="AH582" s="28"/>
      <c r="AI582" s="145">
        <f>IFERROR(AI581/C581*100,0)</f>
        <v>0</v>
      </c>
      <c r="AJ582" s="145"/>
      <c r="AK582" s="28"/>
    </row>
    <row r="583" spans="1:39" x14ac:dyDescent="0.25">
      <c r="A583" s="97" t="str">
        <f t="shared" si="183"/>
        <v>Fuente: Superintendencia de Seguros, Dirección de Estudios del Sector Seguros.</v>
      </c>
      <c r="B583" s="52" t="s">
        <v>173</v>
      </c>
    </row>
    <row r="584" spans="1:39" x14ac:dyDescent="0.25">
      <c r="A584" s="97" t="str">
        <f t="shared" si="183"/>
        <v/>
      </c>
      <c r="B584" s="3"/>
    </row>
    <row r="585" spans="1:39" x14ac:dyDescent="0.25">
      <c r="A585" s="97" t="str">
        <f t="shared" si="183"/>
        <v/>
      </c>
      <c r="B585" s="3"/>
    </row>
    <row r="586" spans="1:39" x14ac:dyDescent="0.25">
      <c r="A586" s="97" t="str">
        <f t="shared" si="183"/>
        <v/>
      </c>
      <c r="B586" s="3"/>
    </row>
    <row r="587" spans="1:39" x14ac:dyDescent="0.25">
      <c r="A587" s="97" t="str">
        <f t="shared" si="183"/>
        <v/>
      </c>
      <c r="B587" s="3"/>
    </row>
    <row r="588" spans="1:39" x14ac:dyDescent="0.25">
      <c r="A588" s="97" t="str">
        <f t="shared" si="183"/>
        <v/>
      </c>
      <c r="B588" s="3"/>
    </row>
    <row r="589" spans="1:39" x14ac:dyDescent="0.25">
      <c r="A589" s="97" t="str">
        <f t="shared" si="183"/>
        <v/>
      </c>
      <c r="B589" s="3"/>
    </row>
    <row r="590" spans="1:39" x14ac:dyDescent="0.25">
      <c r="A590" s="97" t="str">
        <f t="shared" si="183"/>
        <v/>
      </c>
      <c r="B590" s="3"/>
    </row>
    <row r="591" spans="1:39" ht="20.25" customHeight="1" x14ac:dyDescent="0.4">
      <c r="A591" s="97" t="str">
        <f t="shared" ref="A591:A649" si="208">AM591&amp;B591</f>
        <v>Superintendencia de Seguros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25">
      <c r="A592" s="97" t="str">
        <f t="shared" si="208"/>
        <v>Primas Netas Cobradas por Compañías, Según Ramos</v>
      </c>
      <c r="B592" s="134" t="s">
        <v>56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9" ht="12.75" customHeight="1" x14ac:dyDescent="0.25">
      <c r="A593" s="97" t="str">
        <f t="shared" si="208"/>
        <v>Noviembre, 2023</v>
      </c>
      <c r="B593" s="136" t="s">
        <v>158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9" ht="12.75" customHeight="1" x14ac:dyDescent="0.25">
      <c r="A594" s="97" t="str">
        <f t="shared" si="208"/>
        <v>(Valores en RD$)</v>
      </c>
      <c r="B594" s="134" t="s">
        <v>91</v>
      </c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spans="1:39" x14ac:dyDescent="0.25">
      <c r="A595" s="97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7" t="str">
        <f t="shared" si="208"/>
        <v/>
      </c>
    </row>
    <row r="597" spans="1:39" ht="23.25" customHeight="1" thickTop="1" thickBot="1" x14ac:dyDescent="0.3">
      <c r="A597" s="97" t="str">
        <f t="shared" si="208"/>
        <v>Compañías</v>
      </c>
      <c r="B597" s="137" t="s">
        <v>33</v>
      </c>
      <c r="C597" s="142" t="s">
        <v>0</v>
      </c>
      <c r="D597" s="142"/>
      <c r="E597" s="142" t="s">
        <v>12</v>
      </c>
      <c r="F597" s="142"/>
      <c r="G597" s="67"/>
      <c r="H597" s="142" t="s">
        <v>13</v>
      </c>
      <c r="I597" s="142"/>
      <c r="J597" s="67"/>
      <c r="K597" s="142" t="s">
        <v>14</v>
      </c>
      <c r="L597" s="142"/>
      <c r="M597" s="67"/>
      <c r="N597" s="142" t="s">
        <v>15</v>
      </c>
      <c r="O597" s="142"/>
      <c r="P597" s="67"/>
      <c r="Q597" s="142" t="s">
        <v>27</v>
      </c>
      <c r="R597" s="142"/>
      <c r="S597" s="67"/>
      <c r="T597" s="142" t="s">
        <v>35</v>
      </c>
      <c r="U597" s="142"/>
      <c r="V597" s="67"/>
      <c r="W597" s="142" t="s">
        <v>16</v>
      </c>
      <c r="X597" s="142"/>
      <c r="Y597" s="67"/>
      <c r="Z597" s="142" t="s">
        <v>67</v>
      </c>
      <c r="AA597" s="142"/>
      <c r="AB597" s="67"/>
      <c r="AC597" s="142" t="s">
        <v>34</v>
      </c>
      <c r="AD597" s="142"/>
      <c r="AE597" s="67"/>
      <c r="AF597" s="142" t="s">
        <v>17</v>
      </c>
      <c r="AG597" s="142"/>
      <c r="AH597" s="67"/>
      <c r="AI597" s="142" t="s">
        <v>18</v>
      </c>
      <c r="AJ597" s="142"/>
      <c r="AK597" s="49"/>
    </row>
    <row r="598" spans="1:39" ht="14.4" thickTop="1" thickBot="1" x14ac:dyDescent="0.3">
      <c r="A598" s="97" t="str">
        <f t="shared" si="208"/>
        <v/>
      </c>
      <c r="B598" s="146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7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0</v>
      </c>
      <c r="D599" s="44">
        <f t="shared" ref="D599:D631" si="210">SUMIF($E$62:$AJ$62,$D$62,$E599:$AJ599)</f>
        <v>0</v>
      </c>
      <c r="E599" s="35" t="str">
        <f>IFERROR(IF(INDEX('[1]PNC 2020'!$A$3:$AA$434,MATCH($A599,'[1]PNC 2020'!$A$7:$A$434,0)+4,MATCH(E$60,'[1]PNC 2020'!$A$3:$AA$3,0))=0,"",INDEX('[1]PNC 2020'!$A$3:$AA$434,MATCH($A599,'[1]PNC 2020'!$A$7:$A$434,0)+4,MATCH(E$60,'[1]PNC 2020'!$A$3:$AA$3,0))),"")</f>
        <v/>
      </c>
      <c r="F599" s="35" t="str">
        <f>IFERROR(IF(INDEX('[1]PNC 2020'!$A$3:$AA$434,MATCH($A599,'[1]PNC 2020'!$A$7:$A$434,0)+4,MATCH(F$60,'[1]PNC 2020'!$A$3:$AA$3,0))=0,"",INDEX('[1]PNC 2020'!$A$3:$AA$434,MATCH($A599,'[1]PNC 2020'!$A$7:$A$434,0)+4,MATCH(F$60,'[1]PNC 2020'!$A$3:$AA$3,0))),"")</f>
        <v/>
      </c>
      <c r="G599" s="35">
        <f>SUBTOTAL(109,E599:F599)</f>
        <v>0</v>
      </c>
      <c r="H599" s="35" t="str">
        <f>IFERROR(IF(INDEX('[1]PNC 2020'!$A$3:$AA$434,MATCH($A599,'[1]PNC 2020'!$A$7:$A$434,0)+4,MATCH(H$60,'[1]PNC 2020'!$A$3:$AA$3,0))=0,"",INDEX('[1]PNC 2020'!$A$3:$AA$434,MATCH($A599,'[1]PNC 2020'!$A$7:$A$434,0)+4,MATCH(H$60,'[1]PNC 2020'!$A$3:$AA$3,0))),"")</f>
        <v/>
      </c>
      <c r="I599" s="35" t="str">
        <f>IFERROR(IF(INDEX('[1]PNC 2020'!$A$3:$AA$434,MATCH($A599,'[1]PNC 2020'!$A$7:$A$434,0)+4,MATCH(I$60,'[1]PNC 2020'!$A$3:$AA$3,0))=0,"",INDEX('[1]PNC 2020'!$A$3:$AA$434,MATCH($A599,'[1]PNC 2020'!$A$7:$A$434,0)+4,MATCH(I$60,'[1]PNC 2020'!$A$3:$AA$3,0))),"")</f>
        <v/>
      </c>
      <c r="J599" s="35">
        <f>SUBTOTAL(109,H599:I599)</f>
        <v>0</v>
      </c>
      <c r="K599" s="35" t="str">
        <f>IFERROR(IF(INDEX('[1]PNC 2020'!$A$3:$AA$434,MATCH($A599,'[1]PNC 2020'!$A$7:$A$434,0)+4,MATCH(K$60,'[1]PNC 2020'!$A$3:$AA$3,0))=0,"",INDEX('[1]PNC 2020'!$A$3:$AA$434,MATCH($A599,'[1]PNC 2020'!$A$7:$A$434,0)+4,MATCH(K$60,'[1]PNC 2020'!$A$3:$AA$3,0))),"")</f>
        <v/>
      </c>
      <c r="L599" s="35" t="str">
        <f>IFERROR(IF(INDEX('[1]PNC 2020'!$A$3:$AA$434,MATCH($A599,'[1]PNC 2020'!$A$7:$A$434,0)+4,MATCH(L$60,'[1]PNC 2020'!$A$3:$AA$3,0))=0,"",INDEX('[1]PNC 2020'!$A$3:$AA$434,MATCH($A599,'[1]PNC 2020'!$A$7:$A$434,0)+4,MATCH(L$60,'[1]PNC 2020'!$A$3:$AA$3,0))),"")</f>
        <v/>
      </c>
      <c r="M599" s="35">
        <f>SUBTOTAL(109,K599:L599)</f>
        <v>0</v>
      </c>
      <c r="N599" s="35" t="str">
        <f>IFERROR(IF(INDEX('[1]PNC 2020'!$A$3:$AA$434,MATCH($A599,'[1]PNC 2020'!$A$7:$A$434,0)+4,MATCH(N$60,'[1]PNC 2020'!$A$3:$AA$3,0))=0,"",INDEX('[1]PNC 2020'!$A$3:$AA$434,MATCH($A599,'[1]PNC 2020'!$A$7:$A$434,0)+4,MATCH(N$60,'[1]PNC 2020'!$A$3:$AA$3,0))),"")</f>
        <v/>
      </c>
      <c r="O599" s="35" t="str">
        <f>IFERROR(IF(INDEX('[1]PNC 2020'!$A$3:$AA$434,MATCH($A599,'[1]PNC 2020'!$A$7:$A$434,0)+4,MATCH(O$60,'[1]PNC 2020'!$A$3:$AA$3,0))=0,"",INDEX('[1]PNC 2020'!$A$3:$AA$434,MATCH($A599,'[1]PNC 2020'!$A$7:$A$434,0)+4,MATCH(O$60,'[1]PNC 2020'!$A$3:$AA$3,0))),"")</f>
        <v/>
      </c>
      <c r="P599" s="35">
        <f>SUBTOTAL(109,N599:O599)</f>
        <v>0</v>
      </c>
      <c r="Q599" s="35" t="str">
        <f>IFERROR(IF(INDEX('[1]PNC 2020'!$A$3:$AA$434,MATCH($A599,'[1]PNC 2020'!$A$7:$A$434,0)+4,MATCH(Q$60,'[1]PNC 2020'!$A$3:$AA$3,0))=0,"",INDEX('[1]PNC 2020'!$A$3:$AA$434,MATCH($A599,'[1]PNC 2020'!$A$7:$A$434,0)+4,MATCH(Q$60,'[1]PNC 2020'!$A$3:$AA$3,0))),"")</f>
        <v/>
      </c>
      <c r="R599" s="35" t="str">
        <f>IFERROR(IF(INDEX('[1]PNC 2020'!$A$3:$AA$434,MATCH($A599,'[1]PNC 2020'!$A$7:$A$434,0)+4,MATCH(R$60,'[1]PNC 2020'!$A$3:$AA$3,0))=0,"",INDEX('[1]PNC 2020'!$A$3:$AA$434,MATCH($A599,'[1]PNC 2020'!$A$7:$A$434,0)+4,MATCH(R$60,'[1]PNC 2020'!$A$3:$AA$3,0))),"")</f>
        <v/>
      </c>
      <c r="S599" s="35">
        <f>SUBTOTAL(109,Q599:R599)</f>
        <v>0</v>
      </c>
      <c r="T599" s="35" t="str">
        <f>IFERROR(IF(INDEX('[1]PNC 2020'!$A$3:$AA$434,MATCH($A599,'[1]PNC 2020'!$A$7:$A$434,0)+4,MATCH(T$60,'[1]PNC 2020'!$A$3:$AA$3,0))=0,"",INDEX('[1]PNC 2020'!$A$3:$AA$434,MATCH($A599,'[1]PNC 2020'!$A$7:$A$434,0)+4,MATCH(T$60,'[1]PNC 2020'!$A$3:$AA$3,0))),"")</f>
        <v/>
      </c>
      <c r="U599" s="35" t="str">
        <f>IFERROR(IF(INDEX('[1]PNC 2020'!$A$3:$AA$434,MATCH($A599,'[1]PNC 2020'!$A$7:$A$434,0)+4,MATCH(U$60,'[1]PNC 2020'!$A$3:$AA$3,0))=0,"",INDEX('[1]PNC 2020'!$A$3:$AA$434,MATCH($A599,'[1]PNC 2020'!$A$7:$A$434,0)+4,MATCH(U$60,'[1]PNC 2020'!$A$3:$AA$3,0))),"")</f>
        <v/>
      </c>
      <c r="V599" s="35">
        <f>SUBTOTAL(109,T599:U599)</f>
        <v>0</v>
      </c>
      <c r="W599" s="35" t="str">
        <f>IFERROR(IF(INDEX('[1]PNC 2020'!$A$3:$AA$434,MATCH($A599,'[1]PNC 2020'!$A$7:$A$434,0)+4,MATCH(W$60,'[1]PNC 2020'!$A$3:$AA$3,0))=0,"",INDEX('[1]PNC 2020'!$A$3:$AA$434,MATCH($A599,'[1]PNC 2020'!$A$7:$A$434,0)+4,MATCH(W$60,'[1]PNC 2020'!$A$3:$AA$3,0))),"")</f>
        <v/>
      </c>
      <c r="X599" s="35" t="str">
        <f>IFERROR(IF(INDEX('[1]PNC 2020'!$A$3:$AA$434,MATCH($A599,'[1]PNC 2020'!$A$7:$A$434,0)+4,MATCH(X$60,'[1]PNC 2020'!$A$3:$AA$3,0))=0,"",INDEX('[1]PNC 2020'!$A$3:$AA$434,MATCH($A599,'[1]PNC 2020'!$A$7:$A$434,0)+4,MATCH(X$60,'[1]PNC 2020'!$A$3:$AA$3,0))),"")</f>
        <v/>
      </c>
      <c r="Y599" s="35">
        <f>SUBTOTAL(109,W599:X599)</f>
        <v>0</v>
      </c>
      <c r="Z599" s="35" t="str">
        <f>IFERROR(IF(INDEX('[1]PNC 2020'!$A$3:$AA$434,MATCH($A599,'[1]PNC 2020'!$A$7:$A$434,0)+4,MATCH(Z$60,'[1]PNC 2020'!$A$3:$AA$3,0))=0,"",INDEX('[1]PNC 2020'!$A$3:$AA$434,MATCH($A599,'[1]PNC 2020'!$A$7:$A$434,0)+4,MATCH(Z$60,'[1]PNC 2020'!$A$3:$AA$3,0))),"")</f>
        <v/>
      </c>
      <c r="AA599" s="35" t="str">
        <f>IFERROR(IF(INDEX('[1]PNC 2020'!$A$3:$AA$434,MATCH($A599,'[1]PNC 2020'!$A$7:$A$434,0)+4,MATCH(AA$60,'[1]PNC 2020'!$A$3:$AA$3,0))=0,"",INDEX('[1]PNC 2020'!$A$3:$AA$434,MATCH($A599,'[1]PNC 2020'!$A$7:$A$434,0)+4,MATCH(AA$60,'[1]PNC 2020'!$A$3:$AA$3,0))),"")</f>
        <v/>
      </c>
      <c r="AB599" s="35">
        <f>SUBTOTAL(109,Z599:AA599)</f>
        <v>0</v>
      </c>
      <c r="AC599" s="35" t="str">
        <f>IFERROR(IF(INDEX('[1]PNC 2020'!$A$3:$AA$434,MATCH($A599,'[1]PNC 2020'!$A$7:$A$434,0)+4,MATCH(AC$60,'[1]PNC 2020'!$A$3:$AA$3,0))=0,"",INDEX('[1]PNC 2020'!$A$3:$AA$434,MATCH($A599,'[1]PNC 2020'!$A$7:$A$434,0)+4,MATCH(AC$60,'[1]PNC 2020'!$A$3:$AA$3,0))),"")</f>
        <v/>
      </c>
      <c r="AD599" s="35" t="str">
        <f>IFERROR(IF(INDEX('[1]PNC 2020'!$A$3:$AA$434,MATCH($A599,'[1]PNC 2020'!$A$7:$A$434,0)+4,MATCH(AD$60,'[1]PNC 2020'!$A$3:$AA$3,0))=0,"",INDEX('[1]PNC 2020'!$A$3:$AA$434,MATCH($A599,'[1]PNC 2020'!$A$7:$A$434,0)+4,MATCH(AD$60,'[1]PNC 2020'!$A$3:$AA$3,0))),"")</f>
        <v/>
      </c>
      <c r="AE599" s="35">
        <f>SUBTOTAL(109,AC599:AD599)</f>
        <v>0</v>
      </c>
      <c r="AF599" s="35" t="str">
        <f>IFERROR(IF(INDEX('[1]PNC 2020'!$A$3:$AA$434,MATCH($A599,'[1]PNC 2020'!$A$7:$A$434,0)+4,MATCH(AF$60,'[1]PNC 2020'!$A$3:$AA$3,0))=0,"",INDEX('[1]PNC 2020'!$A$3:$AA$434,MATCH($A599,'[1]PNC 2020'!$A$7:$A$434,0)+4,MATCH(AF$60,'[1]PNC 2020'!$A$3:$AA$3,0))),"")</f>
        <v/>
      </c>
      <c r="AG599" s="35" t="str">
        <f>IFERROR(IF(INDEX('[1]PNC 2020'!$A$3:$AA$434,MATCH($A599,'[1]PNC 2020'!$A$7:$A$434,0)+4,MATCH(AG$60,'[1]PNC 2020'!$A$3:$AA$3,0))=0,"",INDEX('[1]PNC 2020'!$A$3:$AA$434,MATCH($A599,'[1]PNC 2020'!$A$7:$A$434,0)+4,MATCH(AG$60,'[1]PNC 2020'!$A$3:$AA$3,0))),"")</f>
        <v/>
      </c>
      <c r="AH599" s="35">
        <f>SUBTOTAL(109,AF599:AG599)</f>
        <v>0</v>
      </c>
      <c r="AI599" s="35" t="str">
        <f>IFERROR(IF(INDEX('[1]PNC 2020'!$A$3:$AA$434,MATCH($A599,'[1]PNC 2020'!$A$7:$A$434,0)+4,MATCH(AI$60,'[1]PNC 2020'!$A$3:$AA$3,0))=0,"",INDEX('[1]PNC 2020'!$A$3:$AA$434,MATCH($A599,'[1]PNC 2020'!$A$7:$A$434,0)+4,MATCH(AI$60,'[1]PNC 2020'!$A$3:$AA$3,0))),"")</f>
        <v/>
      </c>
      <c r="AJ599" s="35" t="str">
        <f>IFERROR(IF(INDEX('[1]PNC 2020'!$A$3:$AA$434,MATCH($A599,'[1]PNC 2020'!$A$7:$A$434,0)+4,MATCH(AJ$60,'[1]PNC 2020'!$A$3:$AA$3,0))=0,"",INDEX('[1]PNC 2020'!$A$3:$AA$434,MATCH($A599,'[1]PNC 2020'!$A$7:$A$434,0)+4,MATCH(AJ$60,'[1]PNC 2020'!$A$3:$AA$3,0))),"")</f>
        <v/>
      </c>
      <c r="AK599" s="35">
        <f>SUBTOTAL(109,AI599:AJ599)</f>
        <v>0</v>
      </c>
      <c r="AM599" s="97" t="s">
        <v>10</v>
      </c>
    </row>
    <row r="600" spans="1:39" ht="15.9" customHeight="1" x14ac:dyDescent="0.25">
      <c r="A600" s="97" t="str">
        <f t="shared" si="208"/>
        <v>NoviembreHumano Seguros, S. A.</v>
      </c>
      <c r="B600" s="37" t="s">
        <v>92</v>
      </c>
      <c r="C600" s="44">
        <f t="shared" si="209"/>
        <v>0</v>
      </c>
      <c r="D600" s="44">
        <f t="shared" si="210"/>
        <v>0</v>
      </c>
      <c r="E600" s="35" t="str">
        <f>IFERROR(IF(INDEX('[1]PNC 2020'!$A$3:$AA$434,MATCH($A600,'[1]PNC 2020'!$A$7:$A$434,0)+4,MATCH(E$60,'[1]PNC 2020'!$A$3:$AA$3,0))=0,"",INDEX('[1]PNC 2020'!$A$3:$AA$434,MATCH($A600,'[1]PNC 2020'!$A$7:$A$434,0)+4,MATCH(E$60,'[1]PNC 2020'!$A$3:$AA$3,0))),"")</f>
        <v/>
      </c>
      <c r="F600" s="35" t="str">
        <f>IFERROR(IF(INDEX('[1]PNC 2020'!$A$3:$AA$434,MATCH($A600,'[1]PNC 2020'!$A$7:$A$434,0)+4,MATCH(F$60,'[1]PNC 2020'!$A$3:$AA$3,0))=0,"",INDEX('[1]PNC 2020'!$A$3:$AA$434,MATCH($A600,'[1]PNC 2020'!$A$7:$A$434,0)+4,MATCH(F$60,'[1]PNC 2020'!$A$3:$AA$3,0))),"")</f>
        <v/>
      </c>
      <c r="G600" s="35">
        <f t="shared" ref="G600:G631" si="211">SUBTOTAL(109,E600:F600)</f>
        <v>0</v>
      </c>
      <c r="H600" s="35" t="str">
        <f>IFERROR(IF(INDEX('[1]PNC 2020'!$A$3:$AA$434,MATCH($A600,'[1]PNC 2020'!$A$7:$A$434,0)+4,MATCH(H$60,'[1]PNC 2020'!$A$3:$AA$3,0))=0,"",INDEX('[1]PNC 2020'!$A$3:$AA$434,MATCH($A600,'[1]PNC 2020'!$A$7:$A$434,0)+4,MATCH(H$60,'[1]PNC 2020'!$A$3:$AA$3,0))),"")</f>
        <v/>
      </c>
      <c r="I600" s="35" t="str">
        <f>IFERROR(IF(INDEX('[1]PNC 2020'!$A$3:$AA$434,MATCH($A600,'[1]PNC 2020'!$A$7:$A$434,0)+4,MATCH(I$60,'[1]PNC 2020'!$A$3:$AA$3,0))=0,"",INDEX('[1]PNC 2020'!$A$3:$AA$434,MATCH($A600,'[1]PNC 2020'!$A$7:$A$434,0)+4,MATCH(I$60,'[1]PNC 2020'!$A$3:$AA$3,0))),"")</f>
        <v/>
      </c>
      <c r="J600" s="35">
        <f t="shared" ref="J600:J631" si="212">SUBTOTAL(109,H600:I600)</f>
        <v>0</v>
      </c>
      <c r="K600" s="35" t="str">
        <f>IFERROR(IF(INDEX('[1]PNC 2020'!$A$3:$AA$434,MATCH($A600,'[1]PNC 2020'!$A$7:$A$434,0)+4,MATCH(K$60,'[1]PNC 2020'!$A$3:$AA$3,0))=0,"",INDEX('[1]PNC 2020'!$A$3:$AA$434,MATCH($A600,'[1]PNC 2020'!$A$7:$A$434,0)+4,MATCH(K$60,'[1]PNC 2020'!$A$3:$AA$3,0))),"")</f>
        <v/>
      </c>
      <c r="L600" s="35" t="str">
        <f>IFERROR(IF(INDEX('[1]PNC 2020'!$A$3:$AA$434,MATCH($A600,'[1]PNC 2020'!$A$7:$A$434,0)+4,MATCH(L$60,'[1]PNC 2020'!$A$3:$AA$3,0))=0,"",INDEX('[1]PNC 2020'!$A$3:$AA$434,MATCH($A600,'[1]PNC 2020'!$A$7:$A$434,0)+4,MATCH(L$60,'[1]PNC 2020'!$A$3:$AA$3,0))),"")</f>
        <v/>
      </c>
      <c r="M600" s="35">
        <f t="shared" ref="M600:M631" si="213">SUBTOTAL(109,K600:L600)</f>
        <v>0</v>
      </c>
      <c r="N600" s="35" t="str">
        <f>IFERROR(IF(INDEX('[1]PNC 2020'!$A$3:$AA$434,MATCH($A600,'[1]PNC 2020'!$A$7:$A$434,0)+4,MATCH(N$60,'[1]PNC 2020'!$A$3:$AA$3,0))=0,"",INDEX('[1]PNC 2020'!$A$3:$AA$434,MATCH($A600,'[1]PNC 2020'!$A$7:$A$434,0)+4,MATCH(N$60,'[1]PNC 2020'!$A$3:$AA$3,0))),"")</f>
        <v/>
      </c>
      <c r="O600" s="35" t="str">
        <f>IFERROR(IF(INDEX('[1]PNC 2020'!$A$3:$AA$434,MATCH($A600,'[1]PNC 2020'!$A$7:$A$434,0)+4,MATCH(O$60,'[1]PNC 2020'!$A$3:$AA$3,0))=0,"",INDEX('[1]PNC 2020'!$A$3:$AA$434,MATCH($A600,'[1]PNC 2020'!$A$7:$A$434,0)+4,MATCH(O$60,'[1]PNC 2020'!$A$3:$AA$3,0))),"")</f>
        <v/>
      </c>
      <c r="P600" s="35">
        <f t="shared" ref="P600:P631" si="214">SUBTOTAL(109,N600:O600)</f>
        <v>0</v>
      </c>
      <c r="Q600" s="35" t="str">
        <f>IFERROR(IF(INDEX('[1]PNC 2020'!$A$3:$AA$434,MATCH($A600,'[1]PNC 2020'!$A$7:$A$434,0)+4,MATCH(Q$60,'[1]PNC 2020'!$A$3:$AA$3,0))=0,"",INDEX('[1]PNC 2020'!$A$3:$AA$434,MATCH($A600,'[1]PNC 2020'!$A$7:$A$434,0)+4,MATCH(Q$60,'[1]PNC 2020'!$A$3:$AA$3,0))),"")</f>
        <v/>
      </c>
      <c r="R600" s="35" t="str">
        <f>IFERROR(IF(INDEX('[1]PNC 2020'!$A$3:$AA$434,MATCH($A600,'[1]PNC 2020'!$A$7:$A$434,0)+4,MATCH(R$60,'[1]PNC 2020'!$A$3:$AA$3,0))=0,"",INDEX('[1]PNC 2020'!$A$3:$AA$434,MATCH($A600,'[1]PNC 2020'!$A$7:$A$434,0)+4,MATCH(R$60,'[1]PNC 2020'!$A$3:$AA$3,0))),"")</f>
        <v/>
      </c>
      <c r="S600" s="35">
        <f t="shared" ref="S600:S631" si="215">SUBTOTAL(109,Q600:R600)</f>
        <v>0</v>
      </c>
      <c r="T600" s="35" t="str">
        <f>IFERROR(IF(INDEX('[1]PNC 2020'!$A$3:$AA$434,MATCH($A600,'[1]PNC 2020'!$A$7:$A$434,0)+4,MATCH(T$60,'[1]PNC 2020'!$A$3:$AA$3,0))=0,"",INDEX('[1]PNC 2020'!$A$3:$AA$434,MATCH($A600,'[1]PNC 2020'!$A$7:$A$434,0)+4,MATCH(T$60,'[1]PNC 2020'!$A$3:$AA$3,0))),"")</f>
        <v/>
      </c>
      <c r="U600" s="35" t="str">
        <f>IFERROR(IF(INDEX('[1]PNC 2020'!$A$3:$AA$434,MATCH($A600,'[1]PNC 2020'!$A$7:$A$434,0)+4,MATCH(U$60,'[1]PNC 2020'!$A$3:$AA$3,0))=0,"",INDEX('[1]PNC 2020'!$A$3:$AA$434,MATCH($A600,'[1]PNC 2020'!$A$7:$A$434,0)+4,MATCH(U$60,'[1]PNC 2020'!$A$3:$AA$3,0))),"")</f>
        <v/>
      </c>
      <c r="V600" s="35">
        <f t="shared" ref="V600:V631" si="216">SUBTOTAL(109,T600:U600)</f>
        <v>0</v>
      </c>
      <c r="W600" s="35" t="str">
        <f>IFERROR(IF(INDEX('[1]PNC 2020'!$A$3:$AA$434,MATCH($A600,'[1]PNC 2020'!$A$7:$A$434,0)+4,MATCH(W$60,'[1]PNC 2020'!$A$3:$AA$3,0))=0,"",INDEX('[1]PNC 2020'!$A$3:$AA$434,MATCH($A600,'[1]PNC 2020'!$A$7:$A$434,0)+4,MATCH(W$60,'[1]PNC 2020'!$A$3:$AA$3,0))),"")</f>
        <v/>
      </c>
      <c r="X600" s="35" t="str">
        <f>IFERROR(IF(INDEX('[1]PNC 2020'!$A$3:$AA$434,MATCH($A600,'[1]PNC 2020'!$A$7:$A$434,0)+4,MATCH(X$60,'[1]PNC 2020'!$A$3:$AA$3,0))=0,"",INDEX('[1]PNC 2020'!$A$3:$AA$434,MATCH($A600,'[1]PNC 2020'!$A$7:$A$434,0)+4,MATCH(X$60,'[1]PNC 2020'!$A$3:$AA$3,0))),"")</f>
        <v/>
      </c>
      <c r="Y600" s="35">
        <f t="shared" ref="Y600:Y631" si="217">SUBTOTAL(109,W600:X600)</f>
        <v>0</v>
      </c>
      <c r="Z600" s="35" t="str">
        <f>IFERROR(IF(INDEX('[1]PNC 2020'!$A$3:$AA$434,MATCH($A600,'[1]PNC 2020'!$A$7:$A$434,0)+4,MATCH(Z$60,'[1]PNC 2020'!$A$3:$AA$3,0))=0,"",INDEX('[1]PNC 2020'!$A$3:$AA$434,MATCH($A600,'[1]PNC 2020'!$A$7:$A$434,0)+4,MATCH(Z$60,'[1]PNC 2020'!$A$3:$AA$3,0))),"")</f>
        <v/>
      </c>
      <c r="AA600" s="35" t="str">
        <f>IFERROR(IF(INDEX('[1]PNC 2020'!$A$3:$AA$434,MATCH($A600,'[1]PNC 2020'!$A$7:$A$434,0)+4,MATCH(AA$60,'[1]PNC 2020'!$A$3:$AA$3,0))=0,"",INDEX('[1]PNC 2020'!$A$3:$AA$434,MATCH($A600,'[1]PNC 2020'!$A$7:$A$434,0)+4,MATCH(AA$60,'[1]PNC 2020'!$A$3:$AA$3,0))),"")</f>
        <v/>
      </c>
      <c r="AB600" s="35">
        <f t="shared" ref="AB600:AB631" si="218">SUBTOTAL(109,Z600:AA600)</f>
        <v>0</v>
      </c>
      <c r="AC600" s="35" t="str">
        <f>IFERROR(IF(INDEX('[1]PNC 2020'!$A$3:$AA$434,MATCH($A600,'[1]PNC 2020'!$A$7:$A$434,0)+4,MATCH(AC$60,'[1]PNC 2020'!$A$3:$AA$3,0))=0,"",INDEX('[1]PNC 2020'!$A$3:$AA$434,MATCH($A600,'[1]PNC 2020'!$A$7:$A$434,0)+4,MATCH(AC$60,'[1]PNC 2020'!$A$3:$AA$3,0))),"")</f>
        <v/>
      </c>
      <c r="AD600" s="35" t="str">
        <f>IFERROR(IF(INDEX('[1]PNC 2020'!$A$3:$AA$434,MATCH($A600,'[1]PNC 2020'!$A$7:$A$434,0)+4,MATCH(AD$60,'[1]PNC 2020'!$A$3:$AA$3,0))=0,"",INDEX('[1]PNC 2020'!$A$3:$AA$434,MATCH($A600,'[1]PNC 2020'!$A$7:$A$434,0)+4,MATCH(AD$60,'[1]PNC 2020'!$A$3:$AA$3,0))),"")</f>
        <v/>
      </c>
      <c r="AE600" s="35">
        <f t="shared" ref="AE600:AE631" si="219">SUBTOTAL(109,AC600:AD600)</f>
        <v>0</v>
      </c>
      <c r="AF600" s="35" t="str">
        <f>IFERROR(IF(INDEX('[1]PNC 2020'!$A$3:$AA$434,MATCH($A600,'[1]PNC 2020'!$A$7:$A$434,0)+4,MATCH(AF$60,'[1]PNC 2020'!$A$3:$AA$3,0))=0,"",INDEX('[1]PNC 2020'!$A$3:$AA$434,MATCH($A600,'[1]PNC 2020'!$A$7:$A$434,0)+4,MATCH(AF$60,'[1]PNC 2020'!$A$3:$AA$3,0))),"")</f>
        <v/>
      </c>
      <c r="AG600" s="35" t="str">
        <f>IFERROR(IF(INDEX('[1]PNC 2020'!$A$3:$AA$434,MATCH($A600,'[1]PNC 2020'!$A$7:$A$434,0)+4,MATCH(AG$60,'[1]PNC 2020'!$A$3:$AA$3,0))=0,"",INDEX('[1]PNC 2020'!$A$3:$AA$434,MATCH($A600,'[1]PNC 2020'!$A$7:$A$434,0)+4,MATCH(AG$60,'[1]PNC 2020'!$A$3:$AA$3,0))),"")</f>
        <v/>
      </c>
      <c r="AH600" s="35">
        <f t="shared" ref="AH600:AH631" si="220">SUBTOTAL(109,AF600:AG600)</f>
        <v>0</v>
      </c>
      <c r="AI600" s="35" t="str">
        <f>IFERROR(IF(INDEX('[1]PNC 2020'!$A$3:$AA$434,MATCH($A600,'[1]PNC 2020'!$A$7:$A$434,0)+4,MATCH(AI$60,'[1]PNC 2020'!$A$3:$AA$3,0))=0,"",INDEX('[1]PNC 2020'!$A$3:$AA$434,MATCH($A600,'[1]PNC 2020'!$A$7:$A$434,0)+4,MATCH(AI$60,'[1]PNC 2020'!$A$3:$AA$3,0))),"")</f>
        <v/>
      </c>
      <c r="AJ600" s="35" t="str">
        <f>IFERROR(IF(INDEX('[1]PNC 2020'!$A$3:$AA$434,MATCH($A600,'[1]PNC 2020'!$A$7:$A$434,0)+4,MATCH(AJ$60,'[1]PNC 2020'!$A$3:$AA$3,0))=0,"",INDEX('[1]PNC 2020'!$A$3:$AA$434,MATCH($A600,'[1]PNC 2020'!$A$7:$A$434,0)+4,MATCH(AJ$60,'[1]PNC 2020'!$A$3:$AA$3,0))),"")</f>
        <v/>
      </c>
      <c r="AK600" s="35">
        <f t="shared" ref="AK600:AK631" si="221">SUBTOTAL(109,AI600:AJ600)</f>
        <v>0</v>
      </c>
      <c r="AM600" s="97" t="s">
        <v>10</v>
      </c>
    </row>
    <row r="601" spans="1:39" ht="15.9" customHeight="1" x14ac:dyDescent="0.25">
      <c r="A601" s="97" t="str">
        <f t="shared" si="208"/>
        <v>NoviembreSeguros Reservas, S. A.</v>
      </c>
      <c r="B601" s="37" t="s">
        <v>93</v>
      </c>
      <c r="C601" s="44">
        <f t="shared" si="209"/>
        <v>0</v>
      </c>
      <c r="D601" s="44">
        <f t="shared" si="210"/>
        <v>0</v>
      </c>
      <c r="E601" s="35" t="str">
        <f>IFERROR(IF(INDEX('[1]PNC 2020'!$A$3:$AA$434,MATCH($A601,'[1]PNC 2020'!$A$7:$A$434,0)+4,MATCH(E$60,'[1]PNC 2020'!$A$3:$AA$3,0))=0,"",INDEX('[1]PNC 2020'!$A$3:$AA$434,MATCH($A601,'[1]PNC 2020'!$A$7:$A$434,0)+4,MATCH(E$60,'[1]PNC 2020'!$A$3:$AA$3,0))),"")</f>
        <v/>
      </c>
      <c r="F601" s="35" t="str">
        <f>IFERROR(IF(INDEX('[1]PNC 2020'!$A$3:$AA$434,MATCH($A601,'[1]PNC 2020'!$A$7:$A$434,0)+4,MATCH(F$60,'[1]PNC 2020'!$A$3:$AA$3,0))=0,"",INDEX('[1]PNC 2020'!$A$3:$AA$434,MATCH($A601,'[1]PNC 2020'!$A$7:$A$434,0)+4,MATCH(F$60,'[1]PNC 2020'!$A$3:$AA$3,0))),"")</f>
        <v/>
      </c>
      <c r="G601" s="35">
        <f t="shared" si="211"/>
        <v>0</v>
      </c>
      <c r="H601" s="35" t="str">
        <f>IFERROR(IF(INDEX('[1]PNC 2020'!$A$3:$AA$434,MATCH($A601,'[1]PNC 2020'!$A$7:$A$434,0)+4,MATCH(H$60,'[1]PNC 2020'!$A$3:$AA$3,0))=0,"",INDEX('[1]PNC 2020'!$A$3:$AA$434,MATCH($A601,'[1]PNC 2020'!$A$7:$A$434,0)+4,MATCH(H$60,'[1]PNC 2020'!$A$3:$AA$3,0))),"")</f>
        <v/>
      </c>
      <c r="I601" s="35" t="str">
        <f>IFERROR(IF(INDEX('[1]PNC 2020'!$A$3:$AA$434,MATCH($A601,'[1]PNC 2020'!$A$7:$A$434,0)+4,MATCH(I$60,'[1]PNC 2020'!$A$3:$AA$3,0))=0,"",INDEX('[1]PNC 2020'!$A$3:$AA$434,MATCH($A601,'[1]PNC 2020'!$A$7:$A$434,0)+4,MATCH(I$60,'[1]PNC 2020'!$A$3:$AA$3,0))),"")</f>
        <v/>
      </c>
      <c r="J601" s="35">
        <f t="shared" si="212"/>
        <v>0</v>
      </c>
      <c r="K601" s="35" t="str">
        <f>IFERROR(IF(INDEX('[1]PNC 2020'!$A$3:$AA$434,MATCH($A601,'[1]PNC 2020'!$A$7:$A$434,0)+4,MATCH(K$60,'[1]PNC 2020'!$A$3:$AA$3,0))=0,"",INDEX('[1]PNC 2020'!$A$3:$AA$434,MATCH($A601,'[1]PNC 2020'!$A$7:$A$434,0)+4,MATCH(K$60,'[1]PNC 2020'!$A$3:$AA$3,0))),"")</f>
        <v/>
      </c>
      <c r="L601" s="35" t="str">
        <f>IFERROR(IF(INDEX('[1]PNC 2020'!$A$3:$AA$434,MATCH($A601,'[1]PNC 2020'!$A$7:$A$434,0)+4,MATCH(L$60,'[1]PNC 2020'!$A$3:$AA$3,0))=0,"",INDEX('[1]PNC 2020'!$A$3:$AA$434,MATCH($A601,'[1]PNC 2020'!$A$7:$A$434,0)+4,MATCH(L$60,'[1]PNC 2020'!$A$3:$AA$3,0))),"")</f>
        <v/>
      </c>
      <c r="M601" s="35">
        <f t="shared" si="213"/>
        <v>0</v>
      </c>
      <c r="N601" s="35" t="str">
        <f>IFERROR(IF(INDEX('[1]PNC 2020'!$A$3:$AA$434,MATCH($A601,'[1]PNC 2020'!$A$7:$A$434,0)+4,MATCH(N$60,'[1]PNC 2020'!$A$3:$AA$3,0))=0,"",INDEX('[1]PNC 2020'!$A$3:$AA$434,MATCH($A601,'[1]PNC 2020'!$A$7:$A$434,0)+4,MATCH(N$60,'[1]PNC 2020'!$A$3:$AA$3,0))),"")</f>
        <v/>
      </c>
      <c r="O601" s="35" t="str">
        <f>IFERROR(IF(INDEX('[1]PNC 2020'!$A$3:$AA$434,MATCH($A601,'[1]PNC 2020'!$A$7:$A$434,0)+4,MATCH(O$60,'[1]PNC 2020'!$A$3:$AA$3,0))=0,"",INDEX('[1]PNC 2020'!$A$3:$AA$434,MATCH($A601,'[1]PNC 2020'!$A$7:$A$434,0)+4,MATCH(O$60,'[1]PNC 2020'!$A$3:$AA$3,0))),"")</f>
        <v/>
      </c>
      <c r="P601" s="35">
        <f t="shared" si="214"/>
        <v>0</v>
      </c>
      <c r="Q601" s="35" t="str">
        <f>IFERROR(IF(INDEX('[1]PNC 2020'!$A$3:$AA$434,MATCH($A601,'[1]PNC 2020'!$A$7:$A$434,0)+4,MATCH(Q$60,'[1]PNC 2020'!$A$3:$AA$3,0))=0,"",INDEX('[1]PNC 2020'!$A$3:$AA$434,MATCH($A601,'[1]PNC 2020'!$A$7:$A$434,0)+4,MATCH(Q$60,'[1]PNC 2020'!$A$3:$AA$3,0))),"")</f>
        <v/>
      </c>
      <c r="R601" s="35" t="str">
        <f>IFERROR(IF(INDEX('[1]PNC 2020'!$A$3:$AA$434,MATCH($A601,'[1]PNC 2020'!$A$7:$A$434,0)+4,MATCH(R$60,'[1]PNC 2020'!$A$3:$AA$3,0))=0,"",INDEX('[1]PNC 2020'!$A$3:$AA$434,MATCH($A601,'[1]PNC 2020'!$A$7:$A$434,0)+4,MATCH(R$60,'[1]PNC 2020'!$A$3:$AA$3,0))),"")</f>
        <v/>
      </c>
      <c r="S601" s="35">
        <f t="shared" si="215"/>
        <v>0</v>
      </c>
      <c r="T601" s="35" t="str">
        <f>IFERROR(IF(INDEX('[1]PNC 2020'!$A$3:$AA$434,MATCH($A601,'[1]PNC 2020'!$A$7:$A$434,0)+4,MATCH(T$60,'[1]PNC 2020'!$A$3:$AA$3,0))=0,"",INDEX('[1]PNC 2020'!$A$3:$AA$434,MATCH($A601,'[1]PNC 2020'!$A$7:$A$434,0)+4,MATCH(T$60,'[1]PNC 2020'!$A$3:$AA$3,0))),"")</f>
        <v/>
      </c>
      <c r="U601" s="35" t="str">
        <f>IFERROR(IF(INDEX('[1]PNC 2020'!$A$3:$AA$434,MATCH($A601,'[1]PNC 2020'!$A$7:$A$434,0)+4,MATCH(U$60,'[1]PNC 2020'!$A$3:$AA$3,0))=0,"",INDEX('[1]PNC 2020'!$A$3:$AA$434,MATCH($A601,'[1]PNC 2020'!$A$7:$A$434,0)+4,MATCH(U$60,'[1]PNC 2020'!$A$3:$AA$3,0))),"")</f>
        <v/>
      </c>
      <c r="V601" s="35">
        <f t="shared" si="216"/>
        <v>0</v>
      </c>
      <c r="W601" s="35" t="str">
        <f>IFERROR(IF(INDEX('[1]PNC 2020'!$A$3:$AA$434,MATCH($A601,'[1]PNC 2020'!$A$7:$A$434,0)+4,MATCH(W$60,'[1]PNC 2020'!$A$3:$AA$3,0))=0,"",INDEX('[1]PNC 2020'!$A$3:$AA$434,MATCH($A601,'[1]PNC 2020'!$A$7:$A$434,0)+4,MATCH(W$60,'[1]PNC 2020'!$A$3:$AA$3,0))),"")</f>
        <v/>
      </c>
      <c r="X601" s="35" t="str">
        <f>IFERROR(IF(INDEX('[1]PNC 2020'!$A$3:$AA$434,MATCH($A601,'[1]PNC 2020'!$A$7:$A$434,0)+4,MATCH(X$60,'[1]PNC 2020'!$A$3:$AA$3,0))=0,"",INDEX('[1]PNC 2020'!$A$3:$AA$434,MATCH($A601,'[1]PNC 2020'!$A$7:$A$434,0)+4,MATCH(X$60,'[1]PNC 2020'!$A$3:$AA$3,0))),"")</f>
        <v/>
      </c>
      <c r="Y601" s="35">
        <f t="shared" si="217"/>
        <v>0</v>
      </c>
      <c r="Z601" s="35" t="str">
        <f>IFERROR(IF(INDEX('[1]PNC 2020'!$A$3:$AA$434,MATCH($A601,'[1]PNC 2020'!$A$7:$A$434,0)+4,MATCH(Z$60,'[1]PNC 2020'!$A$3:$AA$3,0))=0,"",INDEX('[1]PNC 2020'!$A$3:$AA$434,MATCH($A601,'[1]PNC 2020'!$A$7:$A$434,0)+4,MATCH(Z$60,'[1]PNC 2020'!$A$3:$AA$3,0))),"")</f>
        <v/>
      </c>
      <c r="AA601" s="35" t="str">
        <f>IFERROR(IF(INDEX('[1]PNC 2020'!$A$3:$AA$434,MATCH($A601,'[1]PNC 2020'!$A$7:$A$434,0)+4,MATCH(AA$60,'[1]PNC 2020'!$A$3:$AA$3,0))=0,"",INDEX('[1]PNC 2020'!$A$3:$AA$434,MATCH($A601,'[1]PNC 2020'!$A$7:$A$434,0)+4,MATCH(AA$60,'[1]PNC 2020'!$A$3:$AA$3,0))),"")</f>
        <v/>
      </c>
      <c r="AB601" s="35">
        <f t="shared" si="218"/>
        <v>0</v>
      </c>
      <c r="AC601" s="35" t="str">
        <f>IFERROR(IF(INDEX('[1]PNC 2020'!$A$3:$AA$434,MATCH($A601,'[1]PNC 2020'!$A$7:$A$434,0)+4,MATCH(AC$60,'[1]PNC 2020'!$A$3:$AA$3,0))=0,"",INDEX('[1]PNC 2020'!$A$3:$AA$434,MATCH($A601,'[1]PNC 2020'!$A$7:$A$434,0)+4,MATCH(AC$60,'[1]PNC 2020'!$A$3:$AA$3,0))),"")</f>
        <v/>
      </c>
      <c r="AD601" s="35" t="str">
        <f>IFERROR(IF(INDEX('[1]PNC 2020'!$A$3:$AA$434,MATCH($A601,'[1]PNC 2020'!$A$7:$A$434,0)+4,MATCH(AD$60,'[1]PNC 2020'!$A$3:$AA$3,0))=0,"",INDEX('[1]PNC 2020'!$A$3:$AA$434,MATCH($A601,'[1]PNC 2020'!$A$7:$A$434,0)+4,MATCH(AD$60,'[1]PNC 2020'!$A$3:$AA$3,0))),"")</f>
        <v/>
      </c>
      <c r="AE601" s="35">
        <f t="shared" si="219"/>
        <v>0</v>
      </c>
      <c r="AF601" s="35" t="str">
        <f>IFERROR(IF(INDEX('[1]PNC 2020'!$A$3:$AA$434,MATCH($A601,'[1]PNC 2020'!$A$7:$A$434,0)+4,MATCH(AF$60,'[1]PNC 2020'!$A$3:$AA$3,0))=0,"",INDEX('[1]PNC 2020'!$A$3:$AA$434,MATCH($A601,'[1]PNC 2020'!$A$7:$A$434,0)+4,MATCH(AF$60,'[1]PNC 2020'!$A$3:$AA$3,0))),"")</f>
        <v/>
      </c>
      <c r="AG601" s="35" t="str">
        <f>IFERROR(IF(INDEX('[1]PNC 2020'!$A$3:$AA$434,MATCH($A601,'[1]PNC 2020'!$A$7:$A$434,0)+4,MATCH(AG$60,'[1]PNC 2020'!$A$3:$AA$3,0))=0,"",INDEX('[1]PNC 2020'!$A$3:$AA$434,MATCH($A601,'[1]PNC 2020'!$A$7:$A$434,0)+4,MATCH(AG$60,'[1]PNC 2020'!$A$3:$AA$3,0))),"")</f>
        <v/>
      </c>
      <c r="AH601" s="35">
        <f t="shared" si="220"/>
        <v>0</v>
      </c>
      <c r="AI601" s="35" t="str">
        <f>IFERROR(IF(INDEX('[1]PNC 2020'!$A$3:$AA$434,MATCH($A601,'[1]PNC 2020'!$A$7:$A$434,0)+4,MATCH(AI$60,'[1]PNC 2020'!$A$3:$AA$3,0))=0,"",INDEX('[1]PNC 2020'!$A$3:$AA$434,MATCH($A601,'[1]PNC 2020'!$A$7:$A$434,0)+4,MATCH(AI$60,'[1]PNC 2020'!$A$3:$AA$3,0))),"")</f>
        <v/>
      </c>
      <c r="AJ601" s="35" t="str">
        <f>IFERROR(IF(INDEX('[1]PNC 2020'!$A$3:$AA$434,MATCH($A601,'[1]PNC 2020'!$A$7:$A$434,0)+4,MATCH(AJ$60,'[1]PNC 2020'!$A$3:$AA$3,0))=0,"",INDEX('[1]PNC 2020'!$A$3:$AA$434,MATCH($A601,'[1]PNC 2020'!$A$7:$A$434,0)+4,MATCH(AJ$60,'[1]PNC 2020'!$A$3:$AA$3,0))),"")</f>
        <v/>
      </c>
      <c r="AK601" s="35">
        <f t="shared" si="221"/>
        <v>0</v>
      </c>
      <c r="AM601" s="97" t="s">
        <v>10</v>
      </c>
    </row>
    <row r="602" spans="1:39" ht="15.9" customHeight="1" x14ac:dyDescent="0.25">
      <c r="A602" s="97" t="str">
        <f t="shared" si="208"/>
        <v>NoviembreMapfre BHD Compañía de Seguros</v>
      </c>
      <c r="B602" s="37" t="s">
        <v>110</v>
      </c>
      <c r="C602" s="44">
        <f t="shared" si="209"/>
        <v>0</v>
      </c>
      <c r="D602" s="44">
        <f t="shared" si="210"/>
        <v>0</v>
      </c>
      <c r="E602" s="35" t="str">
        <f>IFERROR(IF(INDEX('[1]PNC 2020'!$A$3:$AA$434,MATCH($A602,'[1]PNC 2020'!$A$7:$A$434,0)+4,MATCH(E$60,'[1]PNC 2020'!$A$3:$AA$3,0))=0,"",INDEX('[1]PNC 2020'!$A$3:$AA$434,MATCH($A602,'[1]PNC 2020'!$A$7:$A$434,0)+4,MATCH(E$60,'[1]PNC 2020'!$A$3:$AA$3,0))),"")</f>
        <v/>
      </c>
      <c r="F602" s="35" t="str">
        <f>IFERROR(IF(INDEX('[1]PNC 2020'!$A$3:$AA$434,MATCH($A602,'[1]PNC 2020'!$A$7:$A$434,0)+4,MATCH(F$60,'[1]PNC 2020'!$A$3:$AA$3,0))=0,"",INDEX('[1]PNC 2020'!$A$3:$AA$434,MATCH($A602,'[1]PNC 2020'!$A$7:$A$434,0)+4,MATCH(F$60,'[1]PNC 2020'!$A$3:$AA$3,0))),"")</f>
        <v/>
      </c>
      <c r="G602" s="35">
        <f t="shared" si="211"/>
        <v>0</v>
      </c>
      <c r="H602" s="35" t="str">
        <f>IFERROR(IF(INDEX('[1]PNC 2020'!$A$3:$AA$434,MATCH($A602,'[1]PNC 2020'!$A$7:$A$434,0)+4,MATCH(H$60,'[1]PNC 2020'!$A$3:$AA$3,0))=0,"",INDEX('[1]PNC 2020'!$A$3:$AA$434,MATCH($A602,'[1]PNC 2020'!$A$7:$A$434,0)+4,MATCH(H$60,'[1]PNC 2020'!$A$3:$AA$3,0))),"")</f>
        <v/>
      </c>
      <c r="I602" s="35" t="str">
        <f>IFERROR(IF(INDEX('[1]PNC 2020'!$A$3:$AA$434,MATCH($A602,'[1]PNC 2020'!$A$7:$A$434,0)+4,MATCH(I$60,'[1]PNC 2020'!$A$3:$AA$3,0))=0,"",INDEX('[1]PNC 2020'!$A$3:$AA$434,MATCH($A602,'[1]PNC 2020'!$A$7:$A$434,0)+4,MATCH(I$60,'[1]PNC 2020'!$A$3:$AA$3,0))),"")</f>
        <v/>
      </c>
      <c r="J602" s="35">
        <f t="shared" si="212"/>
        <v>0</v>
      </c>
      <c r="K602" s="35" t="str">
        <f>IFERROR(IF(INDEX('[1]PNC 2020'!$A$3:$AA$434,MATCH($A602,'[1]PNC 2020'!$A$7:$A$434,0)+4,MATCH(K$60,'[1]PNC 2020'!$A$3:$AA$3,0))=0,"",INDEX('[1]PNC 2020'!$A$3:$AA$434,MATCH($A602,'[1]PNC 2020'!$A$7:$A$434,0)+4,MATCH(K$60,'[1]PNC 2020'!$A$3:$AA$3,0))),"")</f>
        <v/>
      </c>
      <c r="L602" s="35" t="str">
        <f>IFERROR(IF(INDEX('[1]PNC 2020'!$A$3:$AA$434,MATCH($A602,'[1]PNC 2020'!$A$7:$A$434,0)+4,MATCH(L$60,'[1]PNC 2020'!$A$3:$AA$3,0))=0,"",INDEX('[1]PNC 2020'!$A$3:$AA$434,MATCH($A602,'[1]PNC 2020'!$A$7:$A$434,0)+4,MATCH(L$60,'[1]PNC 2020'!$A$3:$AA$3,0))),"")</f>
        <v/>
      </c>
      <c r="M602" s="35">
        <f t="shared" si="213"/>
        <v>0</v>
      </c>
      <c r="N602" s="35" t="str">
        <f>IFERROR(IF(INDEX('[1]PNC 2020'!$A$3:$AA$434,MATCH($A602,'[1]PNC 2020'!$A$7:$A$434,0)+4,MATCH(N$60,'[1]PNC 2020'!$A$3:$AA$3,0))=0,"",INDEX('[1]PNC 2020'!$A$3:$AA$434,MATCH($A602,'[1]PNC 2020'!$A$7:$A$434,0)+4,MATCH(N$60,'[1]PNC 2020'!$A$3:$AA$3,0))),"")</f>
        <v/>
      </c>
      <c r="O602" s="35" t="str">
        <f>IFERROR(IF(INDEX('[1]PNC 2020'!$A$3:$AA$434,MATCH($A602,'[1]PNC 2020'!$A$7:$A$434,0)+4,MATCH(O$60,'[1]PNC 2020'!$A$3:$AA$3,0))=0,"",INDEX('[1]PNC 2020'!$A$3:$AA$434,MATCH($A602,'[1]PNC 2020'!$A$7:$A$434,0)+4,MATCH(O$60,'[1]PNC 2020'!$A$3:$AA$3,0))),"")</f>
        <v/>
      </c>
      <c r="P602" s="35">
        <f t="shared" si="214"/>
        <v>0</v>
      </c>
      <c r="Q602" s="35" t="str">
        <f>IFERROR(IF(INDEX('[1]PNC 2020'!$A$3:$AA$434,MATCH($A602,'[1]PNC 2020'!$A$7:$A$434,0)+4,MATCH(Q$60,'[1]PNC 2020'!$A$3:$AA$3,0))=0,"",INDEX('[1]PNC 2020'!$A$3:$AA$434,MATCH($A602,'[1]PNC 2020'!$A$7:$A$434,0)+4,MATCH(Q$60,'[1]PNC 2020'!$A$3:$AA$3,0))),"")</f>
        <v/>
      </c>
      <c r="R602" s="35" t="str">
        <f>IFERROR(IF(INDEX('[1]PNC 2020'!$A$3:$AA$434,MATCH($A602,'[1]PNC 2020'!$A$7:$A$434,0)+4,MATCH(R$60,'[1]PNC 2020'!$A$3:$AA$3,0))=0,"",INDEX('[1]PNC 2020'!$A$3:$AA$434,MATCH($A602,'[1]PNC 2020'!$A$7:$A$434,0)+4,MATCH(R$60,'[1]PNC 2020'!$A$3:$AA$3,0))),"")</f>
        <v/>
      </c>
      <c r="S602" s="35">
        <f t="shared" si="215"/>
        <v>0</v>
      </c>
      <c r="T602" s="35" t="str">
        <f>IFERROR(IF(INDEX('[1]PNC 2020'!$A$3:$AA$434,MATCH($A602,'[1]PNC 2020'!$A$7:$A$434,0)+4,MATCH(T$60,'[1]PNC 2020'!$A$3:$AA$3,0))=0,"",INDEX('[1]PNC 2020'!$A$3:$AA$434,MATCH($A602,'[1]PNC 2020'!$A$7:$A$434,0)+4,MATCH(T$60,'[1]PNC 2020'!$A$3:$AA$3,0))),"")</f>
        <v/>
      </c>
      <c r="U602" s="35" t="str">
        <f>IFERROR(IF(INDEX('[1]PNC 2020'!$A$3:$AA$434,MATCH($A602,'[1]PNC 2020'!$A$7:$A$434,0)+4,MATCH(U$60,'[1]PNC 2020'!$A$3:$AA$3,0))=0,"",INDEX('[1]PNC 2020'!$A$3:$AA$434,MATCH($A602,'[1]PNC 2020'!$A$7:$A$434,0)+4,MATCH(U$60,'[1]PNC 2020'!$A$3:$AA$3,0))),"")</f>
        <v/>
      </c>
      <c r="V602" s="35">
        <f t="shared" si="216"/>
        <v>0</v>
      </c>
      <c r="W602" s="35" t="str">
        <f>IFERROR(IF(INDEX('[1]PNC 2020'!$A$3:$AA$434,MATCH($A602,'[1]PNC 2020'!$A$7:$A$434,0)+4,MATCH(W$60,'[1]PNC 2020'!$A$3:$AA$3,0))=0,"",INDEX('[1]PNC 2020'!$A$3:$AA$434,MATCH($A602,'[1]PNC 2020'!$A$7:$A$434,0)+4,MATCH(W$60,'[1]PNC 2020'!$A$3:$AA$3,0))),"")</f>
        <v/>
      </c>
      <c r="X602" s="35" t="str">
        <f>IFERROR(IF(INDEX('[1]PNC 2020'!$A$3:$AA$434,MATCH($A602,'[1]PNC 2020'!$A$7:$A$434,0)+4,MATCH(X$60,'[1]PNC 2020'!$A$3:$AA$3,0))=0,"",INDEX('[1]PNC 2020'!$A$3:$AA$434,MATCH($A602,'[1]PNC 2020'!$A$7:$A$434,0)+4,MATCH(X$60,'[1]PNC 2020'!$A$3:$AA$3,0))),"")</f>
        <v/>
      </c>
      <c r="Y602" s="35">
        <f t="shared" si="217"/>
        <v>0</v>
      </c>
      <c r="Z602" s="35" t="str">
        <f>IFERROR(IF(INDEX('[1]PNC 2020'!$A$3:$AA$434,MATCH($A602,'[1]PNC 2020'!$A$7:$A$434,0)+4,MATCH(Z$60,'[1]PNC 2020'!$A$3:$AA$3,0))=0,"",INDEX('[1]PNC 2020'!$A$3:$AA$434,MATCH($A602,'[1]PNC 2020'!$A$7:$A$434,0)+4,MATCH(Z$60,'[1]PNC 2020'!$A$3:$AA$3,0))),"")</f>
        <v/>
      </c>
      <c r="AA602" s="35" t="str">
        <f>IFERROR(IF(INDEX('[1]PNC 2020'!$A$3:$AA$434,MATCH($A602,'[1]PNC 2020'!$A$7:$A$434,0)+4,MATCH(AA$60,'[1]PNC 2020'!$A$3:$AA$3,0))=0,"",INDEX('[1]PNC 2020'!$A$3:$AA$434,MATCH($A602,'[1]PNC 2020'!$A$7:$A$434,0)+4,MATCH(AA$60,'[1]PNC 2020'!$A$3:$AA$3,0))),"")</f>
        <v/>
      </c>
      <c r="AB602" s="35">
        <f t="shared" si="218"/>
        <v>0</v>
      </c>
      <c r="AC602" s="35" t="str">
        <f>IFERROR(IF(INDEX('[1]PNC 2020'!$A$3:$AA$434,MATCH($A602,'[1]PNC 2020'!$A$7:$A$434,0)+4,MATCH(AC$60,'[1]PNC 2020'!$A$3:$AA$3,0))=0,"",INDEX('[1]PNC 2020'!$A$3:$AA$434,MATCH($A602,'[1]PNC 2020'!$A$7:$A$434,0)+4,MATCH(AC$60,'[1]PNC 2020'!$A$3:$AA$3,0))),"")</f>
        <v/>
      </c>
      <c r="AD602" s="35" t="str">
        <f>IFERROR(IF(INDEX('[1]PNC 2020'!$A$3:$AA$434,MATCH($A602,'[1]PNC 2020'!$A$7:$A$434,0)+4,MATCH(AD$60,'[1]PNC 2020'!$A$3:$AA$3,0))=0,"",INDEX('[1]PNC 2020'!$A$3:$AA$434,MATCH($A602,'[1]PNC 2020'!$A$7:$A$434,0)+4,MATCH(AD$60,'[1]PNC 2020'!$A$3:$AA$3,0))),"")</f>
        <v/>
      </c>
      <c r="AE602" s="35">
        <f t="shared" si="219"/>
        <v>0</v>
      </c>
      <c r="AF602" s="35" t="str">
        <f>IFERROR(IF(INDEX('[1]PNC 2020'!$A$3:$AA$434,MATCH($A602,'[1]PNC 2020'!$A$7:$A$434,0)+4,MATCH(AF$60,'[1]PNC 2020'!$A$3:$AA$3,0))=0,"",INDEX('[1]PNC 2020'!$A$3:$AA$434,MATCH($A602,'[1]PNC 2020'!$A$7:$A$434,0)+4,MATCH(AF$60,'[1]PNC 2020'!$A$3:$AA$3,0))),"")</f>
        <v/>
      </c>
      <c r="AG602" s="35" t="str">
        <f>IFERROR(IF(INDEX('[1]PNC 2020'!$A$3:$AA$434,MATCH($A602,'[1]PNC 2020'!$A$7:$A$434,0)+4,MATCH(AG$60,'[1]PNC 2020'!$A$3:$AA$3,0))=0,"",INDEX('[1]PNC 2020'!$A$3:$AA$434,MATCH($A602,'[1]PNC 2020'!$A$7:$A$434,0)+4,MATCH(AG$60,'[1]PNC 2020'!$A$3:$AA$3,0))),"")</f>
        <v/>
      </c>
      <c r="AH602" s="35">
        <f t="shared" si="220"/>
        <v>0</v>
      </c>
      <c r="AI602" s="35" t="str">
        <f>IFERROR(IF(INDEX('[1]PNC 2020'!$A$3:$AA$434,MATCH($A602,'[1]PNC 2020'!$A$7:$A$434,0)+4,MATCH(AI$60,'[1]PNC 2020'!$A$3:$AA$3,0))=0,"",INDEX('[1]PNC 2020'!$A$3:$AA$434,MATCH($A602,'[1]PNC 2020'!$A$7:$A$434,0)+4,MATCH(AI$60,'[1]PNC 2020'!$A$3:$AA$3,0))),"")</f>
        <v/>
      </c>
      <c r="AJ602" s="35" t="str">
        <f>IFERROR(IF(INDEX('[1]PNC 2020'!$A$3:$AA$434,MATCH($A602,'[1]PNC 2020'!$A$7:$A$434,0)+4,MATCH(AJ$60,'[1]PNC 2020'!$A$3:$AA$3,0))=0,"",INDEX('[1]PNC 2020'!$A$3:$AA$434,MATCH($A602,'[1]PNC 2020'!$A$7:$A$434,0)+4,MATCH(AJ$60,'[1]PNC 2020'!$A$3:$AA$3,0))),"")</f>
        <v/>
      </c>
      <c r="AK602" s="35">
        <f t="shared" si="221"/>
        <v>0</v>
      </c>
      <c r="AM602" s="97" t="s">
        <v>10</v>
      </c>
    </row>
    <row r="603" spans="1:39" ht="15.9" customHeight="1" x14ac:dyDescent="0.25">
      <c r="A603" s="97" t="str">
        <f t="shared" si="208"/>
        <v>NoviembreLa Colonial, S. A., Compañia De Seguros</v>
      </c>
      <c r="B603" s="37" t="s">
        <v>111</v>
      </c>
      <c r="C603" s="44">
        <f t="shared" si="209"/>
        <v>0</v>
      </c>
      <c r="D603" s="44">
        <f t="shared" si="210"/>
        <v>0</v>
      </c>
      <c r="E603" s="35" t="str">
        <f>IFERROR(IF(INDEX('[1]PNC 2020'!$A$3:$AA$434,MATCH($A603,'[1]PNC 2020'!$A$7:$A$434,0)+4,MATCH(E$60,'[1]PNC 2020'!$A$3:$AA$3,0))=0,"",INDEX('[1]PNC 2020'!$A$3:$AA$434,MATCH($A603,'[1]PNC 2020'!$A$7:$A$434,0)+4,MATCH(E$60,'[1]PNC 2020'!$A$3:$AA$3,0))),"")</f>
        <v/>
      </c>
      <c r="F603" s="35" t="str">
        <f>IFERROR(IF(INDEX('[1]PNC 2020'!$A$3:$AA$434,MATCH($A603,'[1]PNC 2020'!$A$7:$A$434,0)+4,MATCH(F$60,'[1]PNC 2020'!$A$3:$AA$3,0))=0,"",INDEX('[1]PNC 2020'!$A$3:$AA$434,MATCH($A603,'[1]PNC 2020'!$A$7:$A$434,0)+4,MATCH(F$60,'[1]PNC 2020'!$A$3:$AA$3,0))),"")</f>
        <v/>
      </c>
      <c r="G603" s="35">
        <f t="shared" si="211"/>
        <v>0</v>
      </c>
      <c r="H603" s="35" t="str">
        <f>IFERROR(IF(INDEX('[1]PNC 2020'!$A$3:$AA$434,MATCH($A603,'[1]PNC 2020'!$A$7:$A$434,0)+4,MATCH(H$60,'[1]PNC 2020'!$A$3:$AA$3,0))=0,"",INDEX('[1]PNC 2020'!$A$3:$AA$434,MATCH($A603,'[1]PNC 2020'!$A$7:$A$434,0)+4,MATCH(H$60,'[1]PNC 2020'!$A$3:$AA$3,0))),"")</f>
        <v/>
      </c>
      <c r="I603" s="35" t="str">
        <f>IFERROR(IF(INDEX('[1]PNC 2020'!$A$3:$AA$434,MATCH($A603,'[1]PNC 2020'!$A$7:$A$434,0)+4,MATCH(I$60,'[1]PNC 2020'!$A$3:$AA$3,0))=0,"",INDEX('[1]PNC 2020'!$A$3:$AA$434,MATCH($A603,'[1]PNC 2020'!$A$7:$A$434,0)+4,MATCH(I$60,'[1]PNC 2020'!$A$3:$AA$3,0))),"")</f>
        <v/>
      </c>
      <c r="J603" s="35">
        <f t="shared" si="212"/>
        <v>0</v>
      </c>
      <c r="K603" s="35" t="str">
        <f>IFERROR(IF(INDEX('[1]PNC 2020'!$A$3:$AA$434,MATCH($A603,'[1]PNC 2020'!$A$7:$A$434,0)+4,MATCH(K$60,'[1]PNC 2020'!$A$3:$AA$3,0))=0,"",INDEX('[1]PNC 2020'!$A$3:$AA$434,MATCH($A603,'[1]PNC 2020'!$A$7:$A$434,0)+4,MATCH(K$60,'[1]PNC 2020'!$A$3:$AA$3,0))),"")</f>
        <v/>
      </c>
      <c r="L603" s="35" t="str">
        <f>IFERROR(IF(INDEX('[1]PNC 2020'!$A$3:$AA$434,MATCH($A603,'[1]PNC 2020'!$A$7:$A$434,0)+4,MATCH(L$60,'[1]PNC 2020'!$A$3:$AA$3,0))=0,"",INDEX('[1]PNC 2020'!$A$3:$AA$434,MATCH($A603,'[1]PNC 2020'!$A$7:$A$434,0)+4,MATCH(L$60,'[1]PNC 2020'!$A$3:$AA$3,0))),"")</f>
        <v/>
      </c>
      <c r="M603" s="35">
        <f t="shared" si="213"/>
        <v>0</v>
      </c>
      <c r="N603" s="35" t="str">
        <f>IFERROR(IF(INDEX('[1]PNC 2020'!$A$3:$AA$434,MATCH($A603,'[1]PNC 2020'!$A$7:$A$434,0)+4,MATCH(N$60,'[1]PNC 2020'!$A$3:$AA$3,0))=0,"",INDEX('[1]PNC 2020'!$A$3:$AA$434,MATCH($A603,'[1]PNC 2020'!$A$7:$A$434,0)+4,MATCH(N$60,'[1]PNC 2020'!$A$3:$AA$3,0))),"")</f>
        <v/>
      </c>
      <c r="O603" s="35" t="str">
        <f>IFERROR(IF(INDEX('[1]PNC 2020'!$A$3:$AA$434,MATCH($A603,'[1]PNC 2020'!$A$7:$A$434,0)+4,MATCH(O$60,'[1]PNC 2020'!$A$3:$AA$3,0))=0,"",INDEX('[1]PNC 2020'!$A$3:$AA$434,MATCH($A603,'[1]PNC 2020'!$A$7:$A$434,0)+4,MATCH(O$60,'[1]PNC 2020'!$A$3:$AA$3,0))),"")</f>
        <v/>
      </c>
      <c r="P603" s="35">
        <f t="shared" si="214"/>
        <v>0</v>
      </c>
      <c r="Q603" s="35" t="str">
        <f>IFERROR(IF(INDEX('[1]PNC 2020'!$A$3:$AA$434,MATCH($A603,'[1]PNC 2020'!$A$7:$A$434,0)+4,MATCH(Q$60,'[1]PNC 2020'!$A$3:$AA$3,0))=0,"",INDEX('[1]PNC 2020'!$A$3:$AA$434,MATCH($A603,'[1]PNC 2020'!$A$7:$A$434,0)+4,MATCH(Q$60,'[1]PNC 2020'!$A$3:$AA$3,0))),"")</f>
        <v/>
      </c>
      <c r="R603" s="35" t="str">
        <f>IFERROR(IF(INDEX('[1]PNC 2020'!$A$3:$AA$434,MATCH($A603,'[1]PNC 2020'!$A$7:$A$434,0)+4,MATCH(R$60,'[1]PNC 2020'!$A$3:$AA$3,0))=0,"",INDEX('[1]PNC 2020'!$A$3:$AA$434,MATCH($A603,'[1]PNC 2020'!$A$7:$A$434,0)+4,MATCH(R$60,'[1]PNC 2020'!$A$3:$AA$3,0))),"")</f>
        <v/>
      </c>
      <c r="S603" s="35">
        <f t="shared" si="215"/>
        <v>0</v>
      </c>
      <c r="T603" s="35" t="str">
        <f>IFERROR(IF(INDEX('[1]PNC 2020'!$A$3:$AA$434,MATCH($A603,'[1]PNC 2020'!$A$7:$A$434,0)+4,MATCH(T$60,'[1]PNC 2020'!$A$3:$AA$3,0))=0,"",INDEX('[1]PNC 2020'!$A$3:$AA$434,MATCH($A603,'[1]PNC 2020'!$A$7:$A$434,0)+4,MATCH(T$60,'[1]PNC 2020'!$A$3:$AA$3,0))),"")</f>
        <v/>
      </c>
      <c r="U603" s="35" t="str">
        <f>IFERROR(IF(INDEX('[1]PNC 2020'!$A$3:$AA$434,MATCH($A603,'[1]PNC 2020'!$A$7:$A$434,0)+4,MATCH(U$60,'[1]PNC 2020'!$A$3:$AA$3,0))=0,"",INDEX('[1]PNC 2020'!$A$3:$AA$434,MATCH($A603,'[1]PNC 2020'!$A$7:$A$434,0)+4,MATCH(U$60,'[1]PNC 2020'!$A$3:$AA$3,0))),"")</f>
        <v/>
      </c>
      <c r="V603" s="35">
        <f t="shared" si="216"/>
        <v>0</v>
      </c>
      <c r="W603" s="35" t="str">
        <f>IFERROR(IF(INDEX('[1]PNC 2020'!$A$3:$AA$434,MATCH($A603,'[1]PNC 2020'!$A$7:$A$434,0)+4,MATCH(W$60,'[1]PNC 2020'!$A$3:$AA$3,0))=0,"",INDEX('[1]PNC 2020'!$A$3:$AA$434,MATCH($A603,'[1]PNC 2020'!$A$7:$A$434,0)+4,MATCH(W$60,'[1]PNC 2020'!$A$3:$AA$3,0))),"")</f>
        <v/>
      </c>
      <c r="X603" s="35" t="str">
        <f>IFERROR(IF(INDEX('[1]PNC 2020'!$A$3:$AA$434,MATCH($A603,'[1]PNC 2020'!$A$7:$A$434,0)+4,MATCH(X$60,'[1]PNC 2020'!$A$3:$AA$3,0))=0,"",INDEX('[1]PNC 2020'!$A$3:$AA$434,MATCH($A603,'[1]PNC 2020'!$A$7:$A$434,0)+4,MATCH(X$60,'[1]PNC 2020'!$A$3:$AA$3,0))),"")</f>
        <v/>
      </c>
      <c r="Y603" s="35">
        <f t="shared" si="217"/>
        <v>0</v>
      </c>
      <c r="Z603" s="35" t="str">
        <f>IFERROR(IF(INDEX('[1]PNC 2020'!$A$3:$AA$434,MATCH($A603,'[1]PNC 2020'!$A$7:$A$434,0)+4,MATCH(Z$60,'[1]PNC 2020'!$A$3:$AA$3,0))=0,"",INDEX('[1]PNC 2020'!$A$3:$AA$434,MATCH($A603,'[1]PNC 2020'!$A$7:$A$434,0)+4,MATCH(Z$60,'[1]PNC 2020'!$A$3:$AA$3,0))),"")</f>
        <v/>
      </c>
      <c r="AA603" s="35" t="str">
        <f>IFERROR(IF(INDEX('[1]PNC 2020'!$A$3:$AA$434,MATCH($A603,'[1]PNC 2020'!$A$7:$A$434,0)+4,MATCH(AA$60,'[1]PNC 2020'!$A$3:$AA$3,0))=0,"",INDEX('[1]PNC 2020'!$A$3:$AA$434,MATCH($A603,'[1]PNC 2020'!$A$7:$A$434,0)+4,MATCH(AA$60,'[1]PNC 2020'!$A$3:$AA$3,0))),"")</f>
        <v/>
      </c>
      <c r="AB603" s="35">
        <f t="shared" si="218"/>
        <v>0</v>
      </c>
      <c r="AC603" s="35" t="str">
        <f>IFERROR(IF(INDEX('[1]PNC 2020'!$A$3:$AA$434,MATCH($A603,'[1]PNC 2020'!$A$7:$A$434,0)+4,MATCH(AC$60,'[1]PNC 2020'!$A$3:$AA$3,0))=0,"",INDEX('[1]PNC 2020'!$A$3:$AA$434,MATCH($A603,'[1]PNC 2020'!$A$7:$A$434,0)+4,MATCH(AC$60,'[1]PNC 2020'!$A$3:$AA$3,0))),"")</f>
        <v/>
      </c>
      <c r="AD603" s="35" t="str">
        <f>IFERROR(IF(INDEX('[1]PNC 2020'!$A$3:$AA$434,MATCH($A603,'[1]PNC 2020'!$A$7:$A$434,0)+4,MATCH(AD$60,'[1]PNC 2020'!$A$3:$AA$3,0))=0,"",INDEX('[1]PNC 2020'!$A$3:$AA$434,MATCH($A603,'[1]PNC 2020'!$A$7:$A$434,0)+4,MATCH(AD$60,'[1]PNC 2020'!$A$3:$AA$3,0))),"")</f>
        <v/>
      </c>
      <c r="AE603" s="35">
        <f t="shared" si="219"/>
        <v>0</v>
      </c>
      <c r="AF603" s="35" t="str">
        <f>IFERROR(IF(INDEX('[1]PNC 2020'!$A$3:$AA$434,MATCH($A603,'[1]PNC 2020'!$A$7:$A$434,0)+4,MATCH(AF$60,'[1]PNC 2020'!$A$3:$AA$3,0))=0,"",INDEX('[1]PNC 2020'!$A$3:$AA$434,MATCH($A603,'[1]PNC 2020'!$A$7:$A$434,0)+4,MATCH(AF$60,'[1]PNC 2020'!$A$3:$AA$3,0))),"")</f>
        <v/>
      </c>
      <c r="AG603" s="35" t="str">
        <f>IFERROR(IF(INDEX('[1]PNC 2020'!$A$3:$AA$434,MATCH($A603,'[1]PNC 2020'!$A$7:$A$434,0)+4,MATCH(AG$60,'[1]PNC 2020'!$A$3:$AA$3,0))=0,"",INDEX('[1]PNC 2020'!$A$3:$AA$434,MATCH($A603,'[1]PNC 2020'!$A$7:$A$434,0)+4,MATCH(AG$60,'[1]PNC 2020'!$A$3:$AA$3,0))),"")</f>
        <v/>
      </c>
      <c r="AH603" s="35">
        <f t="shared" si="220"/>
        <v>0</v>
      </c>
      <c r="AI603" s="35" t="str">
        <f>IFERROR(IF(INDEX('[1]PNC 2020'!$A$3:$AA$434,MATCH($A603,'[1]PNC 2020'!$A$7:$A$434,0)+4,MATCH(AI$60,'[1]PNC 2020'!$A$3:$AA$3,0))=0,"",INDEX('[1]PNC 2020'!$A$3:$AA$434,MATCH($A603,'[1]PNC 2020'!$A$7:$A$434,0)+4,MATCH(AI$60,'[1]PNC 2020'!$A$3:$AA$3,0))),"")</f>
        <v/>
      </c>
      <c r="AJ603" s="35" t="str">
        <f>IFERROR(IF(INDEX('[1]PNC 2020'!$A$3:$AA$434,MATCH($A603,'[1]PNC 2020'!$A$7:$A$434,0)+4,MATCH(AJ$60,'[1]PNC 2020'!$A$3:$AA$3,0))=0,"",INDEX('[1]PNC 2020'!$A$3:$AA$434,MATCH($A603,'[1]PNC 2020'!$A$7:$A$434,0)+4,MATCH(AJ$60,'[1]PNC 2020'!$A$3:$AA$3,0))),"")</f>
        <v/>
      </c>
      <c r="AK603" s="35">
        <f t="shared" si="221"/>
        <v>0</v>
      </c>
      <c r="AM603" s="97" t="s">
        <v>10</v>
      </c>
    </row>
    <row r="604" spans="1:39" ht="15.9" customHeight="1" x14ac:dyDescent="0.25">
      <c r="A604" s="97" t="str">
        <f t="shared" si="208"/>
        <v>NoviembreSeguros Sura, S.A.</v>
      </c>
      <c r="B604" s="37" t="s">
        <v>112</v>
      </c>
      <c r="C604" s="44">
        <f t="shared" si="209"/>
        <v>0</v>
      </c>
      <c r="D604" s="44">
        <f t="shared" si="210"/>
        <v>0</v>
      </c>
      <c r="E604" s="35" t="str">
        <f>IFERROR(IF(INDEX('[1]PNC 2020'!$A$3:$AA$434,MATCH($A604,'[1]PNC 2020'!$A$7:$A$434,0)+4,MATCH(E$60,'[1]PNC 2020'!$A$3:$AA$3,0))=0,"",INDEX('[1]PNC 2020'!$A$3:$AA$434,MATCH($A604,'[1]PNC 2020'!$A$7:$A$434,0)+4,MATCH(E$60,'[1]PNC 2020'!$A$3:$AA$3,0))),"")</f>
        <v/>
      </c>
      <c r="F604" s="35" t="str">
        <f>IFERROR(IF(INDEX('[1]PNC 2020'!$A$3:$AA$434,MATCH($A604,'[1]PNC 2020'!$A$7:$A$434,0)+4,MATCH(F$60,'[1]PNC 2020'!$A$3:$AA$3,0))=0,"",INDEX('[1]PNC 2020'!$A$3:$AA$434,MATCH($A604,'[1]PNC 2020'!$A$7:$A$434,0)+4,MATCH(F$60,'[1]PNC 2020'!$A$3:$AA$3,0))),"")</f>
        <v/>
      </c>
      <c r="G604" s="35">
        <f t="shared" si="211"/>
        <v>0</v>
      </c>
      <c r="H604" s="35" t="str">
        <f>IFERROR(IF(INDEX('[1]PNC 2020'!$A$3:$AA$434,MATCH($A604,'[1]PNC 2020'!$A$7:$A$434,0)+4,MATCH(H$60,'[1]PNC 2020'!$A$3:$AA$3,0))=0,"",INDEX('[1]PNC 2020'!$A$3:$AA$434,MATCH($A604,'[1]PNC 2020'!$A$7:$A$434,0)+4,MATCH(H$60,'[1]PNC 2020'!$A$3:$AA$3,0))),"")</f>
        <v/>
      </c>
      <c r="I604" s="35" t="str">
        <f>IFERROR(IF(INDEX('[1]PNC 2020'!$A$3:$AA$434,MATCH($A604,'[1]PNC 2020'!$A$7:$A$434,0)+4,MATCH(I$60,'[1]PNC 2020'!$A$3:$AA$3,0))=0,"",INDEX('[1]PNC 2020'!$A$3:$AA$434,MATCH($A604,'[1]PNC 2020'!$A$7:$A$434,0)+4,MATCH(I$60,'[1]PNC 2020'!$A$3:$AA$3,0))),"")</f>
        <v/>
      </c>
      <c r="J604" s="35">
        <f t="shared" si="212"/>
        <v>0</v>
      </c>
      <c r="K604" s="35" t="str">
        <f>IFERROR(IF(INDEX('[1]PNC 2020'!$A$3:$AA$434,MATCH($A604,'[1]PNC 2020'!$A$7:$A$434,0)+4,MATCH(K$60,'[1]PNC 2020'!$A$3:$AA$3,0))=0,"",INDEX('[1]PNC 2020'!$A$3:$AA$434,MATCH($A604,'[1]PNC 2020'!$A$7:$A$434,0)+4,MATCH(K$60,'[1]PNC 2020'!$A$3:$AA$3,0))),"")</f>
        <v/>
      </c>
      <c r="L604" s="35" t="str">
        <f>IFERROR(IF(INDEX('[1]PNC 2020'!$A$3:$AA$434,MATCH($A604,'[1]PNC 2020'!$A$7:$A$434,0)+4,MATCH(L$60,'[1]PNC 2020'!$A$3:$AA$3,0))=0,"",INDEX('[1]PNC 2020'!$A$3:$AA$434,MATCH($A604,'[1]PNC 2020'!$A$7:$A$434,0)+4,MATCH(L$60,'[1]PNC 2020'!$A$3:$AA$3,0))),"")</f>
        <v/>
      </c>
      <c r="M604" s="35">
        <f t="shared" si="213"/>
        <v>0</v>
      </c>
      <c r="N604" s="35" t="str">
        <f>IFERROR(IF(INDEX('[1]PNC 2020'!$A$3:$AA$434,MATCH($A604,'[1]PNC 2020'!$A$7:$A$434,0)+4,MATCH(N$60,'[1]PNC 2020'!$A$3:$AA$3,0))=0,"",INDEX('[1]PNC 2020'!$A$3:$AA$434,MATCH($A604,'[1]PNC 2020'!$A$7:$A$434,0)+4,MATCH(N$60,'[1]PNC 2020'!$A$3:$AA$3,0))),"")</f>
        <v/>
      </c>
      <c r="O604" s="35" t="str">
        <f>IFERROR(IF(INDEX('[1]PNC 2020'!$A$3:$AA$434,MATCH($A604,'[1]PNC 2020'!$A$7:$A$434,0)+4,MATCH(O$60,'[1]PNC 2020'!$A$3:$AA$3,0))=0,"",INDEX('[1]PNC 2020'!$A$3:$AA$434,MATCH($A604,'[1]PNC 2020'!$A$7:$A$434,0)+4,MATCH(O$60,'[1]PNC 2020'!$A$3:$AA$3,0))),"")</f>
        <v/>
      </c>
      <c r="P604" s="35">
        <f t="shared" si="214"/>
        <v>0</v>
      </c>
      <c r="Q604" s="35" t="str">
        <f>IFERROR(IF(INDEX('[1]PNC 2020'!$A$3:$AA$434,MATCH($A604,'[1]PNC 2020'!$A$7:$A$434,0)+4,MATCH(Q$60,'[1]PNC 2020'!$A$3:$AA$3,0))=0,"",INDEX('[1]PNC 2020'!$A$3:$AA$434,MATCH($A604,'[1]PNC 2020'!$A$7:$A$434,0)+4,MATCH(Q$60,'[1]PNC 2020'!$A$3:$AA$3,0))),"")</f>
        <v/>
      </c>
      <c r="R604" s="35" t="str">
        <f>IFERROR(IF(INDEX('[1]PNC 2020'!$A$3:$AA$434,MATCH($A604,'[1]PNC 2020'!$A$7:$A$434,0)+4,MATCH(R$60,'[1]PNC 2020'!$A$3:$AA$3,0))=0,"",INDEX('[1]PNC 2020'!$A$3:$AA$434,MATCH($A604,'[1]PNC 2020'!$A$7:$A$434,0)+4,MATCH(R$60,'[1]PNC 2020'!$A$3:$AA$3,0))),"")</f>
        <v/>
      </c>
      <c r="S604" s="35">
        <f t="shared" si="215"/>
        <v>0</v>
      </c>
      <c r="T604" s="35" t="str">
        <f>IFERROR(IF(INDEX('[1]PNC 2020'!$A$3:$AA$434,MATCH($A604,'[1]PNC 2020'!$A$7:$A$434,0)+4,MATCH(T$60,'[1]PNC 2020'!$A$3:$AA$3,0))=0,"",INDEX('[1]PNC 2020'!$A$3:$AA$434,MATCH($A604,'[1]PNC 2020'!$A$7:$A$434,0)+4,MATCH(T$60,'[1]PNC 2020'!$A$3:$AA$3,0))),"")</f>
        <v/>
      </c>
      <c r="U604" s="35" t="str">
        <f>IFERROR(IF(INDEX('[1]PNC 2020'!$A$3:$AA$434,MATCH($A604,'[1]PNC 2020'!$A$7:$A$434,0)+4,MATCH(U$60,'[1]PNC 2020'!$A$3:$AA$3,0))=0,"",INDEX('[1]PNC 2020'!$A$3:$AA$434,MATCH($A604,'[1]PNC 2020'!$A$7:$A$434,0)+4,MATCH(U$60,'[1]PNC 2020'!$A$3:$AA$3,0))),"")</f>
        <v/>
      </c>
      <c r="V604" s="35">
        <f t="shared" si="216"/>
        <v>0</v>
      </c>
      <c r="W604" s="35" t="str">
        <f>IFERROR(IF(INDEX('[1]PNC 2020'!$A$3:$AA$434,MATCH($A604,'[1]PNC 2020'!$A$7:$A$434,0)+4,MATCH(W$60,'[1]PNC 2020'!$A$3:$AA$3,0))=0,"",INDEX('[1]PNC 2020'!$A$3:$AA$434,MATCH($A604,'[1]PNC 2020'!$A$7:$A$434,0)+4,MATCH(W$60,'[1]PNC 2020'!$A$3:$AA$3,0))),"")</f>
        <v/>
      </c>
      <c r="X604" s="35" t="str">
        <f>IFERROR(IF(INDEX('[1]PNC 2020'!$A$3:$AA$434,MATCH($A604,'[1]PNC 2020'!$A$7:$A$434,0)+4,MATCH(X$60,'[1]PNC 2020'!$A$3:$AA$3,0))=0,"",INDEX('[1]PNC 2020'!$A$3:$AA$434,MATCH($A604,'[1]PNC 2020'!$A$7:$A$434,0)+4,MATCH(X$60,'[1]PNC 2020'!$A$3:$AA$3,0))),"")</f>
        <v/>
      </c>
      <c r="Y604" s="35">
        <f t="shared" si="217"/>
        <v>0</v>
      </c>
      <c r="Z604" s="35" t="str">
        <f>IFERROR(IF(INDEX('[1]PNC 2020'!$A$3:$AA$434,MATCH($A604,'[1]PNC 2020'!$A$7:$A$434,0)+4,MATCH(Z$60,'[1]PNC 2020'!$A$3:$AA$3,0))=0,"",INDEX('[1]PNC 2020'!$A$3:$AA$434,MATCH($A604,'[1]PNC 2020'!$A$7:$A$434,0)+4,MATCH(Z$60,'[1]PNC 2020'!$A$3:$AA$3,0))),"")</f>
        <v/>
      </c>
      <c r="AA604" s="35" t="str">
        <f>IFERROR(IF(INDEX('[1]PNC 2020'!$A$3:$AA$434,MATCH($A604,'[1]PNC 2020'!$A$7:$A$434,0)+4,MATCH(AA$60,'[1]PNC 2020'!$A$3:$AA$3,0))=0,"",INDEX('[1]PNC 2020'!$A$3:$AA$434,MATCH($A604,'[1]PNC 2020'!$A$7:$A$434,0)+4,MATCH(AA$60,'[1]PNC 2020'!$A$3:$AA$3,0))),"")</f>
        <v/>
      </c>
      <c r="AB604" s="35">
        <f t="shared" si="218"/>
        <v>0</v>
      </c>
      <c r="AC604" s="35" t="str">
        <f>IFERROR(IF(INDEX('[1]PNC 2020'!$A$3:$AA$434,MATCH($A604,'[1]PNC 2020'!$A$7:$A$434,0)+4,MATCH(AC$60,'[1]PNC 2020'!$A$3:$AA$3,0))=0,"",INDEX('[1]PNC 2020'!$A$3:$AA$434,MATCH($A604,'[1]PNC 2020'!$A$7:$A$434,0)+4,MATCH(AC$60,'[1]PNC 2020'!$A$3:$AA$3,0))),"")</f>
        <v/>
      </c>
      <c r="AD604" s="35" t="str">
        <f>IFERROR(IF(INDEX('[1]PNC 2020'!$A$3:$AA$434,MATCH($A604,'[1]PNC 2020'!$A$7:$A$434,0)+4,MATCH(AD$60,'[1]PNC 2020'!$A$3:$AA$3,0))=0,"",INDEX('[1]PNC 2020'!$A$3:$AA$434,MATCH($A604,'[1]PNC 2020'!$A$7:$A$434,0)+4,MATCH(AD$60,'[1]PNC 2020'!$A$3:$AA$3,0))),"")</f>
        <v/>
      </c>
      <c r="AE604" s="35">
        <f t="shared" si="219"/>
        <v>0</v>
      </c>
      <c r="AF604" s="35" t="str">
        <f>IFERROR(IF(INDEX('[1]PNC 2020'!$A$3:$AA$434,MATCH($A604,'[1]PNC 2020'!$A$7:$A$434,0)+4,MATCH(AF$60,'[1]PNC 2020'!$A$3:$AA$3,0))=0,"",INDEX('[1]PNC 2020'!$A$3:$AA$434,MATCH($A604,'[1]PNC 2020'!$A$7:$A$434,0)+4,MATCH(AF$60,'[1]PNC 2020'!$A$3:$AA$3,0))),"")</f>
        <v/>
      </c>
      <c r="AG604" s="35" t="str">
        <f>IFERROR(IF(INDEX('[1]PNC 2020'!$A$3:$AA$434,MATCH($A604,'[1]PNC 2020'!$A$7:$A$434,0)+4,MATCH(AG$60,'[1]PNC 2020'!$A$3:$AA$3,0))=0,"",INDEX('[1]PNC 2020'!$A$3:$AA$434,MATCH($A604,'[1]PNC 2020'!$A$7:$A$434,0)+4,MATCH(AG$60,'[1]PNC 2020'!$A$3:$AA$3,0))),"")</f>
        <v/>
      </c>
      <c r="AH604" s="35">
        <f t="shared" si="220"/>
        <v>0</v>
      </c>
      <c r="AI604" s="35" t="str">
        <f>IFERROR(IF(INDEX('[1]PNC 2020'!$A$3:$AA$434,MATCH($A604,'[1]PNC 2020'!$A$7:$A$434,0)+4,MATCH(AI$60,'[1]PNC 2020'!$A$3:$AA$3,0))=0,"",INDEX('[1]PNC 2020'!$A$3:$AA$434,MATCH($A604,'[1]PNC 2020'!$A$7:$A$434,0)+4,MATCH(AI$60,'[1]PNC 2020'!$A$3:$AA$3,0))),"")</f>
        <v/>
      </c>
      <c r="AJ604" s="35" t="str">
        <f>IFERROR(IF(INDEX('[1]PNC 2020'!$A$3:$AA$434,MATCH($A604,'[1]PNC 2020'!$A$7:$A$434,0)+4,MATCH(AJ$60,'[1]PNC 2020'!$A$3:$AA$3,0))=0,"",INDEX('[1]PNC 2020'!$A$3:$AA$434,MATCH($A604,'[1]PNC 2020'!$A$7:$A$434,0)+4,MATCH(AJ$60,'[1]PNC 2020'!$A$3:$AA$3,0))),"")</f>
        <v/>
      </c>
      <c r="AK604" s="35">
        <f t="shared" si="221"/>
        <v>0</v>
      </c>
      <c r="AM604" s="97" t="s">
        <v>10</v>
      </c>
    </row>
    <row r="605" spans="1:39" ht="15.9" customHeight="1" x14ac:dyDescent="0.25">
      <c r="A605" s="97" t="str">
        <f t="shared" si="208"/>
        <v>NoviembreSeguros Crecer, S. A.</v>
      </c>
      <c r="B605" s="37" t="s">
        <v>94</v>
      </c>
      <c r="C605" s="44">
        <f t="shared" si="209"/>
        <v>0</v>
      </c>
      <c r="D605" s="44">
        <f t="shared" si="210"/>
        <v>0</v>
      </c>
      <c r="E605" s="35" t="str">
        <f>IFERROR(IF(INDEX('[1]PNC 2020'!$A$3:$AA$434,MATCH($A605,'[1]PNC 2020'!$A$7:$A$434,0)+4,MATCH(E$60,'[1]PNC 2020'!$A$3:$AA$3,0))=0,"",INDEX('[1]PNC 2020'!$A$3:$AA$434,MATCH($A605,'[1]PNC 2020'!$A$7:$A$434,0)+4,MATCH(E$60,'[1]PNC 2020'!$A$3:$AA$3,0))),"")</f>
        <v/>
      </c>
      <c r="F605" s="35" t="str">
        <f>IFERROR(IF(INDEX('[1]PNC 2020'!$A$3:$AA$434,MATCH($A605,'[1]PNC 2020'!$A$7:$A$434,0)+4,MATCH(F$60,'[1]PNC 2020'!$A$3:$AA$3,0))=0,"",INDEX('[1]PNC 2020'!$A$3:$AA$434,MATCH($A605,'[1]PNC 2020'!$A$7:$A$434,0)+4,MATCH(F$60,'[1]PNC 2020'!$A$3:$AA$3,0))),"")</f>
        <v/>
      </c>
      <c r="G605" s="35">
        <f t="shared" si="211"/>
        <v>0</v>
      </c>
      <c r="H605" s="35" t="str">
        <f>IFERROR(IF(INDEX('[1]PNC 2020'!$A$3:$AA$434,MATCH($A605,'[1]PNC 2020'!$A$7:$A$434,0)+4,MATCH(H$60,'[1]PNC 2020'!$A$3:$AA$3,0))=0,"",INDEX('[1]PNC 2020'!$A$3:$AA$434,MATCH($A605,'[1]PNC 2020'!$A$7:$A$434,0)+4,MATCH(H$60,'[1]PNC 2020'!$A$3:$AA$3,0))),"")</f>
        <v/>
      </c>
      <c r="I605" s="35" t="str">
        <f>IFERROR(IF(INDEX('[1]PNC 2020'!$A$3:$AA$434,MATCH($A605,'[1]PNC 2020'!$A$7:$A$434,0)+4,MATCH(I$60,'[1]PNC 2020'!$A$3:$AA$3,0))=0,"",INDEX('[1]PNC 2020'!$A$3:$AA$434,MATCH($A605,'[1]PNC 2020'!$A$7:$A$434,0)+4,MATCH(I$60,'[1]PNC 2020'!$A$3:$AA$3,0))),"")</f>
        <v/>
      </c>
      <c r="J605" s="35">
        <f t="shared" si="212"/>
        <v>0</v>
      </c>
      <c r="K605" s="35" t="str">
        <f>IFERROR(IF(INDEX('[1]PNC 2020'!$A$3:$AA$434,MATCH($A605,'[1]PNC 2020'!$A$7:$A$434,0)+4,MATCH(K$60,'[1]PNC 2020'!$A$3:$AA$3,0))=0,"",INDEX('[1]PNC 2020'!$A$3:$AA$434,MATCH($A605,'[1]PNC 2020'!$A$7:$A$434,0)+4,MATCH(K$60,'[1]PNC 2020'!$A$3:$AA$3,0))),"")</f>
        <v/>
      </c>
      <c r="L605" s="35" t="str">
        <f>IFERROR(IF(INDEX('[1]PNC 2020'!$A$3:$AA$434,MATCH($A605,'[1]PNC 2020'!$A$7:$A$434,0)+4,MATCH(L$60,'[1]PNC 2020'!$A$3:$AA$3,0))=0,"",INDEX('[1]PNC 2020'!$A$3:$AA$434,MATCH($A605,'[1]PNC 2020'!$A$7:$A$434,0)+4,MATCH(L$60,'[1]PNC 2020'!$A$3:$AA$3,0))),"")</f>
        <v/>
      </c>
      <c r="M605" s="35">
        <f t="shared" si="213"/>
        <v>0</v>
      </c>
      <c r="N605" s="35" t="str">
        <f>IFERROR(IF(INDEX('[1]PNC 2020'!$A$3:$AA$434,MATCH($A605,'[1]PNC 2020'!$A$7:$A$434,0)+4,MATCH(N$60,'[1]PNC 2020'!$A$3:$AA$3,0))=0,"",INDEX('[1]PNC 2020'!$A$3:$AA$434,MATCH($A605,'[1]PNC 2020'!$A$7:$A$434,0)+4,MATCH(N$60,'[1]PNC 2020'!$A$3:$AA$3,0))),"")</f>
        <v/>
      </c>
      <c r="O605" s="35" t="str">
        <f>IFERROR(IF(INDEX('[1]PNC 2020'!$A$3:$AA$434,MATCH($A605,'[1]PNC 2020'!$A$7:$A$434,0)+4,MATCH(O$60,'[1]PNC 2020'!$A$3:$AA$3,0))=0,"",INDEX('[1]PNC 2020'!$A$3:$AA$434,MATCH($A605,'[1]PNC 2020'!$A$7:$A$434,0)+4,MATCH(O$60,'[1]PNC 2020'!$A$3:$AA$3,0))),"")</f>
        <v/>
      </c>
      <c r="P605" s="35">
        <f t="shared" si="214"/>
        <v>0</v>
      </c>
      <c r="Q605" s="35" t="str">
        <f>IFERROR(IF(INDEX('[1]PNC 2020'!$A$3:$AA$434,MATCH($A605,'[1]PNC 2020'!$A$7:$A$434,0)+4,MATCH(Q$60,'[1]PNC 2020'!$A$3:$AA$3,0))=0,"",INDEX('[1]PNC 2020'!$A$3:$AA$434,MATCH($A605,'[1]PNC 2020'!$A$7:$A$434,0)+4,MATCH(Q$60,'[1]PNC 2020'!$A$3:$AA$3,0))),"")</f>
        <v/>
      </c>
      <c r="R605" s="35" t="str">
        <f>IFERROR(IF(INDEX('[1]PNC 2020'!$A$3:$AA$434,MATCH($A605,'[1]PNC 2020'!$A$7:$A$434,0)+4,MATCH(R$60,'[1]PNC 2020'!$A$3:$AA$3,0))=0,"",INDEX('[1]PNC 2020'!$A$3:$AA$434,MATCH($A605,'[1]PNC 2020'!$A$7:$A$434,0)+4,MATCH(R$60,'[1]PNC 2020'!$A$3:$AA$3,0))),"")</f>
        <v/>
      </c>
      <c r="S605" s="35">
        <f t="shared" si="215"/>
        <v>0</v>
      </c>
      <c r="T605" s="35" t="str">
        <f>IFERROR(IF(INDEX('[1]PNC 2020'!$A$3:$AA$434,MATCH($A605,'[1]PNC 2020'!$A$7:$A$434,0)+4,MATCH(T$60,'[1]PNC 2020'!$A$3:$AA$3,0))=0,"",INDEX('[1]PNC 2020'!$A$3:$AA$434,MATCH($A605,'[1]PNC 2020'!$A$7:$A$434,0)+4,MATCH(T$60,'[1]PNC 2020'!$A$3:$AA$3,0))),"")</f>
        <v/>
      </c>
      <c r="U605" s="35" t="str">
        <f>IFERROR(IF(INDEX('[1]PNC 2020'!$A$3:$AA$434,MATCH($A605,'[1]PNC 2020'!$A$7:$A$434,0)+4,MATCH(U$60,'[1]PNC 2020'!$A$3:$AA$3,0))=0,"",INDEX('[1]PNC 2020'!$A$3:$AA$434,MATCH($A605,'[1]PNC 2020'!$A$7:$A$434,0)+4,MATCH(U$60,'[1]PNC 2020'!$A$3:$AA$3,0))),"")</f>
        <v/>
      </c>
      <c r="V605" s="35">
        <f t="shared" si="216"/>
        <v>0</v>
      </c>
      <c r="W605" s="35" t="str">
        <f>IFERROR(IF(INDEX('[1]PNC 2020'!$A$3:$AA$434,MATCH($A605,'[1]PNC 2020'!$A$7:$A$434,0)+4,MATCH(W$60,'[1]PNC 2020'!$A$3:$AA$3,0))=0,"",INDEX('[1]PNC 2020'!$A$3:$AA$434,MATCH($A605,'[1]PNC 2020'!$A$7:$A$434,0)+4,MATCH(W$60,'[1]PNC 2020'!$A$3:$AA$3,0))),"")</f>
        <v/>
      </c>
      <c r="X605" s="35" t="str">
        <f>IFERROR(IF(INDEX('[1]PNC 2020'!$A$3:$AA$434,MATCH($A605,'[1]PNC 2020'!$A$7:$A$434,0)+4,MATCH(X$60,'[1]PNC 2020'!$A$3:$AA$3,0))=0,"",INDEX('[1]PNC 2020'!$A$3:$AA$434,MATCH($A605,'[1]PNC 2020'!$A$7:$A$434,0)+4,MATCH(X$60,'[1]PNC 2020'!$A$3:$AA$3,0))),"")</f>
        <v/>
      </c>
      <c r="Y605" s="35">
        <f t="shared" si="217"/>
        <v>0</v>
      </c>
      <c r="Z605" s="35" t="str">
        <f>IFERROR(IF(INDEX('[1]PNC 2020'!$A$3:$AA$434,MATCH($A605,'[1]PNC 2020'!$A$7:$A$434,0)+4,MATCH(Z$60,'[1]PNC 2020'!$A$3:$AA$3,0))=0,"",INDEX('[1]PNC 2020'!$A$3:$AA$434,MATCH($A605,'[1]PNC 2020'!$A$7:$A$434,0)+4,MATCH(Z$60,'[1]PNC 2020'!$A$3:$AA$3,0))),"")</f>
        <v/>
      </c>
      <c r="AA605" s="35" t="str">
        <f>IFERROR(IF(INDEX('[1]PNC 2020'!$A$3:$AA$434,MATCH($A605,'[1]PNC 2020'!$A$7:$A$434,0)+4,MATCH(AA$60,'[1]PNC 2020'!$A$3:$AA$3,0))=0,"",INDEX('[1]PNC 2020'!$A$3:$AA$434,MATCH($A605,'[1]PNC 2020'!$A$7:$A$434,0)+4,MATCH(AA$60,'[1]PNC 2020'!$A$3:$AA$3,0))),"")</f>
        <v/>
      </c>
      <c r="AB605" s="35">
        <f t="shared" si="218"/>
        <v>0</v>
      </c>
      <c r="AC605" s="35" t="str">
        <f>IFERROR(IF(INDEX('[1]PNC 2020'!$A$3:$AA$434,MATCH($A605,'[1]PNC 2020'!$A$7:$A$434,0)+4,MATCH(AC$60,'[1]PNC 2020'!$A$3:$AA$3,0))=0,"",INDEX('[1]PNC 2020'!$A$3:$AA$434,MATCH($A605,'[1]PNC 2020'!$A$7:$A$434,0)+4,MATCH(AC$60,'[1]PNC 2020'!$A$3:$AA$3,0))),"")</f>
        <v/>
      </c>
      <c r="AD605" s="35" t="str">
        <f>IFERROR(IF(INDEX('[1]PNC 2020'!$A$3:$AA$434,MATCH($A605,'[1]PNC 2020'!$A$7:$A$434,0)+4,MATCH(AD$60,'[1]PNC 2020'!$A$3:$AA$3,0))=0,"",INDEX('[1]PNC 2020'!$A$3:$AA$434,MATCH($A605,'[1]PNC 2020'!$A$7:$A$434,0)+4,MATCH(AD$60,'[1]PNC 2020'!$A$3:$AA$3,0))),"")</f>
        <v/>
      </c>
      <c r="AE605" s="35">
        <f t="shared" si="219"/>
        <v>0</v>
      </c>
      <c r="AF605" s="35" t="str">
        <f>IFERROR(IF(INDEX('[1]PNC 2020'!$A$3:$AA$434,MATCH($A605,'[1]PNC 2020'!$A$7:$A$434,0)+4,MATCH(AF$60,'[1]PNC 2020'!$A$3:$AA$3,0))=0,"",INDEX('[1]PNC 2020'!$A$3:$AA$434,MATCH($A605,'[1]PNC 2020'!$A$7:$A$434,0)+4,MATCH(AF$60,'[1]PNC 2020'!$A$3:$AA$3,0))),"")</f>
        <v/>
      </c>
      <c r="AG605" s="35" t="str">
        <f>IFERROR(IF(INDEX('[1]PNC 2020'!$A$3:$AA$434,MATCH($A605,'[1]PNC 2020'!$A$7:$A$434,0)+4,MATCH(AG$60,'[1]PNC 2020'!$A$3:$AA$3,0))=0,"",INDEX('[1]PNC 2020'!$A$3:$AA$434,MATCH($A605,'[1]PNC 2020'!$A$7:$A$434,0)+4,MATCH(AG$60,'[1]PNC 2020'!$A$3:$AA$3,0))),"")</f>
        <v/>
      </c>
      <c r="AH605" s="35">
        <f t="shared" si="220"/>
        <v>0</v>
      </c>
      <c r="AI605" s="35" t="str">
        <f>IFERROR(IF(INDEX('[1]PNC 2020'!$A$3:$AA$434,MATCH($A605,'[1]PNC 2020'!$A$7:$A$434,0)+4,MATCH(AI$60,'[1]PNC 2020'!$A$3:$AA$3,0))=0,"",INDEX('[1]PNC 2020'!$A$3:$AA$434,MATCH($A605,'[1]PNC 2020'!$A$7:$A$434,0)+4,MATCH(AI$60,'[1]PNC 2020'!$A$3:$AA$3,0))),"")</f>
        <v/>
      </c>
      <c r="AJ605" s="35" t="str">
        <f>IFERROR(IF(INDEX('[1]PNC 2020'!$A$3:$AA$434,MATCH($A605,'[1]PNC 2020'!$A$7:$A$434,0)+4,MATCH(AJ$60,'[1]PNC 2020'!$A$3:$AA$3,0))=0,"",INDEX('[1]PNC 2020'!$A$3:$AA$434,MATCH($A605,'[1]PNC 2020'!$A$7:$A$434,0)+4,MATCH(AJ$60,'[1]PNC 2020'!$A$3:$AA$3,0))),"")</f>
        <v/>
      </c>
      <c r="AK605" s="35">
        <f t="shared" si="221"/>
        <v>0</v>
      </c>
      <c r="AM605" s="97" t="s">
        <v>10</v>
      </c>
    </row>
    <row r="606" spans="1:39" ht="15.9" customHeight="1" x14ac:dyDescent="0.25">
      <c r="A606" s="97" t="str">
        <f t="shared" si="208"/>
        <v>NoviembreWorldwide Seguros, S. A.</v>
      </c>
      <c r="B606" s="37" t="s">
        <v>113</v>
      </c>
      <c r="C606" s="44">
        <f t="shared" si="209"/>
        <v>0</v>
      </c>
      <c r="D606" s="44">
        <f t="shared" si="210"/>
        <v>0</v>
      </c>
      <c r="E606" s="35" t="str">
        <f>IFERROR(IF(INDEX('[1]PNC 2020'!$A$3:$AA$434,MATCH($A606,'[1]PNC 2020'!$A$7:$A$434,0)+4,MATCH(E$60,'[1]PNC 2020'!$A$3:$AA$3,0))=0,"",INDEX('[1]PNC 2020'!$A$3:$AA$434,MATCH($A606,'[1]PNC 2020'!$A$7:$A$434,0)+4,MATCH(E$60,'[1]PNC 2020'!$A$3:$AA$3,0))),"")</f>
        <v/>
      </c>
      <c r="F606" s="35" t="str">
        <f>IFERROR(IF(INDEX('[1]PNC 2020'!$A$3:$AA$434,MATCH($A606,'[1]PNC 2020'!$A$7:$A$434,0)+4,MATCH(F$60,'[1]PNC 2020'!$A$3:$AA$3,0))=0,"",INDEX('[1]PNC 2020'!$A$3:$AA$434,MATCH($A606,'[1]PNC 2020'!$A$7:$A$434,0)+4,MATCH(F$60,'[1]PNC 2020'!$A$3:$AA$3,0))),"")</f>
        <v/>
      </c>
      <c r="G606" s="35">
        <f t="shared" si="211"/>
        <v>0</v>
      </c>
      <c r="H606" s="35" t="str">
        <f>IFERROR(IF(INDEX('[1]PNC 2020'!$A$3:$AA$434,MATCH($A606,'[1]PNC 2020'!$A$7:$A$434,0)+4,MATCH(H$60,'[1]PNC 2020'!$A$3:$AA$3,0))=0,"",INDEX('[1]PNC 2020'!$A$3:$AA$434,MATCH($A606,'[1]PNC 2020'!$A$7:$A$434,0)+4,MATCH(H$60,'[1]PNC 2020'!$A$3:$AA$3,0))),"")</f>
        <v/>
      </c>
      <c r="I606" s="35" t="str">
        <f>IFERROR(IF(INDEX('[1]PNC 2020'!$A$3:$AA$434,MATCH($A606,'[1]PNC 2020'!$A$7:$A$434,0)+4,MATCH(I$60,'[1]PNC 2020'!$A$3:$AA$3,0))=0,"",INDEX('[1]PNC 2020'!$A$3:$AA$434,MATCH($A606,'[1]PNC 2020'!$A$7:$A$434,0)+4,MATCH(I$60,'[1]PNC 2020'!$A$3:$AA$3,0))),"")</f>
        <v/>
      </c>
      <c r="J606" s="35">
        <f t="shared" si="212"/>
        <v>0</v>
      </c>
      <c r="K606" s="35" t="str">
        <f>IFERROR(IF(INDEX('[1]PNC 2020'!$A$3:$AA$434,MATCH($A606,'[1]PNC 2020'!$A$7:$A$434,0)+4,MATCH(K$60,'[1]PNC 2020'!$A$3:$AA$3,0))=0,"",INDEX('[1]PNC 2020'!$A$3:$AA$434,MATCH($A606,'[1]PNC 2020'!$A$7:$A$434,0)+4,MATCH(K$60,'[1]PNC 2020'!$A$3:$AA$3,0))),"")</f>
        <v/>
      </c>
      <c r="L606" s="35" t="str">
        <f>IFERROR(IF(INDEX('[1]PNC 2020'!$A$3:$AA$434,MATCH($A606,'[1]PNC 2020'!$A$7:$A$434,0)+4,MATCH(L$60,'[1]PNC 2020'!$A$3:$AA$3,0))=0,"",INDEX('[1]PNC 2020'!$A$3:$AA$434,MATCH($A606,'[1]PNC 2020'!$A$7:$A$434,0)+4,MATCH(L$60,'[1]PNC 2020'!$A$3:$AA$3,0))),"")</f>
        <v/>
      </c>
      <c r="M606" s="35">
        <f t="shared" si="213"/>
        <v>0</v>
      </c>
      <c r="N606" s="35" t="str">
        <f>IFERROR(IF(INDEX('[1]PNC 2020'!$A$3:$AA$434,MATCH($A606,'[1]PNC 2020'!$A$7:$A$434,0)+4,MATCH(N$60,'[1]PNC 2020'!$A$3:$AA$3,0))=0,"",INDEX('[1]PNC 2020'!$A$3:$AA$434,MATCH($A606,'[1]PNC 2020'!$A$7:$A$434,0)+4,MATCH(N$60,'[1]PNC 2020'!$A$3:$AA$3,0))),"")</f>
        <v/>
      </c>
      <c r="O606" s="35" t="str">
        <f>IFERROR(IF(INDEX('[1]PNC 2020'!$A$3:$AA$434,MATCH($A606,'[1]PNC 2020'!$A$7:$A$434,0)+4,MATCH(O$60,'[1]PNC 2020'!$A$3:$AA$3,0))=0,"",INDEX('[1]PNC 2020'!$A$3:$AA$434,MATCH($A606,'[1]PNC 2020'!$A$7:$A$434,0)+4,MATCH(O$60,'[1]PNC 2020'!$A$3:$AA$3,0))),"")</f>
        <v/>
      </c>
      <c r="P606" s="35">
        <f t="shared" si="214"/>
        <v>0</v>
      </c>
      <c r="Q606" s="35" t="str">
        <f>IFERROR(IF(INDEX('[1]PNC 2020'!$A$3:$AA$434,MATCH($A606,'[1]PNC 2020'!$A$7:$A$434,0)+4,MATCH(Q$60,'[1]PNC 2020'!$A$3:$AA$3,0))=0,"",INDEX('[1]PNC 2020'!$A$3:$AA$434,MATCH($A606,'[1]PNC 2020'!$A$7:$A$434,0)+4,MATCH(Q$60,'[1]PNC 2020'!$A$3:$AA$3,0))),"")</f>
        <v/>
      </c>
      <c r="R606" s="35" t="str">
        <f>IFERROR(IF(INDEX('[1]PNC 2020'!$A$3:$AA$434,MATCH($A606,'[1]PNC 2020'!$A$7:$A$434,0)+4,MATCH(R$60,'[1]PNC 2020'!$A$3:$AA$3,0))=0,"",INDEX('[1]PNC 2020'!$A$3:$AA$434,MATCH($A606,'[1]PNC 2020'!$A$7:$A$434,0)+4,MATCH(R$60,'[1]PNC 2020'!$A$3:$AA$3,0))),"")</f>
        <v/>
      </c>
      <c r="S606" s="35">
        <f t="shared" si="215"/>
        <v>0</v>
      </c>
      <c r="T606" s="35" t="str">
        <f>IFERROR(IF(INDEX('[1]PNC 2020'!$A$3:$AA$434,MATCH($A606,'[1]PNC 2020'!$A$7:$A$434,0)+4,MATCH(T$60,'[1]PNC 2020'!$A$3:$AA$3,0))=0,"",INDEX('[1]PNC 2020'!$A$3:$AA$434,MATCH($A606,'[1]PNC 2020'!$A$7:$A$434,0)+4,MATCH(T$60,'[1]PNC 2020'!$A$3:$AA$3,0))),"")</f>
        <v/>
      </c>
      <c r="U606" s="35" t="str">
        <f>IFERROR(IF(INDEX('[1]PNC 2020'!$A$3:$AA$434,MATCH($A606,'[1]PNC 2020'!$A$7:$A$434,0)+4,MATCH(U$60,'[1]PNC 2020'!$A$3:$AA$3,0))=0,"",INDEX('[1]PNC 2020'!$A$3:$AA$434,MATCH($A606,'[1]PNC 2020'!$A$7:$A$434,0)+4,MATCH(U$60,'[1]PNC 2020'!$A$3:$AA$3,0))),"")</f>
        <v/>
      </c>
      <c r="V606" s="35">
        <f t="shared" si="216"/>
        <v>0</v>
      </c>
      <c r="W606" s="35" t="str">
        <f>IFERROR(IF(INDEX('[1]PNC 2020'!$A$3:$AA$434,MATCH($A606,'[1]PNC 2020'!$A$7:$A$434,0)+4,MATCH(W$60,'[1]PNC 2020'!$A$3:$AA$3,0))=0,"",INDEX('[1]PNC 2020'!$A$3:$AA$434,MATCH($A606,'[1]PNC 2020'!$A$7:$A$434,0)+4,MATCH(W$60,'[1]PNC 2020'!$A$3:$AA$3,0))),"")</f>
        <v/>
      </c>
      <c r="X606" s="35" t="str">
        <f>IFERROR(IF(INDEX('[1]PNC 2020'!$A$3:$AA$434,MATCH($A606,'[1]PNC 2020'!$A$7:$A$434,0)+4,MATCH(X$60,'[1]PNC 2020'!$A$3:$AA$3,0))=0,"",INDEX('[1]PNC 2020'!$A$3:$AA$434,MATCH($A606,'[1]PNC 2020'!$A$7:$A$434,0)+4,MATCH(X$60,'[1]PNC 2020'!$A$3:$AA$3,0))),"")</f>
        <v/>
      </c>
      <c r="Y606" s="35">
        <f t="shared" si="217"/>
        <v>0</v>
      </c>
      <c r="Z606" s="35" t="str">
        <f>IFERROR(IF(INDEX('[1]PNC 2020'!$A$3:$AA$434,MATCH($A606,'[1]PNC 2020'!$A$7:$A$434,0)+4,MATCH(Z$60,'[1]PNC 2020'!$A$3:$AA$3,0))=0,"",INDEX('[1]PNC 2020'!$A$3:$AA$434,MATCH($A606,'[1]PNC 2020'!$A$7:$A$434,0)+4,MATCH(Z$60,'[1]PNC 2020'!$A$3:$AA$3,0))),"")</f>
        <v/>
      </c>
      <c r="AA606" s="35" t="str">
        <f>IFERROR(IF(INDEX('[1]PNC 2020'!$A$3:$AA$434,MATCH($A606,'[1]PNC 2020'!$A$7:$A$434,0)+4,MATCH(AA$60,'[1]PNC 2020'!$A$3:$AA$3,0))=0,"",INDEX('[1]PNC 2020'!$A$3:$AA$434,MATCH($A606,'[1]PNC 2020'!$A$7:$A$434,0)+4,MATCH(AA$60,'[1]PNC 2020'!$A$3:$AA$3,0))),"")</f>
        <v/>
      </c>
      <c r="AB606" s="35">
        <f t="shared" si="218"/>
        <v>0</v>
      </c>
      <c r="AC606" s="35" t="str">
        <f>IFERROR(IF(INDEX('[1]PNC 2020'!$A$3:$AA$434,MATCH($A606,'[1]PNC 2020'!$A$7:$A$434,0)+4,MATCH(AC$60,'[1]PNC 2020'!$A$3:$AA$3,0))=0,"",INDEX('[1]PNC 2020'!$A$3:$AA$434,MATCH($A606,'[1]PNC 2020'!$A$7:$A$434,0)+4,MATCH(AC$60,'[1]PNC 2020'!$A$3:$AA$3,0))),"")</f>
        <v/>
      </c>
      <c r="AD606" s="35" t="str">
        <f>IFERROR(IF(INDEX('[1]PNC 2020'!$A$3:$AA$434,MATCH($A606,'[1]PNC 2020'!$A$7:$A$434,0)+4,MATCH(AD$60,'[1]PNC 2020'!$A$3:$AA$3,0))=0,"",INDEX('[1]PNC 2020'!$A$3:$AA$434,MATCH($A606,'[1]PNC 2020'!$A$7:$A$434,0)+4,MATCH(AD$60,'[1]PNC 2020'!$A$3:$AA$3,0))),"")</f>
        <v/>
      </c>
      <c r="AE606" s="35">
        <f t="shared" si="219"/>
        <v>0</v>
      </c>
      <c r="AF606" s="35" t="str">
        <f>IFERROR(IF(INDEX('[1]PNC 2020'!$A$3:$AA$434,MATCH($A606,'[1]PNC 2020'!$A$7:$A$434,0)+4,MATCH(AF$60,'[1]PNC 2020'!$A$3:$AA$3,0))=0,"",INDEX('[1]PNC 2020'!$A$3:$AA$434,MATCH($A606,'[1]PNC 2020'!$A$7:$A$434,0)+4,MATCH(AF$60,'[1]PNC 2020'!$A$3:$AA$3,0))),"")</f>
        <v/>
      </c>
      <c r="AG606" s="35" t="str">
        <f>IFERROR(IF(INDEX('[1]PNC 2020'!$A$3:$AA$434,MATCH($A606,'[1]PNC 2020'!$A$7:$A$434,0)+4,MATCH(AG$60,'[1]PNC 2020'!$A$3:$AA$3,0))=0,"",INDEX('[1]PNC 2020'!$A$3:$AA$434,MATCH($A606,'[1]PNC 2020'!$A$7:$A$434,0)+4,MATCH(AG$60,'[1]PNC 2020'!$A$3:$AA$3,0))),"")</f>
        <v/>
      </c>
      <c r="AH606" s="35">
        <f t="shared" si="220"/>
        <v>0</v>
      </c>
      <c r="AI606" s="35" t="str">
        <f>IFERROR(IF(INDEX('[1]PNC 2020'!$A$3:$AA$434,MATCH($A606,'[1]PNC 2020'!$A$7:$A$434,0)+4,MATCH(AI$60,'[1]PNC 2020'!$A$3:$AA$3,0))=0,"",INDEX('[1]PNC 2020'!$A$3:$AA$434,MATCH($A606,'[1]PNC 2020'!$A$7:$A$434,0)+4,MATCH(AI$60,'[1]PNC 2020'!$A$3:$AA$3,0))),"")</f>
        <v/>
      </c>
      <c r="AJ606" s="35" t="str">
        <f>IFERROR(IF(INDEX('[1]PNC 2020'!$A$3:$AA$434,MATCH($A606,'[1]PNC 2020'!$A$7:$A$434,0)+4,MATCH(AJ$60,'[1]PNC 2020'!$A$3:$AA$3,0))=0,"",INDEX('[1]PNC 2020'!$A$3:$AA$434,MATCH($A606,'[1]PNC 2020'!$A$7:$A$434,0)+4,MATCH(AJ$60,'[1]PNC 2020'!$A$3:$AA$3,0))),"")</f>
        <v/>
      </c>
      <c r="AK606" s="35">
        <f t="shared" si="221"/>
        <v>0</v>
      </c>
      <c r="AM606" s="97" t="s">
        <v>10</v>
      </c>
    </row>
    <row r="607" spans="1:39" ht="15.9" customHeight="1" x14ac:dyDescent="0.25">
      <c r="A607" s="97" t="str">
        <f t="shared" si="208"/>
        <v>NoviembreGeneral de Seguros, S. A.</v>
      </c>
      <c r="B607" s="37" t="s">
        <v>77</v>
      </c>
      <c r="C607" s="44">
        <f t="shared" si="209"/>
        <v>0</v>
      </c>
      <c r="D607" s="44">
        <f t="shared" si="210"/>
        <v>0</v>
      </c>
      <c r="E607" s="35" t="str">
        <f>IFERROR(IF(INDEX('[1]PNC 2020'!$A$3:$AA$434,MATCH($A607,'[1]PNC 2020'!$A$7:$A$434,0)+4,MATCH(E$60,'[1]PNC 2020'!$A$3:$AA$3,0))=0,"",INDEX('[1]PNC 2020'!$A$3:$AA$434,MATCH($A607,'[1]PNC 2020'!$A$7:$A$434,0)+4,MATCH(E$60,'[1]PNC 2020'!$A$3:$AA$3,0))),"")</f>
        <v/>
      </c>
      <c r="F607" s="35" t="str">
        <f>IFERROR(IF(INDEX('[1]PNC 2020'!$A$3:$AA$434,MATCH($A607,'[1]PNC 2020'!$A$7:$A$434,0)+4,MATCH(F$60,'[1]PNC 2020'!$A$3:$AA$3,0))=0,"",INDEX('[1]PNC 2020'!$A$3:$AA$434,MATCH($A607,'[1]PNC 2020'!$A$7:$A$434,0)+4,MATCH(F$60,'[1]PNC 2020'!$A$3:$AA$3,0))),"")</f>
        <v/>
      </c>
      <c r="G607" s="35">
        <f t="shared" si="211"/>
        <v>0</v>
      </c>
      <c r="H607" s="35" t="str">
        <f>IFERROR(IF(INDEX('[1]PNC 2020'!$A$3:$AA$434,MATCH($A607,'[1]PNC 2020'!$A$7:$A$434,0)+4,MATCH(H$60,'[1]PNC 2020'!$A$3:$AA$3,0))=0,"",INDEX('[1]PNC 2020'!$A$3:$AA$434,MATCH($A607,'[1]PNC 2020'!$A$7:$A$434,0)+4,MATCH(H$60,'[1]PNC 2020'!$A$3:$AA$3,0))),"")</f>
        <v/>
      </c>
      <c r="I607" s="35" t="str">
        <f>IFERROR(IF(INDEX('[1]PNC 2020'!$A$3:$AA$434,MATCH($A607,'[1]PNC 2020'!$A$7:$A$434,0)+4,MATCH(I$60,'[1]PNC 2020'!$A$3:$AA$3,0))=0,"",INDEX('[1]PNC 2020'!$A$3:$AA$434,MATCH($A607,'[1]PNC 2020'!$A$7:$A$434,0)+4,MATCH(I$60,'[1]PNC 2020'!$A$3:$AA$3,0))),"")</f>
        <v/>
      </c>
      <c r="J607" s="35">
        <f t="shared" si="212"/>
        <v>0</v>
      </c>
      <c r="K607" s="35" t="str">
        <f>IFERROR(IF(INDEX('[1]PNC 2020'!$A$3:$AA$434,MATCH($A607,'[1]PNC 2020'!$A$7:$A$434,0)+4,MATCH(K$60,'[1]PNC 2020'!$A$3:$AA$3,0))=0,"",INDEX('[1]PNC 2020'!$A$3:$AA$434,MATCH($A607,'[1]PNC 2020'!$A$7:$A$434,0)+4,MATCH(K$60,'[1]PNC 2020'!$A$3:$AA$3,0))),"")</f>
        <v/>
      </c>
      <c r="L607" s="35" t="str">
        <f>IFERROR(IF(INDEX('[1]PNC 2020'!$A$3:$AA$434,MATCH($A607,'[1]PNC 2020'!$A$7:$A$434,0)+4,MATCH(L$60,'[1]PNC 2020'!$A$3:$AA$3,0))=0,"",INDEX('[1]PNC 2020'!$A$3:$AA$434,MATCH($A607,'[1]PNC 2020'!$A$7:$A$434,0)+4,MATCH(L$60,'[1]PNC 2020'!$A$3:$AA$3,0))),"")</f>
        <v/>
      </c>
      <c r="M607" s="35">
        <f t="shared" si="213"/>
        <v>0</v>
      </c>
      <c r="N607" s="35" t="str">
        <f>IFERROR(IF(INDEX('[1]PNC 2020'!$A$3:$AA$434,MATCH($A607,'[1]PNC 2020'!$A$7:$A$434,0)+4,MATCH(N$60,'[1]PNC 2020'!$A$3:$AA$3,0))=0,"",INDEX('[1]PNC 2020'!$A$3:$AA$434,MATCH($A607,'[1]PNC 2020'!$A$7:$A$434,0)+4,MATCH(N$60,'[1]PNC 2020'!$A$3:$AA$3,0))),"")</f>
        <v/>
      </c>
      <c r="O607" s="35" t="str">
        <f>IFERROR(IF(INDEX('[1]PNC 2020'!$A$3:$AA$434,MATCH($A607,'[1]PNC 2020'!$A$7:$A$434,0)+4,MATCH(O$60,'[1]PNC 2020'!$A$3:$AA$3,0))=0,"",INDEX('[1]PNC 2020'!$A$3:$AA$434,MATCH($A607,'[1]PNC 2020'!$A$7:$A$434,0)+4,MATCH(O$60,'[1]PNC 2020'!$A$3:$AA$3,0))),"")</f>
        <v/>
      </c>
      <c r="P607" s="35">
        <f t="shared" si="214"/>
        <v>0</v>
      </c>
      <c r="Q607" s="35" t="str">
        <f>IFERROR(IF(INDEX('[1]PNC 2020'!$A$3:$AA$434,MATCH($A607,'[1]PNC 2020'!$A$7:$A$434,0)+4,MATCH(Q$60,'[1]PNC 2020'!$A$3:$AA$3,0))=0,"",INDEX('[1]PNC 2020'!$A$3:$AA$434,MATCH($A607,'[1]PNC 2020'!$A$7:$A$434,0)+4,MATCH(Q$60,'[1]PNC 2020'!$A$3:$AA$3,0))),"")</f>
        <v/>
      </c>
      <c r="R607" s="35" t="str">
        <f>IFERROR(IF(INDEX('[1]PNC 2020'!$A$3:$AA$434,MATCH($A607,'[1]PNC 2020'!$A$7:$A$434,0)+4,MATCH(R$60,'[1]PNC 2020'!$A$3:$AA$3,0))=0,"",INDEX('[1]PNC 2020'!$A$3:$AA$434,MATCH($A607,'[1]PNC 2020'!$A$7:$A$434,0)+4,MATCH(R$60,'[1]PNC 2020'!$A$3:$AA$3,0))),"")</f>
        <v/>
      </c>
      <c r="S607" s="35">
        <f t="shared" si="215"/>
        <v>0</v>
      </c>
      <c r="T607" s="35" t="str">
        <f>IFERROR(IF(INDEX('[1]PNC 2020'!$A$3:$AA$434,MATCH($A607,'[1]PNC 2020'!$A$7:$A$434,0)+4,MATCH(T$60,'[1]PNC 2020'!$A$3:$AA$3,0))=0,"",INDEX('[1]PNC 2020'!$A$3:$AA$434,MATCH($A607,'[1]PNC 2020'!$A$7:$A$434,0)+4,MATCH(T$60,'[1]PNC 2020'!$A$3:$AA$3,0))),"")</f>
        <v/>
      </c>
      <c r="U607" s="35" t="str">
        <f>IFERROR(IF(INDEX('[1]PNC 2020'!$A$3:$AA$434,MATCH($A607,'[1]PNC 2020'!$A$7:$A$434,0)+4,MATCH(U$60,'[1]PNC 2020'!$A$3:$AA$3,0))=0,"",INDEX('[1]PNC 2020'!$A$3:$AA$434,MATCH($A607,'[1]PNC 2020'!$A$7:$A$434,0)+4,MATCH(U$60,'[1]PNC 2020'!$A$3:$AA$3,0))),"")</f>
        <v/>
      </c>
      <c r="V607" s="35">
        <f t="shared" si="216"/>
        <v>0</v>
      </c>
      <c r="W607" s="35" t="str">
        <f>IFERROR(IF(INDEX('[1]PNC 2020'!$A$3:$AA$434,MATCH($A607,'[1]PNC 2020'!$A$7:$A$434,0)+4,MATCH(W$60,'[1]PNC 2020'!$A$3:$AA$3,0))=0,"",INDEX('[1]PNC 2020'!$A$3:$AA$434,MATCH($A607,'[1]PNC 2020'!$A$7:$A$434,0)+4,MATCH(W$60,'[1]PNC 2020'!$A$3:$AA$3,0))),"")</f>
        <v/>
      </c>
      <c r="X607" s="35" t="str">
        <f>IFERROR(IF(INDEX('[1]PNC 2020'!$A$3:$AA$434,MATCH($A607,'[1]PNC 2020'!$A$7:$A$434,0)+4,MATCH(X$60,'[1]PNC 2020'!$A$3:$AA$3,0))=0,"",INDEX('[1]PNC 2020'!$A$3:$AA$434,MATCH($A607,'[1]PNC 2020'!$A$7:$A$434,0)+4,MATCH(X$60,'[1]PNC 2020'!$A$3:$AA$3,0))),"")</f>
        <v/>
      </c>
      <c r="Y607" s="35">
        <f t="shared" si="217"/>
        <v>0</v>
      </c>
      <c r="Z607" s="35" t="str">
        <f>IFERROR(IF(INDEX('[1]PNC 2020'!$A$3:$AA$434,MATCH($A607,'[1]PNC 2020'!$A$7:$A$434,0)+4,MATCH(Z$60,'[1]PNC 2020'!$A$3:$AA$3,0))=0,"",INDEX('[1]PNC 2020'!$A$3:$AA$434,MATCH($A607,'[1]PNC 2020'!$A$7:$A$434,0)+4,MATCH(Z$60,'[1]PNC 2020'!$A$3:$AA$3,0))),"")</f>
        <v/>
      </c>
      <c r="AA607" s="35" t="str">
        <f>IFERROR(IF(INDEX('[1]PNC 2020'!$A$3:$AA$434,MATCH($A607,'[1]PNC 2020'!$A$7:$A$434,0)+4,MATCH(AA$60,'[1]PNC 2020'!$A$3:$AA$3,0))=0,"",INDEX('[1]PNC 2020'!$A$3:$AA$434,MATCH($A607,'[1]PNC 2020'!$A$7:$A$434,0)+4,MATCH(AA$60,'[1]PNC 2020'!$A$3:$AA$3,0))),"")</f>
        <v/>
      </c>
      <c r="AB607" s="35">
        <f t="shared" si="218"/>
        <v>0</v>
      </c>
      <c r="AC607" s="35" t="str">
        <f>IFERROR(IF(INDEX('[1]PNC 2020'!$A$3:$AA$434,MATCH($A607,'[1]PNC 2020'!$A$7:$A$434,0)+4,MATCH(AC$60,'[1]PNC 2020'!$A$3:$AA$3,0))=0,"",INDEX('[1]PNC 2020'!$A$3:$AA$434,MATCH($A607,'[1]PNC 2020'!$A$7:$A$434,0)+4,MATCH(AC$60,'[1]PNC 2020'!$A$3:$AA$3,0))),"")</f>
        <v/>
      </c>
      <c r="AD607" s="35" t="str">
        <f>IFERROR(IF(INDEX('[1]PNC 2020'!$A$3:$AA$434,MATCH($A607,'[1]PNC 2020'!$A$7:$A$434,0)+4,MATCH(AD$60,'[1]PNC 2020'!$A$3:$AA$3,0))=0,"",INDEX('[1]PNC 2020'!$A$3:$AA$434,MATCH($A607,'[1]PNC 2020'!$A$7:$A$434,0)+4,MATCH(AD$60,'[1]PNC 2020'!$A$3:$AA$3,0))),"")</f>
        <v/>
      </c>
      <c r="AE607" s="35">
        <f t="shared" si="219"/>
        <v>0</v>
      </c>
      <c r="AF607" s="35" t="str">
        <f>IFERROR(IF(INDEX('[1]PNC 2020'!$A$3:$AA$434,MATCH($A607,'[1]PNC 2020'!$A$7:$A$434,0)+4,MATCH(AF$60,'[1]PNC 2020'!$A$3:$AA$3,0))=0,"",INDEX('[1]PNC 2020'!$A$3:$AA$434,MATCH($A607,'[1]PNC 2020'!$A$7:$A$434,0)+4,MATCH(AF$60,'[1]PNC 2020'!$A$3:$AA$3,0))),"")</f>
        <v/>
      </c>
      <c r="AG607" s="35" t="str">
        <f>IFERROR(IF(INDEX('[1]PNC 2020'!$A$3:$AA$434,MATCH($A607,'[1]PNC 2020'!$A$7:$A$434,0)+4,MATCH(AG$60,'[1]PNC 2020'!$A$3:$AA$3,0))=0,"",INDEX('[1]PNC 2020'!$A$3:$AA$434,MATCH($A607,'[1]PNC 2020'!$A$7:$A$434,0)+4,MATCH(AG$60,'[1]PNC 2020'!$A$3:$AA$3,0))),"")</f>
        <v/>
      </c>
      <c r="AH607" s="35">
        <f t="shared" si="220"/>
        <v>0</v>
      </c>
      <c r="AI607" s="35" t="str">
        <f>IFERROR(IF(INDEX('[1]PNC 2020'!$A$3:$AA$434,MATCH($A607,'[1]PNC 2020'!$A$7:$A$434,0)+4,MATCH(AI$60,'[1]PNC 2020'!$A$3:$AA$3,0))=0,"",INDEX('[1]PNC 2020'!$A$3:$AA$434,MATCH($A607,'[1]PNC 2020'!$A$7:$A$434,0)+4,MATCH(AI$60,'[1]PNC 2020'!$A$3:$AA$3,0))),"")</f>
        <v/>
      </c>
      <c r="AJ607" s="35" t="str">
        <f>IFERROR(IF(INDEX('[1]PNC 2020'!$A$3:$AA$434,MATCH($A607,'[1]PNC 2020'!$A$7:$A$434,0)+4,MATCH(AJ$60,'[1]PNC 2020'!$A$3:$AA$3,0))=0,"",INDEX('[1]PNC 2020'!$A$3:$AA$434,MATCH($A607,'[1]PNC 2020'!$A$7:$A$434,0)+4,MATCH(AJ$60,'[1]PNC 2020'!$A$3:$AA$3,0))),"")</f>
        <v/>
      </c>
      <c r="AK607" s="35">
        <f t="shared" si="221"/>
        <v>0</v>
      </c>
      <c r="AM607" s="97" t="s">
        <v>10</v>
      </c>
    </row>
    <row r="608" spans="1:39" ht="15.9" customHeight="1" x14ac:dyDescent="0.25">
      <c r="A608" s="97" t="str">
        <f t="shared" si="208"/>
        <v>NoviembreSeguros Pepín, S. A.</v>
      </c>
      <c r="B608" s="37" t="s">
        <v>114</v>
      </c>
      <c r="C608" s="44">
        <f t="shared" si="209"/>
        <v>0</v>
      </c>
      <c r="D608" s="44">
        <f t="shared" si="210"/>
        <v>0</v>
      </c>
      <c r="E608" s="35" t="str">
        <f>IFERROR(IF(INDEX('[1]PNC 2020'!$A$3:$AA$434,MATCH($A608,'[1]PNC 2020'!$A$7:$A$434,0)+4,MATCH(E$60,'[1]PNC 2020'!$A$3:$AA$3,0))=0,"",INDEX('[1]PNC 2020'!$A$3:$AA$434,MATCH($A608,'[1]PNC 2020'!$A$7:$A$434,0)+4,MATCH(E$60,'[1]PNC 2020'!$A$3:$AA$3,0))),"")</f>
        <v/>
      </c>
      <c r="F608" s="35" t="str">
        <f>IFERROR(IF(INDEX('[1]PNC 2020'!$A$3:$AA$434,MATCH($A608,'[1]PNC 2020'!$A$7:$A$434,0)+4,MATCH(F$60,'[1]PNC 2020'!$A$3:$AA$3,0))=0,"",INDEX('[1]PNC 2020'!$A$3:$AA$434,MATCH($A608,'[1]PNC 2020'!$A$7:$A$434,0)+4,MATCH(F$60,'[1]PNC 2020'!$A$3:$AA$3,0))),"")</f>
        <v/>
      </c>
      <c r="G608" s="35">
        <f t="shared" si="211"/>
        <v>0</v>
      </c>
      <c r="H608" s="35" t="str">
        <f>IFERROR(IF(INDEX('[1]PNC 2020'!$A$3:$AA$434,MATCH($A608,'[1]PNC 2020'!$A$7:$A$434,0)+4,MATCH(H$60,'[1]PNC 2020'!$A$3:$AA$3,0))=0,"",INDEX('[1]PNC 2020'!$A$3:$AA$434,MATCH($A608,'[1]PNC 2020'!$A$7:$A$434,0)+4,MATCH(H$60,'[1]PNC 2020'!$A$3:$AA$3,0))),"")</f>
        <v/>
      </c>
      <c r="I608" s="35" t="str">
        <f>IFERROR(IF(INDEX('[1]PNC 2020'!$A$3:$AA$434,MATCH($A608,'[1]PNC 2020'!$A$7:$A$434,0)+4,MATCH(I$60,'[1]PNC 2020'!$A$3:$AA$3,0))=0,"",INDEX('[1]PNC 2020'!$A$3:$AA$434,MATCH($A608,'[1]PNC 2020'!$A$7:$A$434,0)+4,MATCH(I$60,'[1]PNC 2020'!$A$3:$AA$3,0))),"")</f>
        <v/>
      </c>
      <c r="J608" s="35">
        <f t="shared" si="212"/>
        <v>0</v>
      </c>
      <c r="K608" s="35" t="str">
        <f>IFERROR(IF(INDEX('[1]PNC 2020'!$A$3:$AA$434,MATCH($A608,'[1]PNC 2020'!$A$7:$A$434,0)+4,MATCH(K$60,'[1]PNC 2020'!$A$3:$AA$3,0))=0,"",INDEX('[1]PNC 2020'!$A$3:$AA$434,MATCH($A608,'[1]PNC 2020'!$A$7:$A$434,0)+4,MATCH(K$60,'[1]PNC 2020'!$A$3:$AA$3,0))),"")</f>
        <v/>
      </c>
      <c r="L608" s="35" t="str">
        <f>IFERROR(IF(INDEX('[1]PNC 2020'!$A$3:$AA$434,MATCH($A608,'[1]PNC 2020'!$A$7:$A$434,0)+4,MATCH(L$60,'[1]PNC 2020'!$A$3:$AA$3,0))=0,"",INDEX('[1]PNC 2020'!$A$3:$AA$434,MATCH($A608,'[1]PNC 2020'!$A$7:$A$434,0)+4,MATCH(L$60,'[1]PNC 2020'!$A$3:$AA$3,0))),"")</f>
        <v/>
      </c>
      <c r="M608" s="35">
        <f t="shared" si="213"/>
        <v>0</v>
      </c>
      <c r="N608" s="35" t="str">
        <f>IFERROR(IF(INDEX('[1]PNC 2020'!$A$3:$AA$434,MATCH($A608,'[1]PNC 2020'!$A$7:$A$434,0)+4,MATCH(N$60,'[1]PNC 2020'!$A$3:$AA$3,0))=0,"",INDEX('[1]PNC 2020'!$A$3:$AA$434,MATCH($A608,'[1]PNC 2020'!$A$7:$A$434,0)+4,MATCH(N$60,'[1]PNC 2020'!$A$3:$AA$3,0))),"")</f>
        <v/>
      </c>
      <c r="O608" s="35" t="str">
        <f>IFERROR(IF(INDEX('[1]PNC 2020'!$A$3:$AA$434,MATCH($A608,'[1]PNC 2020'!$A$7:$A$434,0)+4,MATCH(O$60,'[1]PNC 2020'!$A$3:$AA$3,0))=0,"",INDEX('[1]PNC 2020'!$A$3:$AA$434,MATCH($A608,'[1]PNC 2020'!$A$7:$A$434,0)+4,MATCH(O$60,'[1]PNC 2020'!$A$3:$AA$3,0))),"")</f>
        <v/>
      </c>
      <c r="P608" s="35">
        <f t="shared" si="214"/>
        <v>0</v>
      </c>
      <c r="Q608" s="35" t="str">
        <f>IFERROR(IF(INDEX('[1]PNC 2020'!$A$3:$AA$434,MATCH($A608,'[1]PNC 2020'!$A$7:$A$434,0)+4,MATCH(Q$60,'[1]PNC 2020'!$A$3:$AA$3,0))=0,"",INDEX('[1]PNC 2020'!$A$3:$AA$434,MATCH($A608,'[1]PNC 2020'!$A$7:$A$434,0)+4,MATCH(Q$60,'[1]PNC 2020'!$A$3:$AA$3,0))),"")</f>
        <v/>
      </c>
      <c r="R608" s="35" t="str">
        <f>IFERROR(IF(INDEX('[1]PNC 2020'!$A$3:$AA$434,MATCH($A608,'[1]PNC 2020'!$A$7:$A$434,0)+4,MATCH(R$60,'[1]PNC 2020'!$A$3:$AA$3,0))=0,"",INDEX('[1]PNC 2020'!$A$3:$AA$434,MATCH($A608,'[1]PNC 2020'!$A$7:$A$434,0)+4,MATCH(R$60,'[1]PNC 2020'!$A$3:$AA$3,0))),"")</f>
        <v/>
      </c>
      <c r="S608" s="35">
        <f t="shared" si="215"/>
        <v>0</v>
      </c>
      <c r="T608" s="35" t="str">
        <f>IFERROR(IF(INDEX('[1]PNC 2020'!$A$3:$AA$434,MATCH($A608,'[1]PNC 2020'!$A$7:$A$434,0)+4,MATCH(T$60,'[1]PNC 2020'!$A$3:$AA$3,0))=0,"",INDEX('[1]PNC 2020'!$A$3:$AA$434,MATCH($A608,'[1]PNC 2020'!$A$7:$A$434,0)+4,MATCH(T$60,'[1]PNC 2020'!$A$3:$AA$3,0))),"")</f>
        <v/>
      </c>
      <c r="U608" s="35" t="str">
        <f>IFERROR(IF(INDEX('[1]PNC 2020'!$A$3:$AA$434,MATCH($A608,'[1]PNC 2020'!$A$7:$A$434,0)+4,MATCH(U$60,'[1]PNC 2020'!$A$3:$AA$3,0))=0,"",INDEX('[1]PNC 2020'!$A$3:$AA$434,MATCH($A608,'[1]PNC 2020'!$A$7:$A$434,0)+4,MATCH(U$60,'[1]PNC 2020'!$A$3:$AA$3,0))),"")</f>
        <v/>
      </c>
      <c r="V608" s="35">
        <f t="shared" si="216"/>
        <v>0</v>
      </c>
      <c r="W608" s="35" t="str">
        <f>IFERROR(IF(INDEX('[1]PNC 2020'!$A$3:$AA$434,MATCH($A608,'[1]PNC 2020'!$A$7:$A$434,0)+4,MATCH(W$60,'[1]PNC 2020'!$A$3:$AA$3,0))=0,"",INDEX('[1]PNC 2020'!$A$3:$AA$434,MATCH($A608,'[1]PNC 2020'!$A$7:$A$434,0)+4,MATCH(W$60,'[1]PNC 2020'!$A$3:$AA$3,0))),"")</f>
        <v/>
      </c>
      <c r="X608" s="35" t="str">
        <f>IFERROR(IF(INDEX('[1]PNC 2020'!$A$3:$AA$434,MATCH($A608,'[1]PNC 2020'!$A$7:$A$434,0)+4,MATCH(X$60,'[1]PNC 2020'!$A$3:$AA$3,0))=0,"",INDEX('[1]PNC 2020'!$A$3:$AA$434,MATCH($A608,'[1]PNC 2020'!$A$7:$A$434,0)+4,MATCH(X$60,'[1]PNC 2020'!$A$3:$AA$3,0))),"")</f>
        <v/>
      </c>
      <c r="Y608" s="35">
        <f t="shared" si="217"/>
        <v>0</v>
      </c>
      <c r="Z608" s="35" t="str">
        <f>IFERROR(IF(INDEX('[1]PNC 2020'!$A$3:$AA$434,MATCH($A608,'[1]PNC 2020'!$A$7:$A$434,0)+4,MATCH(Z$60,'[1]PNC 2020'!$A$3:$AA$3,0))=0,"",INDEX('[1]PNC 2020'!$A$3:$AA$434,MATCH($A608,'[1]PNC 2020'!$A$7:$A$434,0)+4,MATCH(Z$60,'[1]PNC 2020'!$A$3:$AA$3,0))),"")</f>
        <v/>
      </c>
      <c r="AA608" s="35" t="str">
        <f>IFERROR(IF(INDEX('[1]PNC 2020'!$A$3:$AA$434,MATCH($A608,'[1]PNC 2020'!$A$7:$A$434,0)+4,MATCH(AA$60,'[1]PNC 2020'!$A$3:$AA$3,0))=0,"",INDEX('[1]PNC 2020'!$A$3:$AA$434,MATCH($A608,'[1]PNC 2020'!$A$7:$A$434,0)+4,MATCH(AA$60,'[1]PNC 2020'!$A$3:$AA$3,0))),"")</f>
        <v/>
      </c>
      <c r="AB608" s="35">
        <f t="shared" si="218"/>
        <v>0</v>
      </c>
      <c r="AC608" s="35" t="str">
        <f>IFERROR(IF(INDEX('[1]PNC 2020'!$A$3:$AA$434,MATCH($A608,'[1]PNC 2020'!$A$7:$A$434,0)+4,MATCH(AC$60,'[1]PNC 2020'!$A$3:$AA$3,0))=0,"",INDEX('[1]PNC 2020'!$A$3:$AA$434,MATCH($A608,'[1]PNC 2020'!$A$7:$A$434,0)+4,MATCH(AC$60,'[1]PNC 2020'!$A$3:$AA$3,0))),"")</f>
        <v/>
      </c>
      <c r="AD608" s="35" t="str">
        <f>IFERROR(IF(INDEX('[1]PNC 2020'!$A$3:$AA$434,MATCH($A608,'[1]PNC 2020'!$A$7:$A$434,0)+4,MATCH(AD$60,'[1]PNC 2020'!$A$3:$AA$3,0))=0,"",INDEX('[1]PNC 2020'!$A$3:$AA$434,MATCH($A608,'[1]PNC 2020'!$A$7:$A$434,0)+4,MATCH(AD$60,'[1]PNC 2020'!$A$3:$AA$3,0))),"")</f>
        <v/>
      </c>
      <c r="AE608" s="35">
        <f t="shared" si="219"/>
        <v>0</v>
      </c>
      <c r="AF608" s="35" t="str">
        <f>IFERROR(IF(INDEX('[1]PNC 2020'!$A$3:$AA$434,MATCH($A608,'[1]PNC 2020'!$A$7:$A$434,0)+4,MATCH(AF$60,'[1]PNC 2020'!$A$3:$AA$3,0))=0,"",INDEX('[1]PNC 2020'!$A$3:$AA$434,MATCH($A608,'[1]PNC 2020'!$A$7:$A$434,0)+4,MATCH(AF$60,'[1]PNC 2020'!$A$3:$AA$3,0))),"")</f>
        <v/>
      </c>
      <c r="AG608" s="35" t="str">
        <f>IFERROR(IF(INDEX('[1]PNC 2020'!$A$3:$AA$434,MATCH($A608,'[1]PNC 2020'!$A$7:$A$434,0)+4,MATCH(AG$60,'[1]PNC 2020'!$A$3:$AA$3,0))=0,"",INDEX('[1]PNC 2020'!$A$3:$AA$434,MATCH($A608,'[1]PNC 2020'!$A$7:$A$434,0)+4,MATCH(AG$60,'[1]PNC 2020'!$A$3:$AA$3,0))),"")</f>
        <v/>
      </c>
      <c r="AH608" s="35">
        <f t="shared" si="220"/>
        <v>0</v>
      </c>
      <c r="AI608" s="35" t="str">
        <f>IFERROR(IF(INDEX('[1]PNC 2020'!$A$3:$AA$434,MATCH($A608,'[1]PNC 2020'!$A$7:$A$434,0)+4,MATCH(AI$60,'[1]PNC 2020'!$A$3:$AA$3,0))=0,"",INDEX('[1]PNC 2020'!$A$3:$AA$434,MATCH($A608,'[1]PNC 2020'!$A$7:$A$434,0)+4,MATCH(AI$60,'[1]PNC 2020'!$A$3:$AA$3,0))),"")</f>
        <v/>
      </c>
      <c r="AJ608" s="35" t="str">
        <f>IFERROR(IF(INDEX('[1]PNC 2020'!$A$3:$AA$434,MATCH($A608,'[1]PNC 2020'!$A$7:$A$434,0)+4,MATCH(AJ$60,'[1]PNC 2020'!$A$3:$AA$3,0))=0,"",INDEX('[1]PNC 2020'!$A$3:$AA$434,MATCH($A608,'[1]PNC 2020'!$A$7:$A$434,0)+4,MATCH(AJ$60,'[1]PNC 2020'!$A$3:$AA$3,0))),"")</f>
        <v/>
      </c>
      <c r="AK608" s="35">
        <f t="shared" si="221"/>
        <v>0</v>
      </c>
      <c r="AM608" s="97" t="s">
        <v>10</v>
      </c>
    </row>
    <row r="609" spans="1:39" ht="15.9" customHeight="1" x14ac:dyDescent="0.25">
      <c r="A609" s="97" t="str">
        <f t="shared" si="208"/>
        <v>NoviembreLa Monumental de Seguros, S. A.</v>
      </c>
      <c r="B609" s="37" t="s">
        <v>85</v>
      </c>
      <c r="C609" s="44">
        <f t="shared" si="209"/>
        <v>0</v>
      </c>
      <c r="D609" s="44">
        <f t="shared" si="210"/>
        <v>0</v>
      </c>
      <c r="E609" s="35" t="str">
        <f>IFERROR(IF(INDEX('[1]PNC 2020'!$A$3:$AA$434,MATCH($A609,'[1]PNC 2020'!$A$7:$A$434,0)+4,MATCH(E$60,'[1]PNC 2020'!$A$3:$AA$3,0))=0,"",INDEX('[1]PNC 2020'!$A$3:$AA$434,MATCH($A609,'[1]PNC 2020'!$A$7:$A$434,0)+4,MATCH(E$60,'[1]PNC 2020'!$A$3:$AA$3,0))),"")</f>
        <v/>
      </c>
      <c r="F609" s="35" t="str">
        <f>IFERROR(IF(INDEX('[1]PNC 2020'!$A$3:$AA$434,MATCH($A609,'[1]PNC 2020'!$A$7:$A$434,0)+4,MATCH(F$60,'[1]PNC 2020'!$A$3:$AA$3,0))=0,"",INDEX('[1]PNC 2020'!$A$3:$AA$434,MATCH($A609,'[1]PNC 2020'!$A$7:$A$434,0)+4,MATCH(F$60,'[1]PNC 2020'!$A$3:$AA$3,0))),"")</f>
        <v/>
      </c>
      <c r="G609" s="35">
        <f t="shared" si="211"/>
        <v>0</v>
      </c>
      <c r="H609" s="35" t="str">
        <f>IFERROR(IF(INDEX('[1]PNC 2020'!$A$3:$AA$434,MATCH($A609,'[1]PNC 2020'!$A$7:$A$434,0)+4,MATCH(H$60,'[1]PNC 2020'!$A$3:$AA$3,0))=0,"",INDEX('[1]PNC 2020'!$A$3:$AA$434,MATCH($A609,'[1]PNC 2020'!$A$7:$A$434,0)+4,MATCH(H$60,'[1]PNC 2020'!$A$3:$AA$3,0))),"")</f>
        <v/>
      </c>
      <c r="I609" s="35" t="str">
        <f>IFERROR(IF(INDEX('[1]PNC 2020'!$A$3:$AA$434,MATCH($A609,'[1]PNC 2020'!$A$7:$A$434,0)+4,MATCH(I$60,'[1]PNC 2020'!$A$3:$AA$3,0))=0,"",INDEX('[1]PNC 2020'!$A$3:$AA$434,MATCH($A609,'[1]PNC 2020'!$A$7:$A$434,0)+4,MATCH(I$60,'[1]PNC 2020'!$A$3:$AA$3,0))),"")</f>
        <v/>
      </c>
      <c r="J609" s="35">
        <f t="shared" si="212"/>
        <v>0</v>
      </c>
      <c r="K609" s="35" t="str">
        <f>IFERROR(IF(INDEX('[1]PNC 2020'!$A$3:$AA$434,MATCH($A609,'[1]PNC 2020'!$A$7:$A$434,0)+4,MATCH(K$60,'[1]PNC 2020'!$A$3:$AA$3,0))=0,"",INDEX('[1]PNC 2020'!$A$3:$AA$434,MATCH($A609,'[1]PNC 2020'!$A$7:$A$434,0)+4,MATCH(K$60,'[1]PNC 2020'!$A$3:$AA$3,0))),"")</f>
        <v/>
      </c>
      <c r="L609" s="35" t="str">
        <f>IFERROR(IF(INDEX('[1]PNC 2020'!$A$3:$AA$434,MATCH($A609,'[1]PNC 2020'!$A$7:$A$434,0)+4,MATCH(L$60,'[1]PNC 2020'!$A$3:$AA$3,0))=0,"",INDEX('[1]PNC 2020'!$A$3:$AA$434,MATCH($A609,'[1]PNC 2020'!$A$7:$A$434,0)+4,MATCH(L$60,'[1]PNC 2020'!$A$3:$AA$3,0))),"")</f>
        <v/>
      </c>
      <c r="M609" s="35">
        <f t="shared" si="213"/>
        <v>0</v>
      </c>
      <c r="N609" s="35" t="str">
        <f>IFERROR(IF(INDEX('[1]PNC 2020'!$A$3:$AA$434,MATCH($A609,'[1]PNC 2020'!$A$7:$A$434,0)+4,MATCH(N$60,'[1]PNC 2020'!$A$3:$AA$3,0))=0,"",INDEX('[1]PNC 2020'!$A$3:$AA$434,MATCH($A609,'[1]PNC 2020'!$A$7:$A$434,0)+4,MATCH(N$60,'[1]PNC 2020'!$A$3:$AA$3,0))),"")</f>
        <v/>
      </c>
      <c r="O609" s="35" t="str">
        <f>IFERROR(IF(INDEX('[1]PNC 2020'!$A$3:$AA$434,MATCH($A609,'[1]PNC 2020'!$A$7:$A$434,0)+4,MATCH(O$60,'[1]PNC 2020'!$A$3:$AA$3,0))=0,"",INDEX('[1]PNC 2020'!$A$3:$AA$434,MATCH($A609,'[1]PNC 2020'!$A$7:$A$434,0)+4,MATCH(O$60,'[1]PNC 2020'!$A$3:$AA$3,0))),"")</f>
        <v/>
      </c>
      <c r="P609" s="35">
        <f t="shared" si="214"/>
        <v>0</v>
      </c>
      <c r="Q609" s="35" t="str">
        <f>IFERROR(IF(INDEX('[1]PNC 2020'!$A$3:$AA$434,MATCH($A609,'[1]PNC 2020'!$A$7:$A$434,0)+4,MATCH(Q$60,'[1]PNC 2020'!$A$3:$AA$3,0))=0,"",INDEX('[1]PNC 2020'!$A$3:$AA$434,MATCH($A609,'[1]PNC 2020'!$A$7:$A$434,0)+4,MATCH(Q$60,'[1]PNC 2020'!$A$3:$AA$3,0))),"")</f>
        <v/>
      </c>
      <c r="R609" s="35" t="str">
        <f>IFERROR(IF(INDEX('[1]PNC 2020'!$A$3:$AA$434,MATCH($A609,'[1]PNC 2020'!$A$7:$A$434,0)+4,MATCH(R$60,'[1]PNC 2020'!$A$3:$AA$3,0))=0,"",INDEX('[1]PNC 2020'!$A$3:$AA$434,MATCH($A609,'[1]PNC 2020'!$A$7:$A$434,0)+4,MATCH(R$60,'[1]PNC 2020'!$A$3:$AA$3,0))),"")</f>
        <v/>
      </c>
      <c r="S609" s="35">
        <f t="shared" si="215"/>
        <v>0</v>
      </c>
      <c r="T609" s="35" t="str">
        <f>IFERROR(IF(INDEX('[1]PNC 2020'!$A$3:$AA$434,MATCH($A609,'[1]PNC 2020'!$A$7:$A$434,0)+4,MATCH(T$60,'[1]PNC 2020'!$A$3:$AA$3,0))=0,"",INDEX('[1]PNC 2020'!$A$3:$AA$434,MATCH($A609,'[1]PNC 2020'!$A$7:$A$434,0)+4,MATCH(T$60,'[1]PNC 2020'!$A$3:$AA$3,0))),"")</f>
        <v/>
      </c>
      <c r="U609" s="35" t="str">
        <f>IFERROR(IF(INDEX('[1]PNC 2020'!$A$3:$AA$434,MATCH($A609,'[1]PNC 2020'!$A$7:$A$434,0)+4,MATCH(U$60,'[1]PNC 2020'!$A$3:$AA$3,0))=0,"",INDEX('[1]PNC 2020'!$A$3:$AA$434,MATCH($A609,'[1]PNC 2020'!$A$7:$A$434,0)+4,MATCH(U$60,'[1]PNC 2020'!$A$3:$AA$3,0))),"")</f>
        <v/>
      </c>
      <c r="V609" s="35">
        <f t="shared" si="216"/>
        <v>0</v>
      </c>
      <c r="W609" s="35" t="str">
        <f>IFERROR(IF(INDEX('[1]PNC 2020'!$A$3:$AA$434,MATCH($A609,'[1]PNC 2020'!$A$7:$A$434,0)+4,MATCH(W$60,'[1]PNC 2020'!$A$3:$AA$3,0))=0,"",INDEX('[1]PNC 2020'!$A$3:$AA$434,MATCH($A609,'[1]PNC 2020'!$A$7:$A$434,0)+4,MATCH(W$60,'[1]PNC 2020'!$A$3:$AA$3,0))),"")</f>
        <v/>
      </c>
      <c r="X609" s="35" t="str">
        <f>IFERROR(IF(INDEX('[1]PNC 2020'!$A$3:$AA$434,MATCH($A609,'[1]PNC 2020'!$A$7:$A$434,0)+4,MATCH(X$60,'[1]PNC 2020'!$A$3:$AA$3,0))=0,"",INDEX('[1]PNC 2020'!$A$3:$AA$434,MATCH($A609,'[1]PNC 2020'!$A$7:$A$434,0)+4,MATCH(X$60,'[1]PNC 2020'!$A$3:$AA$3,0))),"")</f>
        <v/>
      </c>
      <c r="Y609" s="35">
        <f t="shared" si="217"/>
        <v>0</v>
      </c>
      <c r="Z609" s="35" t="str">
        <f>IFERROR(IF(INDEX('[1]PNC 2020'!$A$3:$AA$434,MATCH($A609,'[1]PNC 2020'!$A$7:$A$434,0)+4,MATCH(Z$60,'[1]PNC 2020'!$A$3:$AA$3,0))=0,"",INDEX('[1]PNC 2020'!$A$3:$AA$434,MATCH($A609,'[1]PNC 2020'!$A$7:$A$434,0)+4,MATCH(Z$60,'[1]PNC 2020'!$A$3:$AA$3,0))),"")</f>
        <v/>
      </c>
      <c r="AA609" s="35" t="str">
        <f>IFERROR(IF(INDEX('[1]PNC 2020'!$A$3:$AA$434,MATCH($A609,'[1]PNC 2020'!$A$7:$A$434,0)+4,MATCH(AA$60,'[1]PNC 2020'!$A$3:$AA$3,0))=0,"",INDEX('[1]PNC 2020'!$A$3:$AA$434,MATCH($A609,'[1]PNC 2020'!$A$7:$A$434,0)+4,MATCH(AA$60,'[1]PNC 2020'!$A$3:$AA$3,0))),"")</f>
        <v/>
      </c>
      <c r="AB609" s="35">
        <f t="shared" si="218"/>
        <v>0</v>
      </c>
      <c r="AC609" s="35" t="str">
        <f>IFERROR(IF(INDEX('[1]PNC 2020'!$A$3:$AA$434,MATCH($A609,'[1]PNC 2020'!$A$7:$A$434,0)+4,MATCH(AC$60,'[1]PNC 2020'!$A$3:$AA$3,0))=0,"",INDEX('[1]PNC 2020'!$A$3:$AA$434,MATCH($A609,'[1]PNC 2020'!$A$7:$A$434,0)+4,MATCH(AC$60,'[1]PNC 2020'!$A$3:$AA$3,0))),"")</f>
        <v/>
      </c>
      <c r="AD609" s="35" t="str">
        <f>IFERROR(IF(INDEX('[1]PNC 2020'!$A$3:$AA$434,MATCH($A609,'[1]PNC 2020'!$A$7:$A$434,0)+4,MATCH(AD$60,'[1]PNC 2020'!$A$3:$AA$3,0))=0,"",INDEX('[1]PNC 2020'!$A$3:$AA$434,MATCH($A609,'[1]PNC 2020'!$A$7:$A$434,0)+4,MATCH(AD$60,'[1]PNC 2020'!$A$3:$AA$3,0))),"")</f>
        <v/>
      </c>
      <c r="AE609" s="35">
        <f t="shared" si="219"/>
        <v>0</v>
      </c>
      <c r="AF609" s="35" t="str">
        <f>IFERROR(IF(INDEX('[1]PNC 2020'!$A$3:$AA$434,MATCH($A609,'[1]PNC 2020'!$A$7:$A$434,0)+4,MATCH(AF$60,'[1]PNC 2020'!$A$3:$AA$3,0))=0,"",INDEX('[1]PNC 2020'!$A$3:$AA$434,MATCH($A609,'[1]PNC 2020'!$A$7:$A$434,0)+4,MATCH(AF$60,'[1]PNC 2020'!$A$3:$AA$3,0))),"")</f>
        <v/>
      </c>
      <c r="AG609" s="35" t="str">
        <f>IFERROR(IF(INDEX('[1]PNC 2020'!$A$3:$AA$434,MATCH($A609,'[1]PNC 2020'!$A$7:$A$434,0)+4,MATCH(AG$60,'[1]PNC 2020'!$A$3:$AA$3,0))=0,"",INDEX('[1]PNC 2020'!$A$3:$AA$434,MATCH($A609,'[1]PNC 2020'!$A$7:$A$434,0)+4,MATCH(AG$60,'[1]PNC 2020'!$A$3:$AA$3,0))),"")</f>
        <v/>
      </c>
      <c r="AH609" s="35">
        <f t="shared" si="220"/>
        <v>0</v>
      </c>
      <c r="AI609" s="35" t="str">
        <f>IFERROR(IF(INDEX('[1]PNC 2020'!$A$3:$AA$434,MATCH($A609,'[1]PNC 2020'!$A$7:$A$434,0)+4,MATCH(AI$60,'[1]PNC 2020'!$A$3:$AA$3,0))=0,"",INDEX('[1]PNC 2020'!$A$3:$AA$434,MATCH($A609,'[1]PNC 2020'!$A$7:$A$434,0)+4,MATCH(AI$60,'[1]PNC 2020'!$A$3:$AA$3,0))),"")</f>
        <v/>
      </c>
      <c r="AJ609" s="35" t="str">
        <f>IFERROR(IF(INDEX('[1]PNC 2020'!$A$3:$AA$434,MATCH($A609,'[1]PNC 2020'!$A$7:$A$434,0)+4,MATCH(AJ$60,'[1]PNC 2020'!$A$3:$AA$3,0))=0,"",INDEX('[1]PNC 2020'!$A$3:$AA$434,MATCH($A609,'[1]PNC 2020'!$A$7:$A$434,0)+4,MATCH(AJ$60,'[1]PNC 2020'!$A$3:$AA$3,0))),"")</f>
        <v/>
      </c>
      <c r="AK609" s="35">
        <f t="shared" si="221"/>
        <v>0</v>
      </c>
      <c r="AM609" s="97" t="s">
        <v>10</v>
      </c>
    </row>
    <row r="610" spans="1:39" ht="15.9" customHeight="1" x14ac:dyDescent="0.25">
      <c r="A610" s="97" t="str">
        <f t="shared" si="208"/>
        <v>NoviembreCompañía Dominicana de Seguros, C. por A.</v>
      </c>
      <c r="B610" s="37" t="s">
        <v>115</v>
      </c>
      <c r="C610" s="44">
        <f t="shared" si="209"/>
        <v>0</v>
      </c>
      <c r="D610" s="44">
        <f t="shared" si="210"/>
        <v>0</v>
      </c>
      <c r="E610" s="35" t="str">
        <f>IFERROR(IF(INDEX('[1]PNC 2020'!$A$3:$AA$434,MATCH($A610,'[1]PNC 2020'!$A$7:$A$434,0)+4,MATCH(E$60,'[1]PNC 2020'!$A$3:$AA$3,0))=0,"",INDEX('[1]PNC 2020'!$A$3:$AA$434,MATCH($A610,'[1]PNC 2020'!$A$7:$A$434,0)+4,MATCH(E$60,'[1]PNC 2020'!$A$3:$AA$3,0))),"")</f>
        <v/>
      </c>
      <c r="F610" s="35" t="str">
        <f>IFERROR(IF(INDEX('[1]PNC 2020'!$A$3:$AA$434,MATCH($A610,'[1]PNC 2020'!$A$7:$A$434,0)+4,MATCH(F$60,'[1]PNC 2020'!$A$3:$AA$3,0))=0,"",INDEX('[1]PNC 2020'!$A$3:$AA$434,MATCH($A610,'[1]PNC 2020'!$A$7:$A$434,0)+4,MATCH(F$60,'[1]PNC 2020'!$A$3:$AA$3,0))),"")</f>
        <v/>
      </c>
      <c r="G610" s="35">
        <f t="shared" si="211"/>
        <v>0</v>
      </c>
      <c r="H610" s="35" t="str">
        <f>IFERROR(IF(INDEX('[1]PNC 2020'!$A$3:$AA$434,MATCH($A610,'[1]PNC 2020'!$A$7:$A$434,0)+4,MATCH(H$60,'[1]PNC 2020'!$A$3:$AA$3,0))=0,"",INDEX('[1]PNC 2020'!$A$3:$AA$434,MATCH($A610,'[1]PNC 2020'!$A$7:$A$434,0)+4,MATCH(H$60,'[1]PNC 2020'!$A$3:$AA$3,0))),"")</f>
        <v/>
      </c>
      <c r="I610" s="35" t="str">
        <f>IFERROR(IF(INDEX('[1]PNC 2020'!$A$3:$AA$434,MATCH($A610,'[1]PNC 2020'!$A$7:$A$434,0)+4,MATCH(I$60,'[1]PNC 2020'!$A$3:$AA$3,0))=0,"",INDEX('[1]PNC 2020'!$A$3:$AA$434,MATCH($A610,'[1]PNC 2020'!$A$7:$A$434,0)+4,MATCH(I$60,'[1]PNC 2020'!$A$3:$AA$3,0))),"")</f>
        <v/>
      </c>
      <c r="J610" s="35">
        <f t="shared" si="212"/>
        <v>0</v>
      </c>
      <c r="K610" s="35" t="str">
        <f>IFERROR(IF(INDEX('[1]PNC 2020'!$A$3:$AA$434,MATCH($A610,'[1]PNC 2020'!$A$7:$A$434,0)+4,MATCH(K$60,'[1]PNC 2020'!$A$3:$AA$3,0))=0,"",INDEX('[1]PNC 2020'!$A$3:$AA$434,MATCH($A610,'[1]PNC 2020'!$A$7:$A$434,0)+4,MATCH(K$60,'[1]PNC 2020'!$A$3:$AA$3,0))),"")</f>
        <v/>
      </c>
      <c r="L610" s="35" t="str">
        <f>IFERROR(IF(INDEX('[1]PNC 2020'!$A$3:$AA$434,MATCH($A610,'[1]PNC 2020'!$A$7:$A$434,0)+4,MATCH(L$60,'[1]PNC 2020'!$A$3:$AA$3,0))=0,"",INDEX('[1]PNC 2020'!$A$3:$AA$434,MATCH($A610,'[1]PNC 2020'!$A$7:$A$434,0)+4,MATCH(L$60,'[1]PNC 2020'!$A$3:$AA$3,0))),"")</f>
        <v/>
      </c>
      <c r="M610" s="35">
        <f t="shared" si="213"/>
        <v>0</v>
      </c>
      <c r="N610" s="35" t="str">
        <f>IFERROR(IF(INDEX('[1]PNC 2020'!$A$3:$AA$434,MATCH($A610,'[1]PNC 2020'!$A$7:$A$434,0)+4,MATCH(N$60,'[1]PNC 2020'!$A$3:$AA$3,0))=0,"",INDEX('[1]PNC 2020'!$A$3:$AA$434,MATCH($A610,'[1]PNC 2020'!$A$7:$A$434,0)+4,MATCH(N$60,'[1]PNC 2020'!$A$3:$AA$3,0))),"")</f>
        <v/>
      </c>
      <c r="O610" s="35" t="str">
        <f>IFERROR(IF(INDEX('[1]PNC 2020'!$A$3:$AA$434,MATCH($A610,'[1]PNC 2020'!$A$7:$A$434,0)+4,MATCH(O$60,'[1]PNC 2020'!$A$3:$AA$3,0))=0,"",INDEX('[1]PNC 2020'!$A$3:$AA$434,MATCH($A610,'[1]PNC 2020'!$A$7:$A$434,0)+4,MATCH(O$60,'[1]PNC 2020'!$A$3:$AA$3,0))),"")</f>
        <v/>
      </c>
      <c r="P610" s="35">
        <f t="shared" si="214"/>
        <v>0</v>
      </c>
      <c r="Q610" s="35" t="str">
        <f>IFERROR(IF(INDEX('[1]PNC 2020'!$A$3:$AA$434,MATCH($A610,'[1]PNC 2020'!$A$7:$A$434,0)+4,MATCH(Q$60,'[1]PNC 2020'!$A$3:$AA$3,0))=0,"",INDEX('[1]PNC 2020'!$A$3:$AA$434,MATCH($A610,'[1]PNC 2020'!$A$7:$A$434,0)+4,MATCH(Q$60,'[1]PNC 2020'!$A$3:$AA$3,0))),"")</f>
        <v/>
      </c>
      <c r="R610" s="35" t="str">
        <f>IFERROR(IF(INDEX('[1]PNC 2020'!$A$3:$AA$434,MATCH($A610,'[1]PNC 2020'!$A$7:$A$434,0)+4,MATCH(R$60,'[1]PNC 2020'!$A$3:$AA$3,0))=0,"",INDEX('[1]PNC 2020'!$A$3:$AA$434,MATCH($A610,'[1]PNC 2020'!$A$7:$A$434,0)+4,MATCH(R$60,'[1]PNC 2020'!$A$3:$AA$3,0))),"")</f>
        <v/>
      </c>
      <c r="S610" s="35">
        <f t="shared" si="215"/>
        <v>0</v>
      </c>
      <c r="T610" s="35" t="str">
        <f>IFERROR(IF(INDEX('[1]PNC 2020'!$A$3:$AA$434,MATCH($A610,'[1]PNC 2020'!$A$7:$A$434,0)+4,MATCH(T$60,'[1]PNC 2020'!$A$3:$AA$3,0))=0,"",INDEX('[1]PNC 2020'!$A$3:$AA$434,MATCH($A610,'[1]PNC 2020'!$A$7:$A$434,0)+4,MATCH(T$60,'[1]PNC 2020'!$A$3:$AA$3,0))),"")</f>
        <v/>
      </c>
      <c r="U610" s="35" t="str">
        <f>IFERROR(IF(INDEX('[1]PNC 2020'!$A$3:$AA$434,MATCH($A610,'[1]PNC 2020'!$A$7:$A$434,0)+4,MATCH(U$60,'[1]PNC 2020'!$A$3:$AA$3,0))=0,"",INDEX('[1]PNC 2020'!$A$3:$AA$434,MATCH($A610,'[1]PNC 2020'!$A$7:$A$434,0)+4,MATCH(U$60,'[1]PNC 2020'!$A$3:$AA$3,0))),"")</f>
        <v/>
      </c>
      <c r="V610" s="35">
        <f t="shared" si="216"/>
        <v>0</v>
      </c>
      <c r="W610" s="35" t="str">
        <f>IFERROR(IF(INDEX('[1]PNC 2020'!$A$3:$AA$434,MATCH($A610,'[1]PNC 2020'!$A$7:$A$434,0)+4,MATCH(W$60,'[1]PNC 2020'!$A$3:$AA$3,0))=0,"",INDEX('[1]PNC 2020'!$A$3:$AA$434,MATCH($A610,'[1]PNC 2020'!$A$7:$A$434,0)+4,MATCH(W$60,'[1]PNC 2020'!$A$3:$AA$3,0))),"")</f>
        <v/>
      </c>
      <c r="X610" s="35" t="str">
        <f>IFERROR(IF(INDEX('[1]PNC 2020'!$A$3:$AA$434,MATCH($A610,'[1]PNC 2020'!$A$7:$A$434,0)+4,MATCH(X$60,'[1]PNC 2020'!$A$3:$AA$3,0))=0,"",INDEX('[1]PNC 2020'!$A$3:$AA$434,MATCH($A610,'[1]PNC 2020'!$A$7:$A$434,0)+4,MATCH(X$60,'[1]PNC 2020'!$A$3:$AA$3,0))),"")</f>
        <v/>
      </c>
      <c r="Y610" s="35">
        <f t="shared" si="217"/>
        <v>0</v>
      </c>
      <c r="Z610" s="35" t="str">
        <f>IFERROR(IF(INDEX('[1]PNC 2020'!$A$3:$AA$434,MATCH($A610,'[1]PNC 2020'!$A$7:$A$434,0)+4,MATCH(Z$60,'[1]PNC 2020'!$A$3:$AA$3,0))=0,"",INDEX('[1]PNC 2020'!$A$3:$AA$434,MATCH($A610,'[1]PNC 2020'!$A$7:$A$434,0)+4,MATCH(Z$60,'[1]PNC 2020'!$A$3:$AA$3,0))),"")</f>
        <v/>
      </c>
      <c r="AA610" s="35" t="str">
        <f>IFERROR(IF(INDEX('[1]PNC 2020'!$A$3:$AA$434,MATCH($A610,'[1]PNC 2020'!$A$7:$A$434,0)+4,MATCH(AA$60,'[1]PNC 2020'!$A$3:$AA$3,0))=0,"",INDEX('[1]PNC 2020'!$A$3:$AA$434,MATCH($A610,'[1]PNC 2020'!$A$7:$A$434,0)+4,MATCH(AA$60,'[1]PNC 2020'!$A$3:$AA$3,0))),"")</f>
        <v/>
      </c>
      <c r="AB610" s="35">
        <f t="shared" si="218"/>
        <v>0</v>
      </c>
      <c r="AC610" s="35" t="str">
        <f>IFERROR(IF(INDEX('[1]PNC 2020'!$A$3:$AA$434,MATCH($A610,'[1]PNC 2020'!$A$7:$A$434,0)+4,MATCH(AC$60,'[1]PNC 2020'!$A$3:$AA$3,0))=0,"",INDEX('[1]PNC 2020'!$A$3:$AA$434,MATCH($A610,'[1]PNC 2020'!$A$7:$A$434,0)+4,MATCH(AC$60,'[1]PNC 2020'!$A$3:$AA$3,0))),"")</f>
        <v/>
      </c>
      <c r="AD610" s="35" t="str">
        <f>IFERROR(IF(INDEX('[1]PNC 2020'!$A$3:$AA$434,MATCH($A610,'[1]PNC 2020'!$A$7:$A$434,0)+4,MATCH(AD$60,'[1]PNC 2020'!$A$3:$AA$3,0))=0,"",INDEX('[1]PNC 2020'!$A$3:$AA$434,MATCH($A610,'[1]PNC 2020'!$A$7:$A$434,0)+4,MATCH(AD$60,'[1]PNC 2020'!$A$3:$AA$3,0))),"")</f>
        <v/>
      </c>
      <c r="AE610" s="35">
        <f t="shared" si="219"/>
        <v>0</v>
      </c>
      <c r="AF610" s="35" t="str">
        <f>IFERROR(IF(INDEX('[1]PNC 2020'!$A$3:$AA$434,MATCH($A610,'[1]PNC 2020'!$A$7:$A$434,0)+4,MATCH(AF$60,'[1]PNC 2020'!$A$3:$AA$3,0))=0,"",INDEX('[1]PNC 2020'!$A$3:$AA$434,MATCH($A610,'[1]PNC 2020'!$A$7:$A$434,0)+4,MATCH(AF$60,'[1]PNC 2020'!$A$3:$AA$3,0))),"")</f>
        <v/>
      </c>
      <c r="AG610" s="35" t="str">
        <f>IFERROR(IF(INDEX('[1]PNC 2020'!$A$3:$AA$434,MATCH($A610,'[1]PNC 2020'!$A$7:$A$434,0)+4,MATCH(AG$60,'[1]PNC 2020'!$A$3:$AA$3,0))=0,"",INDEX('[1]PNC 2020'!$A$3:$AA$434,MATCH($A610,'[1]PNC 2020'!$A$7:$A$434,0)+4,MATCH(AG$60,'[1]PNC 2020'!$A$3:$AA$3,0))),"")</f>
        <v/>
      </c>
      <c r="AH610" s="35">
        <f t="shared" si="220"/>
        <v>0</v>
      </c>
      <c r="AI610" s="35" t="str">
        <f>IFERROR(IF(INDEX('[1]PNC 2020'!$A$3:$AA$434,MATCH($A610,'[1]PNC 2020'!$A$7:$A$434,0)+4,MATCH(AI$60,'[1]PNC 2020'!$A$3:$AA$3,0))=0,"",INDEX('[1]PNC 2020'!$A$3:$AA$434,MATCH($A610,'[1]PNC 2020'!$A$7:$A$434,0)+4,MATCH(AI$60,'[1]PNC 2020'!$A$3:$AA$3,0))),"")</f>
        <v/>
      </c>
      <c r="AJ610" s="35" t="str">
        <f>IFERROR(IF(INDEX('[1]PNC 2020'!$A$3:$AA$434,MATCH($A610,'[1]PNC 2020'!$A$7:$A$434,0)+4,MATCH(AJ$60,'[1]PNC 2020'!$A$3:$AA$3,0))=0,"",INDEX('[1]PNC 2020'!$A$3:$AA$434,MATCH($A610,'[1]PNC 2020'!$A$7:$A$434,0)+4,MATCH(AJ$60,'[1]PNC 2020'!$A$3:$AA$3,0))),"")</f>
        <v/>
      </c>
      <c r="AK610" s="35">
        <f t="shared" si="221"/>
        <v>0</v>
      </c>
      <c r="AM610" s="97" t="s">
        <v>10</v>
      </c>
    </row>
    <row r="611" spans="1:39" ht="15.9" customHeight="1" x14ac:dyDescent="0.25">
      <c r="A611" s="97" t="str">
        <f t="shared" si="208"/>
        <v>NoviembrePatria, S. A., Compañía de Seguros</v>
      </c>
      <c r="B611" s="37" t="s">
        <v>116</v>
      </c>
      <c r="C611" s="44">
        <f t="shared" si="209"/>
        <v>0</v>
      </c>
      <c r="D611" s="44">
        <f t="shared" si="210"/>
        <v>0</v>
      </c>
      <c r="E611" s="35" t="str">
        <f>IFERROR(IF(INDEX('[1]PNC 2020'!$A$3:$AA$434,MATCH($A611,'[1]PNC 2020'!$A$7:$A$434,0)+4,MATCH(E$60,'[1]PNC 2020'!$A$3:$AA$3,0))=0,"",INDEX('[1]PNC 2020'!$A$3:$AA$434,MATCH($A611,'[1]PNC 2020'!$A$7:$A$434,0)+4,MATCH(E$60,'[1]PNC 2020'!$A$3:$AA$3,0))),"")</f>
        <v/>
      </c>
      <c r="F611" s="35" t="str">
        <f>IFERROR(IF(INDEX('[1]PNC 2020'!$A$3:$AA$434,MATCH($A611,'[1]PNC 2020'!$A$7:$A$434,0)+4,MATCH(F$60,'[1]PNC 2020'!$A$3:$AA$3,0))=0,"",INDEX('[1]PNC 2020'!$A$3:$AA$434,MATCH($A611,'[1]PNC 2020'!$A$7:$A$434,0)+4,MATCH(F$60,'[1]PNC 2020'!$A$3:$AA$3,0))),"")</f>
        <v/>
      </c>
      <c r="G611" s="35">
        <f t="shared" si="211"/>
        <v>0</v>
      </c>
      <c r="H611" s="35" t="str">
        <f>IFERROR(IF(INDEX('[1]PNC 2020'!$A$3:$AA$434,MATCH($A611,'[1]PNC 2020'!$A$7:$A$434,0)+4,MATCH(H$60,'[1]PNC 2020'!$A$3:$AA$3,0))=0,"",INDEX('[1]PNC 2020'!$A$3:$AA$434,MATCH($A611,'[1]PNC 2020'!$A$7:$A$434,0)+4,MATCH(H$60,'[1]PNC 2020'!$A$3:$AA$3,0))),"")</f>
        <v/>
      </c>
      <c r="I611" s="35" t="str">
        <f>IFERROR(IF(INDEX('[1]PNC 2020'!$A$3:$AA$434,MATCH($A611,'[1]PNC 2020'!$A$7:$A$434,0)+4,MATCH(I$60,'[1]PNC 2020'!$A$3:$AA$3,0))=0,"",INDEX('[1]PNC 2020'!$A$3:$AA$434,MATCH($A611,'[1]PNC 2020'!$A$7:$A$434,0)+4,MATCH(I$60,'[1]PNC 2020'!$A$3:$AA$3,0))),"")</f>
        <v/>
      </c>
      <c r="J611" s="35">
        <f t="shared" si="212"/>
        <v>0</v>
      </c>
      <c r="K611" s="35" t="str">
        <f>IFERROR(IF(INDEX('[1]PNC 2020'!$A$3:$AA$434,MATCH($A611,'[1]PNC 2020'!$A$7:$A$434,0)+4,MATCH(K$60,'[1]PNC 2020'!$A$3:$AA$3,0))=0,"",INDEX('[1]PNC 2020'!$A$3:$AA$434,MATCH($A611,'[1]PNC 2020'!$A$7:$A$434,0)+4,MATCH(K$60,'[1]PNC 2020'!$A$3:$AA$3,0))),"")</f>
        <v/>
      </c>
      <c r="L611" s="35" t="str">
        <f>IFERROR(IF(INDEX('[1]PNC 2020'!$A$3:$AA$434,MATCH($A611,'[1]PNC 2020'!$A$7:$A$434,0)+4,MATCH(L$60,'[1]PNC 2020'!$A$3:$AA$3,0))=0,"",INDEX('[1]PNC 2020'!$A$3:$AA$434,MATCH($A611,'[1]PNC 2020'!$A$7:$A$434,0)+4,MATCH(L$60,'[1]PNC 2020'!$A$3:$AA$3,0))),"")</f>
        <v/>
      </c>
      <c r="M611" s="35">
        <f t="shared" si="213"/>
        <v>0</v>
      </c>
      <c r="N611" s="35" t="str">
        <f>IFERROR(IF(INDEX('[1]PNC 2020'!$A$3:$AA$434,MATCH($A611,'[1]PNC 2020'!$A$7:$A$434,0)+4,MATCH(N$60,'[1]PNC 2020'!$A$3:$AA$3,0))=0,"",INDEX('[1]PNC 2020'!$A$3:$AA$434,MATCH($A611,'[1]PNC 2020'!$A$7:$A$434,0)+4,MATCH(N$60,'[1]PNC 2020'!$A$3:$AA$3,0))),"")</f>
        <v/>
      </c>
      <c r="O611" s="35" t="str">
        <f>IFERROR(IF(INDEX('[1]PNC 2020'!$A$3:$AA$434,MATCH($A611,'[1]PNC 2020'!$A$7:$A$434,0)+4,MATCH(O$60,'[1]PNC 2020'!$A$3:$AA$3,0))=0,"",INDEX('[1]PNC 2020'!$A$3:$AA$434,MATCH($A611,'[1]PNC 2020'!$A$7:$A$434,0)+4,MATCH(O$60,'[1]PNC 2020'!$A$3:$AA$3,0))),"")</f>
        <v/>
      </c>
      <c r="P611" s="35">
        <f t="shared" si="214"/>
        <v>0</v>
      </c>
      <c r="Q611" s="35" t="str">
        <f>IFERROR(IF(INDEX('[1]PNC 2020'!$A$3:$AA$434,MATCH($A611,'[1]PNC 2020'!$A$7:$A$434,0)+4,MATCH(Q$60,'[1]PNC 2020'!$A$3:$AA$3,0))=0,"",INDEX('[1]PNC 2020'!$A$3:$AA$434,MATCH($A611,'[1]PNC 2020'!$A$7:$A$434,0)+4,MATCH(Q$60,'[1]PNC 2020'!$A$3:$AA$3,0))),"")</f>
        <v/>
      </c>
      <c r="R611" s="35" t="str">
        <f>IFERROR(IF(INDEX('[1]PNC 2020'!$A$3:$AA$434,MATCH($A611,'[1]PNC 2020'!$A$7:$A$434,0)+4,MATCH(R$60,'[1]PNC 2020'!$A$3:$AA$3,0))=0,"",INDEX('[1]PNC 2020'!$A$3:$AA$434,MATCH($A611,'[1]PNC 2020'!$A$7:$A$434,0)+4,MATCH(R$60,'[1]PNC 2020'!$A$3:$AA$3,0))),"")</f>
        <v/>
      </c>
      <c r="S611" s="35">
        <f t="shared" si="215"/>
        <v>0</v>
      </c>
      <c r="T611" s="35" t="str">
        <f>IFERROR(IF(INDEX('[1]PNC 2020'!$A$3:$AA$434,MATCH($A611,'[1]PNC 2020'!$A$7:$A$434,0)+4,MATCH(T$60,'[1]PNC 2020'!$A$3:$AA$3,0))=0,"",INDEX('[1]PNC 2020'!$A$3:$AA$434,MATCH($A611,'[1]PNC 2020'!$A$7:$A$434,0)+4,MATCH(T$60,'[1]PNC 2020'!$A$3:$AA$3,0))),"")</f>
        <v/>
      </c>
      <c r="U611" s="35" t="str">
        <f>IFERROR(IF(INDEX('[1]PNC 2020'!$A$3:$AA$434,MATCH($A611,'[1]PNC 2020'!$A$7:$A$434,0)+4,MATCH(U$60,'[1]PNC 2020'!$A$3:$AA$3,0))=0,"",INDEX('[1]PNC 2020'!$A$3:$AA$434,MATCH($A611,'[1]PNC 2020'!$A$7:$A$434,0)+4,MATCH(U$60,'[1]PNC 2020'!$A$3:$AA$3,0))),"")</f>
        <v/>
      </c>
      <c r="V611" s="35">
        <f t="shared" si="216"/>
        <v>0</v>
      </c>
      <c r="W611" s="35" t="str">
        <f>IFERROR(IF(INDEX('[1]PNC 2020'!$A$3:$AA$434,MATCH($A611,'[1]PNC 2020'!$A$7:$A$434,0)+4,MATCH(W$60,'[1]PNC 2020'!$A$3:$AA$3,0))=0,"",INDEX('[1]PNC 2020'!$A$3:$AA$434,MATCH($A611,'[1]PNC 2020'!$A$7:$A$434,0)+4,MATCH(W$60,'[1]PNC 2020'!$A$3:$AA$3,0))),"")</f>
        <v/>
      </c>
      <c r="X611" s="35" t="str">
        <f>IFERROR(IF(INDEX('[1]PNC 2020'!$A$3:$AA$434,MATCH($A611,'[1]PNC 2020'!$A$7:$A$434,0)+4,MATCH(X$60,'[1]PNC 2020'!$A$3:$AA$3,0))=0,"",INDEX('[1]PNC 2020'!$A$3:$AA$434,MATCH($A611,'[1]PNC 2020'!$A$7:$A$434,0)+4,MATCH(X$60,'[1]PNC 2020'!$A$3:$AA$3,0))),"")</f>
        <v/>
      </c>
      <c r="Y611" s="35">
        <f t="shared" si="217"/>
        <v>0</v>
      </c>
      <c r="Z611" s="35" t="str">
        <f>IFERROR(IF(INDEX('[1]PNC 2020'!$A$3:$AA$434,MATCH($A611,'[1]PNC 2020'!$A$7:$A$434,0)+4,MATCH(Z$60,'[1]PNC 2020'!$A$3:$AA$3,0))=0,"",INDEX('[1]PNC 2020'!$A$3:$AA$434,MATCH($A611,'[1]PNC 2020'!$A$7:$A$434,0)+4,MATCH(Z$60,'[1]PNC 2020'!$A$3:$AA$3,0))),"")</f>
        <v/>
      </c>
      <c r="AA611" s="35" t="str">
        <f>IFERROR(IF(INDEX('[1]PNC 2020'!$A$3:$AA$434,MATCH($A611,'[1]PNC 2020'!$A$7:$A$434,0)+4,MATCH(AA$60,'[1]PNC 2020'!$A$3:$AA$3,0))=0,"",INDEX('[1]PNC 2020'!$A$3:$AA$434,MATCH($A611,'[1]PNC 2020'!$A$7:$A$434,0)+4,MATCH(AA$60,'[1]PNC 2020'!$A$3:$AA$3,0))),"")</f>
        <v/>
      </c>
      <c r="AB611" s="35">
        <f t="shared" si="218"/>
        <v>0</v>
      </c>
      <c r="AC611" s="35" t="str">
        <f>IFERROR(IF(INDEX('[1]PNC 2020'!$A$3:$AA$434,MATCH($A611,'[1]PNC 2020'!$A$7:$A$434,0)+4,MATCH(AC$60,'[1]PNC 2020'!$A$3:$AA$3,0))=0,"",INDEX('[1]PNC 2020'!$A$3:$AA$434,MATCH($A611,'[1]PNC 2020'!$A$7:$A$434,0)+4,MATCH(AC$60,'[1]PNC 2020'!$A$3:$AA$3,0))),"")</f>
        <v/>
      </c>
      <c r="AD611" s="35" t="str">
        <f>IFERROR(IF(INDEX('[1]PNC 2020'!$A$3:$AA$434,MATCH($A611,'[1]PNC 2020'!$A$7:$A$434,0)+4,MATCH(AD$60,'[1]PNC 2020'!$A$3:$AA$3,0))=0,"",INDEX('[1]PNC 2020'!$A$3:$AA$434,MATCH($A611,'[1]PNC 2020'!$A$7:$A$434,0)+4,MATCH(AD$60,'[1]PNC 2020'!$A$3:$AA$3,0))),"")</f>
        <v/>
      </c>
      <c r="AE611" s="35">
        <f t="shared" si="219"/>
        <v>0</v>
      </c>
      <c r="AF611" s="35" t="str">
        <f>IFERROR(IF(INDEX('[1]PNC 2020'!$A$3:$AA$434,MATCH($A611,'[1]PNC 2020'!$A$7:$A$434,0)+4,MATCH(AF$60,'[1]PNC 2020'!$A$3:$AA$3,0))=0,"",INDEX('[1]PNC 2020'!$A$3:$AA$434,MATCH($A611,'[1]PNC 2020'!$A$7:$A$434,0)+4,MATCH(AF$60,'[1]PNC 2020'!$A$3:$AA$3,0))),"")</f>
        <v/>
      </c>
      <c r="AG611" s="35" t="str">
        <f>IFERROR(IF(INDEX('[1]PNC 2020'!$A$3:$AA$434,MATCH($A611,'[1]PNC 2020'!$A$7:$A$434,0)+4,MATCH(AG$60,'[1]PNC 2020'!$A$3:$AA$3,0))=0,"",INDEX('[1]PNC 2020'!$A$3:$AA$434,MATCH($A611,'[1]PNC 2020'!$A$7:$A$434,0)+4,MATCH(AG$60,'[1]PNC 2020'!$A$3:$AA$3,0))),"")</f>
        <v/>
      </c>
      <c r="AH611" s="35">
        <f t="shared" si="220"/>
        <v>0</v>
      </c>
      <c r="AI611" s="35" t="str">
        <f>IFERROR(IF(INDEX('[1]PNC 2020'!$A$3:$AA$434,MATCH($A611,'[1]PNC 2020'!$A$7:$A$434,0)+4,MATCH(AI$60,'[1]PNC 2020'!$A$3:$AA$3,0))=0,"",INDEX('[1]PNC 2020'!$A$3:$AA$434,MATCH($A611,'[1]PNC 2020'!$A$7:$A$434,0)+4,MATCH(AI$60,'[1]PNC 2020'!$A$3:$AA$3,0))),"")</f>
        <v/>
      </c>
      <c r="AJ611" s="35" t="str">
        <f>IFERROR(IF(INDEX('[1]PNC 2020'!$A$3:$AA$434,MATCH($A611,'[1]PNC 2020'!$A$7:$A$434,0)+4,MATCH(AJ$60,'[1]PNC 2020'!$A$3:$AA$3,0))=0,"",INDEX('[1]PNC 2020'!$A$3:$AA$434,MATCH($A611,'[1]PNC 2020'!$A$7:$A$434,0)+4,MATCH(AJ$60,'[1]PNC 2020'!$A$3:$AA$3,0))),"")</f>
        <v/>
      </c>
      <c r="AK611" s="35">
        <f t="shared" si="221"/>
        <v>0</v>
      </c>
      <c r="AM611" s="97" t="s">
        <v>10</v>
      </c>
    </row>
    <row r="612" spans="1:39" ht="15.9" customHeight="1" x14ac:dyDescent="0.25">
      <c r="A612" s="97" t="str">
        <f t="shared" si="208"/>
        <v>NoviembreAseguradora Agropecuaria Dominicana, S. A.</v>
      </c>
      <c r="B612" s="37" t="s">
        <v>117</v>
      </c>
      <c r="C612" s="44">
        <f t="shared" si="209"/>
        <v>0</v>
      </c>
      <c r="D612" s="44">
        <f t="shared" si="210"/>
        <v>0</v>
      </c>
      <c r="E612" s="35" t="str">
        <f>IFERROR(IF(INDEX('[1]PNC 2020'!$A$3:$AA$434,MATCH($A612,'[1]PNC 2020'!$A$7:$A$434,0)+4,MATCH(E$60,'[1]PNC 2020'!$A$3:$AA$3,0))=0,"",INDEX('[1]PNC 2020'!$A$3:$AA$434,MATCH($A612,'[1]PNC 2020'!$A$7:$A$434,0)+4,MATCH(E$60,'[1]PNC 2020'!$A$3:$AA$3,0))),"")</f>
        <v/>
      </c>
      <c r="F612" s="35" t="str">
        <f>IFERROR(IF(INDEX('[1]PNC 2020'!$A$3:$AA$434,MATCH($A612,'[1]PNC 2020'!$A$7:$A$434,0)+4,MATCH(F$60,'[1]PNC 2020'!$A$3:$AA$3,0))=0,"",INDEX('[1]PNC 2020'!$A$3:$AA$434,MATCH($A612,'[1]PNC 2020'!$A$7:$A$434,0)+4,MATCH(F$60,'[1]PNC 2020'!$A$3:$AA$3,0))),"")</f>
        <v/>
      </c>
      <c r="G612" s="35">
        <f t="shared" si="211"/>
        <v>0</v>
      </c>
      <c r="H612" s="35" t="str">
        <f>IFERROR(IF(INDEX('[1]PNC 2020'!$A$3:$AA$434,MATCH($A612,'[1]PNC 2020'!$A$7:$A$434,0)+4,MATCH(H$60,'[1]PNC 2020'!$A$3:$AA$3,0))=0,"",INDEX('[1]PNC 2020'!$A$3:$AA$434,MATCH($A612,'[1]PNC 2020'!$A$7:$A$434,0)+4,MATCH(H$60,'[1]PNC 2020'!$A$3:$AA$3,0))),"")</f>
        <v/>
      </c>
      <c r="I612" s="35" t="str">
        <f>IFERROR(IF(INDEX('[1]PNC 2020'!$A$3:$AA$434,MATCH($A612,'[1]PNC 2020'!$A$7:$A$434,0)+4,MATCH(I$60,'[1]PNC 2020'!$A$3:$AA$3,0))=0,"",INDEX('[1]PNC 2020'!$A$3:$AA$434,MATCH($A612,'[1]PNC 2020'!$A$7:$A$434,0)+4,MATCH(I$60,'[1]PNC 2020'!$A$3:$AA$3,0))),"")</f>
        <v/>
      </c>
      <c r="J612" s="35">
        <f t="shared" si="212"/>
        <v>0</v>
      </c>
      <c r="K612" s="35" t="str">
        <f>IFERROR(IF(INDEX('[1]PNC 2020'!$A$3:$AA$434,MATCH($A612,'[1]PNC 2020'!$A$7:$A$434,0)+4,MATCH(K$60,'[1]PNC 2020'!$A$3:$AA$3,0))=0,"",INDEX('[1]PNC 2020'!$A$3:$AA$434,MATCH($A612,'[1]PNC 2020'!$A$7:$A$434,0)+4,MATCH(K$60,'[1]PNC 2020'!$A$3:$AA$3,0))),"")</f>
        <v/>
      </c>
      <c r="L612" s="35" t="str">
        <f>IFERROR(IF(INDEX('[1]PNC 2020'!$A$3:$AA$434,MATCH($A612,'[1]PNC 2020'!$A$7:$A$434,0)+4,MATCH(L$60,'[1]PNC 2020'!$A$3:$AA$3,0))=0,"",INDEX('[1]PNC 2020'!$A$3:$AA$434,MATCH($A612,'[1]PNC 2020'!$A$7:$A$434,0)+4,MATCH(L$60,'[1]PNC 2020'!$A$3:$AA$3,0))),"")</f>
        <v/>
      </c>
      <c r="M612" s="35">
        <f t="shared" si="213"/>
        <v>0</v>
      </c>
      <c r="N612" s="35" t="str">
        <f>IFERROR(IF(INDEX('[1]PNC 2020'!$A$3:$AA$434,MATCH($A612,'[1]PNC 2020'!$A$7:$A$434,0)+4,MATCH(N$60,'[1]PNC 2020'!$A$3:$AA$3,0))=0,"",INDEX('[1]PNC 2020'!$A$3:$AA$434,MATCH($A612,'[1]PNC 2020'!$A$7:$A$434,0)+4,MATCH(N$60,'[1]PNC 2020'!$A$3:$AA$3,0))),"")</f>
        <v/>
      </c>
      <c r="O612" s="35" t="str">
        <f>IFERROR(IF(INDEX('[1]PNC 2020'!$A$3:$AA$434,MATCH($A612,'[1]PNC 2020'!$A$7:$A$434,0)+4,MATCH(O$60,'[1]PNC 2020'!$A$3:$AA$3,0))=0,"",INDEX('[1]PNC 2020'!$A$3:$AA$434,MATCH($A612,'[1]PNC 2020'!$A$7:$A$434,0)+4,MATCH(O$60,'[1]PNC 2020'!$A$3:$AA$3,0))),"")</f>
        <v/>
      </c>
      <c r="P612" s="35">
        <f t="shared" si="214"/>
        <v>0</v>
      </c>
      <c r="Q612" s="35" t="str">
        <f>IFERROR(IF(INDEX('[1]PNC 2020'!$A$3:$AA$434,MATCH($A612,'[1]PNC 2020'!$A$7:$A$434,0)+4,MATCH(Q$60,'[1]PNC 2020'!$A$3:$AA$3,0))=0,"",INDEX('[1]PNC 2020'!$A$3:$AA$434,MATCH($A612,'[1]PNC 2020'!$A$7:$A$434,0)+4,MATCH(Q$60,'[1]PNC 2020'!$A$3:$AA$3,0))),"")</f>
        <v/>
      </c>
      <c r="R612" s="35" t="str">
        <f>IFERROR(IF(INDEX('[1]PNC 2020'!$A$3:$AA$434,MATCH($A612,'[1]PNC 2020'!$A$7:$A$434,0)+4,MATCH(R$60,'[1]PNC 2020'!$A$3:$AA$3,0))=0,"",INDEX('[1]PNC 2020'!$A$3:$AA$434,MATCH($A612,'[1]PNC 2020'!$A$7:$A$434,0)+4,MATCH(R$60,'[1]PNC 2020'!$A$3:$AA$3,0))),"")</f>
        <v/>
      </c>
      <c r="S612" s="35">
        <f t="shared" si="215"/>
        <v>0</v>
      </c>
      <c r="T612" s="35" t="str">
        <f>IFERROR(IF(INDEX('[1]PNC 2020'!$A$3:$AA$434,MATCH($A612,'[1]PNC 2020'!$A$7:$A$434,0)+4,MATCH(T$60,'[1]PNC 2020'!$A$3:$AA$3,0))=0,"",INDEX('[1]PNC 2020'!$A$3:$AA$434,MATCH($A612,'[1]PNC 2020'!$A$7:$A$434,0)+4,MATCH(T$60,'[1]PNC 2020'!$A$3:$AA$3,0))),"")</f>
        <v/>
      </c>
      <c r="U612" s="35" t="str">
        <f>IFERROR(IF(INDEX('[1]PNC 2020'!$A$3:$AA$434,MATCH($A612,'[1]PNC 2020'!$A$7:$A$434,0)+4,MATCH(U$60,'[1]PNC 2020'!$A$3:$AA$3,0))=0,"",INDEX('[1]PNC 2020'!$A$3:$AA$434,MATCH($A612,'[1]PNC 2020'!$A$7:$A$434,0)+4,MATCH(U$60,'[1]PNC 2020'!$A$3:$AA$3,0))),"")</f>
        <v/>
      </c>
      <c r="V612" s="35">
        <f t="shared" si="216"/>
        <v>0</v>
      </c>
      <c r="W612" s="35" t="str">
        <f>IFERROR(IF(INDEX('[1]PNC 2020'!$A$3:$AA$434,MATCH($A612,'[1]PNC 2020'!$A$7:$A$434,0)+4,MATCH(W$60,'[1]PNC 2020'!$A$3:$AA$3,0))=0,"",INDEX('[1]PNC 2020'!$A$3:$AA$434,MATCH($A612,'[1]PNC 2020'!$A$7:$A$434,0)+4,MATCH(W$60,'[1]PNC 2020'!$A$3:$AA$3,0))),"")</f>
        <v/>
      </c>
      <c r="X612" s="35" t="str">
        <f>IFERROR(IF(INDEX('[1]PNC 2020'!$A$3:$AA$434,MATCH($A612,'[1]PNC 2020'!$A$7:$A$434,0)+4,MATCH(X$60,'[1]PNC 2020'!$A$3:$AA$3,0))=0,"",INDEX('[1]PNC 2020'!$A$3:$AA$434,MATCH($A612,'[1]PNC 2020'!$A$7:$A$434,0)+4,MATCH(X$60,'[1]PNC 2020'!$A$3:$AA$3,0))),"")</f>
        <v/>
      </c>
      <c r="Y612" s="35">
        <f t="shared" si="217"/>
        <v>0</v>
      </c>
      <c r="Z612" s="35" t="str">
        <f>IFERROR(IF(INDEX('[1]PNC 2020'!$A$3:$AA$434,MATCH($A612,'[1]PNC 2020'!$A$7:$A$434,0)+4,MATCH(Z$60,'[1]PNC 2020'!$A$3:$AA$3,0))=0,"",INDEX('[1]PNC 2020'!$A$3:$AA$434,MATCH($A612,'[1]PNC 2020'!$A$7:$A$434,0)+4,MATCH(Z$60,'[1]PNC 2020'!$A$3:$AA$3,0))),"")</f>
        <v/>
      </c>
      <c r="AA612" s="35" t="str">
        <f>IFERROR(IF(INDEX('[1]PNC 2020'!$A$3:$AA$434,MATCH($A612,'[1]PNC 2020'!$A$7:$A$434,0)+4,MATCH(AA$60,'[1]PNC 2020'!$A$3:$AA$3,0))=0,"",INDEX('[1]PNC 2020'!$A$3:$AA$434,MATCH($A612,'[1]PNC 2020'!$A$7:$A$434,0)+4,MATCH(AA$60,'[1]PNC 2020'!$A$3:$AA$3,0))),"")</f>
        <v/>
      </c>
      <c r="AB612" s="35">
        <f t="shared" si="218"/>
        <v>0</v>
      </c>
      <c r="AC612" s="35" t="str">
        <f>IFERROR(IF(INDEX('[1]PNC 2020'!$A$3:$AA$434,MATCH($A612,'[1]PNC 2020'!$A$7:$A$434,0)+4,MATCH(AC$60,'[1]PNC 2020'!$A$3:$AA$3,0))=0,"",INDEX('[1]PNC 2020'!$A$3:$AA$434,MATCH($A612,'[1]PNC 2020'!$A$7:$A$434,0)+4,MATCH(AC$60,'[1]PNC 2020'!$A$3:$AA$3,0))),"")</f>
        <v/>
      </c>
      <c r="AD612" s="35" t="str">
        <f>IFERROR(IF(INDEX('[1]PNC 2020'!$A$3:$AA$434,MATCH($A612,'[1]PNC 2020'!$A$7:$A$434,0)+4,MATCH(AD$60,'[1]PNC 2020'!$A$3:$AA$3,0))=0,"",INDEX('[1]PNC 2020'!$A$3:$AA$434,MATCH($A612,'[1]PNC 2020'!$A$7:$A$434,0)+4,MATCH(AD$60,'[1]PNC 2020'!$A$3:$AA$3,0))),"")</f>
        <v/>
      </c>
      <c r="AE612" s="35">
        <f t="shared" si="219"/>
        <v>0</v>
      </c>
      <c r="AF612" s="35" t="str">
        <f>IFERROR(IF(INDEX('[1]PNC 2020'!$A$3:$AA$434,MATCH($A612,'[1]PNC 2020'!$A$7:$A$434,0)+4,MATCH(AF$60,'[1]PNC 2020'!$A$3:$AA$3,0))=0,"",INDEX('[1]PNC 2020'!$A$3:$AA$434,MATCH($A612,'[1]PNC 2020'!$A$7:$A$434,0)+4,MATCH(AF$60,'[1]PNC 2020'!$A$3:$AA$3,0))),"")</f>
        <v/>
      </c>
      <c r="AG612" s="35" t="str">
        <f>IFERROR(IF(INDEX('[1]PNC 2020'!$A$3:$AA$434,MATCH($A612,'[1]PNC 2020'!$A$7:$A$434,0)+4,MATCH(AG$60,'[1]PNC 2020'!$A$3:$AA$3,0))=0,"",INDEX('[1]PNC 2020'!$A$3:$AA$434,MATCH($A612,'[1]PNC 2020'!$A$7:$A$434,0)+4,MATCH(AG$60,'[1]PNC 2020'!$A$3:$AA$3,0))),"")</f>
        <v/>
      </c>
      <c r="AH612" s="35">
        <f t="shared" si="220"/>
        <v>0</v>
      </c>
      <c r="AI612" s="35" t="str">
        <f>IFERROR(IF(INDEX('[1]PNC 2020'!$A$3:$AA$434,MATCH($A612,'[1]PNC 2020'!$A$7:$A$434,0)+4,MATCH(AI$60,'[1]PNC 2020'!$A$3:$AA$3,0))=0,"",INDEX('[1]PNC 2020'!$A$3:$AA$434,MATCH($A612,'[1]PNC 2020'!$A$7:$A$434,0)+4,MATCH(AI$60,'[1]PNC 2020'!$A$3:$AA$3,0))),"")</f>
        <v/>
      </c>
      <c r="AJ612" s="35" t="str">
        <f>IFERROR(IF(INDEX('[1]PNC 2020'!$A$3:$AA$434,MATCH($A612,'[1]PNC 2020'!$A$7:$A$434,0)+4,MATCH(AJ$60,'[1]PNC 2020'!$A$3:$AA$3,0))=0,"",INDEX('[1]PNC 2020'!$A$3:$AA$434,MATCH($A612,'[1]PNC 2020'!$A$7:$A$434,0)+4,MATCH(AJ$60,'[1]PNC 2020'!$A$3:$AA$3,0))),"")</f>
        <v/>
      </c>
      <c r="AK612" s="35">
        <f t="shared" si="221"/>
        <v>0</v>
      </c>
      <c r="AM612" s="97" t="s">
        <v>10</v>
      </c>
    </row>
    <row r="613" spans="1:39" ht="15.9" customHeight="1" x14ac:dyDescent="0.25">
      <c r="A613" s="97" t="str">
        <f t="shared" si="208"/>
        <v>NoviembreBanesco Seguros</v>
      </c>
      <c r="B613" s="37" t="s">
        <v>118</v>
      </c>
      <c r="C613" s="44">
        <f t="shared" si="209"/>
        <v>0</v>
      </c>
      <c r="D613" s="44">
        <f t="shared" si="210"/>
        <v>0</v>
      </c>
      <c r="E613" s="35" t="str">
        <f>IFERROR(IF(INDEX('[1]PNC 2020'!$A$3:$AA$434,MATCH($A613,'[1]PNC 2020'!$A$7:$A$434,0)+4,MATCH(E$60,'[1]PNC 2020'!$A$3:$AA$3,0))=0,"",INDEX('[1]PNC 2020'!$A$3:$AA$434,MATCH($A613,'[1]PNC 2020'!$A$7:$A$434,0)+4,MATCH(E$60,'[1]PNC 2020'!$A$3:$AA$3,0))),"")</f>
        <v/>
      </c>
      <c r="F613" s="35" t="str">
        <f>IFERROR(IF(INDEX('[1]PNC 2020'!$A$3:$AA$434,MATCH($A613,'[1]PNC 2020'!$A$7:$A$434,0)+4,MATCH(F$60,'[1]PNC 2020'!$A$3:$AA$3,0))=0,"",INDEX('[1]PNC 2020'!$A$3:$AA$434,MATCH($A613,'[1]PNC 2020'!$A$7:$A$434,0)+4,MATCH(F$60,'[1]PNC 2020'!$A$3:$AA$3,0))),"")</f>
        <v/>
      </c>
      <c r="G613" s="35">
        <f t="shared" si="211"/>
        <v>0</v>
      </c>
      <c r="H613" s="35" t="str">
        <f>IFERROR(IF(INDEX('[1]PNC 2020'!$A$3:$AA$434,MATCH($A613,'[1]PNC 2020'!$A$7:$A$434,0)+4,MATCH(H$60,'[1]PNC 2020'!$A$3:$AA$3,0))=0,"",INDEX('[1]PNC 2020'!$A$3:$AA$434,MATCH($A613,'[1]PNC 2020'!$A$7:$A$434,0)+4,MATCH(H$60,'[1]PNC 2020'!$A$3:$AA$3,0))),"")</f>
        <v/>
      </c>
      <c r="I613" s="35" t="str">
        <f>IFERROR(IF(INDEX('[1]PNC 2020'!$A$3:$AA$434,MATCH($A613,'[1]PNC 2020'!$A$7:$A$434,0)+4,MATCH(I$60,'[1]PNC 2020'!$A$3:$AA$3,0))=0,"",INDEX('[1]PNC 2020'!$A$3:$AA$434,MATCH($A613,'[1]PNC 2020'!$A$7:$A$434,0)+4,MATCH(I$60,'[1]PNC 2020'!$A$3:$AA$3,0))),"")</f>
        <v/>
      </c>
      <c r="J613" s="35">
        <f t="shared" si="212"/>
        <v>0</v>
      </c>
      <c r="K613" s="35" t="str">
        <f>IFERROR(IF(INDEX('[1]PNC 2020'!$A$3:$AA$434,MATCH($A613,'[1]PNC 2020'!$A$7:$A$434,0)+4,MATCH(K$60,'[1]PNC 2020'!$A$3:$AA$3,0))=0,"",INDEX('[1]PNC 2020'!$A$3:$AA$434,MATCH($A613,'[1]PNC 2020'!$A$7:$A$434,0)+4,MATCH(K$60,'[1]PNC 2020'!$A$3:$AA$3,0))),"")</f>
        <v/>
      </c>
      <c r="L613" s="35" t="str">
        <f>IFERROR(IF(INDEX('[1]PNC 2020'!$A$3:$AA$434,MATCH($A613,'[1]PNC 2020'!$A$7:$A$434,0)+4,MATCH(L$60,'[1]PNC 2020'!$A$3:$AA$3,0))=0,"",INDEX('[1]PNC 2020'!$A$3:$AA$434,MATCH($A613,'[1]PNC 2020'!$A$7:$A$434,0)+4,MATCH(L$60,'[1]PNC 2020'!$A$3:$AA$3,0))),"")</f>
        <v/>
      </c>
      <c r="M613" s="35">
        <f t="shared" si="213"/>
        <v>0</v>
      </c>
      <c r="N613" s="35" t="str">
        <f>IFERROR(IF(INDEX('[1]PNC 2020'!$A$3:$AA$434,MATCH($A613,'[1]PNC 2020'!$A$7:$A$434,0)+4,MATCH(N$60,'[1]PNC 2020'!$A$3:$AA$3,0))=0,"",INDEX('[1]PNC 2020'!$A$3:$AA$434,MATCH($A613,'[1]PNC 2020'!$A$7:$A$434,0)+4,MATCH(N$60,'[1]PNC 2020'!$A$3:$AA$3,0))),"")</f>
        <v/>
      </c>
      <c r="O613" s="35" t="str">
        <f>IFERROR(IF(INDEX('[1]PNC 2020'!$A$3:$AA$434,MATCH($A613,'[1]PNC 2020'!$A$7:$A$434,0)+4,MATCH(O$60,'[1]PNC 2020'!$A$3:$AA$3,0))=0,"",INDEX('[1]PNC 2020'!$A$3:$AA$434,MATCH($A613,'[1]PNC 2020'!$A$7:$A$434,0)+4,MATCH(O$60,'[1]PNC 2020'!$A$3:$AA$3,0))),"")</f>
        <v/>
      </c>
      <c r="P613" s="35">
        <f t="shared" si="214"/>
        <v>0</v>
      </c>
      <c r="Q613" s="35" t="str">
        <f>IFERROR(IF(INDEX('[1]PNC 2020'!$A$3:$AA$434,MATCH($A613,'[1]PNC 2020'!$A$7:$A$434,0)+4,MATCH(Q$60,'[1]PNC 2020'!$A$3:$AA$3,0))=0,"",INDEX('[1]PNC 2020'!$A$3:$AA$434,MATCH($A613,'[1]PNC 2020'!$A$7:$A$434,0)+4,MATCH(Q$60,'[1]PNC 2020'!$A$3:$AA$3,0))),"")</f>
        <v/>
      </c>
      <c r="R613" s="35" t="str">
        <f>IFERROR(IF(INDEX('[1]PNC 2020'!$A$3:$AA$434,MATCH($A613,'[1]PNC 2020'!$A$7:$A$434,0)+4,MATCH(R$60,'[1]PNC 2020'!$A$3:$AA$3,0))=0,"",INDEX('[1]PNC 2020'!$A$3:$AA$434,MATCH($A613,'[1]PNC 2020'!$A$7:$A$434,0)+4,MATCH(R$60,'[1]PNC 2020'!$A$3:$AA$3,0))),"")</f>
        <v/>
      </c>
      <c r="S613" s="35">
        <f t="shared" si="215"/>
        <v>0</v>
      </c>
      <c r="T613" s="35" t="str">
        <f>IFERROR(IF(INDEX('[1]PNC 2020'!$A$3:$AA$434,MATCH($A613,'[1]PNC 2020'!$A$7:$A$434,0)+4,MATCH(T$60,'[1]PNC 2020'!$A$3:$AA$3,0))=0,"",INDEX('[1]PNC 2020'!$A$3:$AA$434,MATCH($A613,'[1]PNC 2020'!$A$7:$A$434,0)+4,MATCH(T$60,'[1]PNC 2020'!$A$3:$AA$3,0))),"")</f>
        <v/>
      </c>
      <c r="U613" s="35" t="str">
        <f>IFERROR(IF(INDEX('[1]PNC 2020'!$A$3:$AA$434,MATCH($A613,'[1]PNC 2020'!$A$7:$A$434,0)+4,MATCH(U$60,'[1]PNC 2020'!$A$3:$AA$3,0))=0,"",INDEX('[1]PNC 2020'!$A$3:$AA$434,MATCH($A613,'[1]PNC 2020'!$A$7:$A$434,0)+4,MATCH(U$60,'[1]PNC 2020'!$A$3:$AA$3,0))),"")</f>
        <v/>
      </c>
      <c r="V613" s="35">
        <f t="shared" si="216"/>
        <v>0</v>
      </c>
      <c r="W613" s="35" t="str">
        <f>IFERROR(IF(INDEX('[1]PNC 2020'!$A$3:$AA$434,MATCH($A613,'[1]PNC 2020'!$A$7:$A$434,0)+4,MATCH(W$60,'[1]PNC 2020'!$A$3:$AA$3,0))=0,"",INDEX('[1]PNC 2020'!$A$3:$AA$434,MATCH($A613,'[1]PNC 2020'!$A$7:$A$434,0)+4,MATCH(W$60,'[1]PNC 2020'!$A$3:$AA$3,0))),"")</f>
        <v/>
      </c>
      <c r="X613" s="35" t="str">
        <f>IFERROR(IF(INDEX('[1]PNC 2020'!$A$3:$AA$434,MATCH($A613,'[1]PNC 2020'!$A$7:$A$434,0)+4,MATCH(X$60,'[1]PNC 2020'!$A$3:$AA$3,0))=0,"",INDEX('[1]PNC 2020'!$A$3:$AA$434,MATCH($A613,'[1]PNC 2020'!$A$7:$A$434,0)+4,MATCH(X$60,'[1]PNC 2020'!$A$3:$AA$3,0))),"")</f>
        <v/>
      </c>
      <c r="Y613" s="35">
        <f t="shared" si="217"/>
        <v>0</v>
      </c>
      <c r="Z613" s="35" t="str">
        <f>IFERROR(IF(INDEX('[1]PNC 2020'!$A$3:$AA$434,MATCH($A613,'[1]PNC 2020'!$A$7:$A$434,0)+4,MATCH(Z$60,'[1]PNC 2020'!$A$3:$AA$3,0))=0,"",INDEX('[1]PNC 2020'!$A$3:$AA$434,MATCH($A613,'[1]PNC 2020'!$A$7:$A$434,0)+4,MATCH(Z$60,'[1]PNC 2020'!$A$3:$AA$3,0))),"")</f>
        <v/>
      </c>
      <c r="AA613" s="35" t="str">
        <f>IFERROR(IF(INDEX('[1]PNC 2020'!$A$3:$AA$434,MATCH($A613,'[1]PNC 2020'!$A$7:$A$434,0)+4,MATCH(AA$60,'[1]PNC 2020'!$A$3:$AA$3,0))=0,"",INDEX('[1]PNC 2020'!$A$3:$AA$434,MATCH($A613,'[1]PNC 2020'!$A$7:$A$434,0)+4,MATCH(AA$60,'[1]PNC 2020'!$A$3:$AA$3,0))),"")</f>
        <v/>
      </c>
      <c r="AB613" s="35">
        <f t="shared" si="218"/>
        <v>0</v>
      </c>
      <c r="AC613" s="35" t="str">
        <f>IFERROR(IF(INDEX('[1]PNC 2020'!$A$3:$AA$434,MATCH($A613,'[1]PNC 2020'!$A$7:$A$434,0)+4,MATCH(AC$60,'[1]PNC 2020'!$A$3:$AA$3,0))=0,"",INDEX('[1]PNC 2020'!$A$3:$AA$434,MATCH($A613,'[1]PNC 2020'!$A$7:$A$434,0)+4,MATCH(AC$60,'[1]PNC 2020'!$A$3:$AA$3,0))),"")</f>
        <v/>
      </c>
      <c r="AD613" s="35" t="str">
        <f>IFERROR(IF(INDEX('[1]PNC 2020'!$A$3:$AA$434,MATCH($A613,'[1]PNC 2020'!$A$7:$A$434,0)+4,MATCH(AD$60,'[1]PNC 2020'!$A$3:$AA$3,0))=0,"",INDEX('[1]PNC 2020'!$A$3:$AA$434,MATCH($A613,'[1]PNC 2020'!$A$7:$A$434,0)+4,MATCH(AD$60,'[1]PNC 2020'!$A$3:$AA$3,0))),"")</f>
        <v/>
      </c>
      <c r="AE613" s="35">
        <f t="shared" si="219"/>
        <v>0</v>
      </c>
      <c r="AF613" s="35" t="str">
        <f>IFERROR(IF(INDEX('[1]PNC 2020'!$A$3:$AA$434,MATCH($A613,'[1]PNC 2020'!$A$7:$A$434,0)+4,MATCH(AF$60,'[1]PNC 2020'!$A$3:$AA$3,0))=0,"",INDEX('[1]PNC 2020'!$A$3:$AA$434,MATCH($A613,'[1]PNC 2020'!$A$7:$A$434,0)+4,MATCH(AF$60,'[1]PNC 2020'!$A$3:$AA$3,0))),"")</f>
        <v/>
      </c>
      <c r="AG613" s="35" t="str">
        <f>IFERROR(IF(INDEX('[1]PNC 2020'!$A$3:$AA$434,MATCH($A613,'[1]PNC 2020'!$A$7:$A$434,0)+4,MATCH(AG$60,'[1]PNC 2020'!$A$3:$AA$3,0))=0,"",INDEX('[1]PNC 2020'!$A$3:$AA$434,MATCH($A613,'[1]PNC 2020'!$A$7:$A$434,0)+4,MATCH(AG$60,'[1]PNC 2020'!$A$3:$AA$3,0))),"")</f>
        <v/>
      </c>
      <c r="AH613" s="35">
        <f t="shared" si="220"/>
        <v>0</v>
      </c>
      <c r="AI613" s="35" t="str">
        <f>IFERROR(IF(INDEX('[1]PNC 2020'!$A$3:$AA$434,MATCH($A613,'[1]PNC 2020'!$A$7:$A$434,0)+4,MATCH(AI$60,'[1]PNC 2020'!$A$3:$AA$3,0))=0,"",INDEX('[1]PNC 2020'!$A$3:$AA$434,MATCH($A613,'[1]PNC 2020'!$A$7:$A$434,0)+4,MATCH(AI$60,'[1]PNC 2020'!$A$3:$AA$3,0))),"")</f>
        <v/>
      </c>
      <c r="AJ613" s="35" t="str">
        <f>IFERROR(IF(INDEX('[1]PNC 2020'!$A$3:$AA$434,MATCH($A613,'[1]PNC 2020'!$A$7:$A$434,0)+4,MATCH(AJ$60,'[1]PNC 2020'!$A$3:$AA$3,0))=0,"",INDEX('[1]PNC 2020'!$A$3:$AA$434,MATCH($A613,'[1]PNC 2020'!$A$7:$A$434,0)+4,MATCH(AJ$60,'[1]PNC 2020'!$A$3:$AA$3,0))),"")</f>
        <v/>
      </c>
      <c r="AK613" s="35">
        <f t="shared" si="221"/>
        <v>0</v>
      </c>
      <c r="AM613" s="97" t="s">
        <v>10</v>
      </c>
    </row>
    <row r="614" spans="1:39" ht="15.9" customHeight="1" x14ac:dyDescent="0.25">
      <c r="A614" s="97" t="str">
        <f t="shared" si="208"/>
        <v>NoviembreAtlántica Seguros, S. A.</v>
      </c>
      <c r="B614" s="37" t="s">
        <v>119</v>
      </c>
      <c r="C614" s="44">
        <f t="shared" si="209"/>
        <v>0</v>
      </c>
      <c r="D614" s="44">
        <f t="shared" si="210"/>
        <v>0</v>
      </c>
      <c r="E614" s="35" t="str">
        <f>IFERROR(IF(INDEX('[1]PNC 2020'!$A$3:$AA$434,MATCH($A614,'[1]PNC 2020'!$A$7:$A$434,0)+4,MATCH(E$60,'[1]PNC 2020'!$A$3:$AA$3,0))=0,"",INDEX('[1]PNC 2020'!$A$3:$AA$434,MATCH($A614,'[1]PNC 2020'!$A$7:$A$434,0)+4,MATCH(E$60,'[1]PNC 2020'!$A$3:$AA$3,0))),"")</f>
        <v/>
      </c>
      <c r="F614" s="35" t="str">
        <f>IFERROR(IF(INDEX('[1]PNC 2020'!$A$3:$AA$434,MATCH($A614,'[1]PNC 2020'!$A$7:$A$434,0)+4,MATCH(F$60,'[1]PNC 2020'!$A$3:$AA$3,0))=0,"",INDEX('[1]PNC 2020'!$A$3:$AA$434,MATCH($A614,'[1]PNC 2020'!$A$7:$A$434,0)+4,MATCH(F$60,'[1]PNC 2020'!$A$3:$AA$3,0))),"")</f>
        <v/>
      </c>
      <c r="G614" s="35">
        <f t="shared" si="211"/>
        <v>0</v>
      </c>
      <c r="H614" s="35" t="str">
        <f>IFERROR(IF(INDEX('[1]PNC 2020'!$A$3:$AA$434,MATCH($A614,'[1]PNC 2020'!$A$7:$A$434,0)+4,MATCH(H$60,'[1]PNC 2020'!$A$3:$AA$3,0))=0,"",INDEX('[1]PNC 2020'!$A$3:$AA$434,MATCH($A614,'[1]PNC 2020'!$A$7:$A$434,0)+4,MATCH(H$60,'[1]PNC 2020'!$A$3:$AA$3,0))),"")</f>
        <v/>
      </c>
      <c r="I614" s="35" t="str">
        <f>IFERROR(IF(INDEX('[1]PNC 2020'!$A$3:$AA$434,MATCH($A614,'[1]PNC 2020'!$A$7:$A$434,0)+4,MATCH(I$60,'[1]PNC 2020'!$A$3:$AA$3,0))=0,"",INDEX('[1]PNC 2020'!$A$3:$AA$434,MATCH($A614,'[1]PNC 2020'!$A$7:$A$434,0)+4,MATCH(I$60,'[1]PNC 2020'!$A$3:$AA$3,0))),"")</f>
        <v/>
      </c>
      <c r="J614" s="35">
        <f t="shared" si="212"/>
        <v>0</v>
      </c>
      <c r="K614" s="35" t="str">
        <f>IFERROR(IF(INDEX('[1]PNC 2020'!$A$3:$AA$434,MATCH($A614,'[1]PNC 2020'!$A$7:$A$434,0)+4,MATCH(K$60,'[1]PNC 2020'!$A$3:$AA$3,0))=0,"",INDEX('[1]PNC 2020'!$A$3:$AA$434,MATCH($A614,'[1]PNC 2020'!$A$7:$A$434,0)+4,MATCH(K$60,'[1]PNC 2020'!$A$3:$AA$3,0))),"")</f>
        <v/>
      </c>
      <c r="L614" s="35" t="str">
        <f>IFERROR(IF(INDEX('[1]PNC 2020'!$A$3:$AA$434,MATCH($A614,'[1]PNC 2020'!$A$7:$A$434,0)+4,MATCH(L$60,'[1]PNC 2020'!$A$3:$AA$3,0))=0,"",INDEX('[1]PNC 2020'!$A$3:$AA$434,MATCH($A614,'[1]PNC 2020'!$A$7:$A$434,0)+4,MATCH(L$60,'[1]PNC 2020'!$A$3:$AA$3,0))),"")</f>
        <v/>
      </c>
      <c r="M614" s="35">
        <f t="shared" si="213"/>
        <v>0</v>
      </c>
      <c r="N614" s="35" t="str">
        <f>IFERROR(IF(INDEX('[1]PNC 2020'!$A$3:$AA$434,MATCH($A614,'[1]PNC 2020'!$A$7:$A$434,0)+4,MATCH(N$60,'[1]PNC 2020'!$A$3:$AA$3,0))=0,"",INDEX('[1]PNC 2020'!$A$3:$AA$434,MATCH($A614,'[1]PNC 2020'!$A$7:$A$434,0)+4,MATCH(N$60,'[1]PNC 2020'!$A$3:$AA$3,0))),"")</f>
        <v/>
      </c>
      <c r="O614" s="35" t="str">
        <f>IFERROR(IF(INDEX('[1]PNC 2020'!$A$3:$AA$434,MATCH($A614,'[1]PNC 2020'!$A$7:$A$434,0)+4,MATCH(O$60,'[1]PNC 2020'!$A$3:$AA$3,0))=0,"",INDEX('[1]PNC 2020'!$A$3:$AA$434,MATCH($A614,'[1]PNC 2020'!$A$7:$A$434,0)+4,MATCH(O$60,'[1]PNC 2020'!$A$3:$AA$3,0))),"")</f>
        <v/>
      </c>
      <c r="P614" s="35">
        <f t="shared" si="214"/>
        <v>0</v>
      </c>
      <c r="Q614" s="35" t="str">
        <f>IFERROR(IF(INDEX('[1]PNC 2020'!$A$3:$AA$434,MATCH($A614,'[1]PNC 2020'!$A$7:$A$434,0)+4,MATCH(Q$60,'[1]PNC 2020'!$A$3:$AA$3,0))=0,"",INDEX('[1]PNC 2020'!$A$3:$AA$434,MATCH($A614,'[1]PNC 2020'!$A$7:$A$434,0)+4,MATCH(Q$60,'[1]PNC 2020'!$A$3:$AA$3,0))),"")</f>
        <v/>
      </c>
      <c r="R614" s="35" t="str">
        <f>IFERROR(IF(INDEX('[1]PNC 2020'!$A$3:$AA$434,MATCH($A614,'[1]PNC 2020'!$A$7:$A$434,0)+4,MATCH(R$60,'[1]PNC 2020'!$A$3:$AA$3,0))=0,"",INDEX('[1]PNC 2020'!$A$3:$AA$434,MATCH($A614,'[1]PNC 2020'!$A$7:$A$434,0)+4,MATCH(R$60,'[1]PNC 2020'!$A$3:$AA$3,0))),"")</f>
        <v/>
      </c>
      <c r="S614" s="35">
        <f t="shared" si="215"/>
        <v>0</v>
      </c>
      <c r="T614" s="35" t="str">
        <f>IFERROR(IF(INDEX('[1]PNC 2020'!$A$3:$AA$434,MATCH($A614,'[1]PNC 2020'!$A$7:$A$434,0)+4,MATCH(T$60,'[1]PNC 2020'!$A$3:$AA$3,0))=0,"",INDEX('[1]PNC 2020'!$A$3:$AA$434,MATCH($A614,'[1]PNC 2020'!$A$7:$A$434,0)+4,MATCH(T$60,'[1]PNC 2020'!$A$3:$AA$3,0))),"")</f>
        <v/>
      </c>
      <c r="U614" s="35" t="str">
        <f>IFERROR(IF(INDEX('[1]PNC 2020'!$A$3:$AA$434,MATCH($A614,'[1]PNC 2020'!$A$7:$A$434,0)+4,MATCH(U$60,'[1]PNC 2020'!$A$3:$AA$3,0))=0,"",INDEX('[1]PNC 2020'!$A$3:$AA$434,MATCH($A614,'[1]PNC 2020'!$A$7:$A$434,0)+4,MATCH(U$60,'[1]PNC 2020'!$A$3:$AA$3,0))),"")</f>
        <v/>
      </c>
      <c r="V614" s="35">
        <f t="shared" si="216"/>
        <v>0</v>
      </c>
      <c r="W614" s="35" t="str">
        <f>IFERROR(IF(INDEX('[1]PNC 2020'!$A$3:$AA$434,MATCH($A614,'[1]PNC 2020'!$A$7:$A$434,0)+4,MATCH(W$60,'[1]PNC 2020'!$A$3:$AA$3,0))=0,"",INDEX('[1]PNC 2020'!$A$3:$AA$434,MATCH($A614,'[1]PNC 2020'!$A$7:$A$434,0)+4,MATCH(W$60,'[1]PNC 2020'!$A$3:$AA$3,0))),"")</f>
        <v/>
      </c>
      <c r="X614" s="35" t="str">
        <f>IFERROR(IF(INDEX('[1]PNC 2020'!$A$3:$AA$434,MATCH($A614,'[1]PNC 2020'!$A$7:$A$434,0)+4,MATCH(X$60,'[1]PNC 2020'!$A$3:$AA$3,0))=0,"",INDEX('[1]PNC 2020'!$A$3:$AA$434,MATCH($A614,'[1]PNC 2020'!$A$7:$A$434,0)+4,MATCH(X$60,'[1]PNC 2020'!$A$3:$AA$3,0))),"")</f>
        <v/>
      </c>
      <c r="Y614" s="35">
        <f t="shared" si="217"/>
        <v>0</v>
      </c>
      <c r="Z614" s="35" t="str">
        <f>IFERROR(IF(INDEX('[1]PNC 2020'!$A$3:$AA$434,MATCH($A614,'[1]PNC 2020'!$A$7:$A$434,0)+4,MATCH(Z$60,'[1]PNC 2020'!$A$3:$AA$3,0))=0,"",INDEX('[1]PNC 2020'!$A$3:$AA$434,MATCH($A614,'[1]PNC 2020'!$A$7:$A$434,0)+4,MATCH(Z$60,'[1]PNC 2020'!$A$3:$AA$3,0))),"")</f>
        <v/>
      </c>
      <c r="AA614" s="35" t="str">
        <f>IFERROR(IF(INDEX('[1]PNC 2020'!$A$3:$AA$434,MATCH($A614,'[1]PNC 2020'!$A$7:$A$434,0)+4,MATCH(AA$60,'[1]PNC 2020'!$A$3:$AA$3,0))=0,"",INDEX('[1]PNC 2020'!$A$3:$AA$434,MATCH($A614,'[1]PNC 2020'!$A$7:$A$434,0)+4,MATCH(AA$60,'[1]PNC 2020'!$A$3:$AA$3,0))),"")</f>
        <v/>
      </c>
      <c r="AB614" s="35">
        <f t="shared" si="218"/>
        <v>0</v>
      </c>
      <c r="AC614" s="35" t="str">
        <f>IFERROR(IF(INDEX('[1]PNC 2020'!$A$3:$AA$434,MATCH($A614,'[1]PNC 2020'!$A$7:$A$434,0)+4,MATCH(AC$60,'[1]PNC 2020'!$A$3:$AA$3,0))=0,"",INDEX('[1]PNC 2020'!$A$3:$AA$434,MATCH($A614,'[1]PNC 2020'!$A$7:$A$434,0)+4,MATCH(AC$60,'[1]PNC 2020'!$A$3:$AA$3,0))),"")</f>
        <v/>
      </c>
      <c r="AD614" s="35" t="str">
        <f>IFERROR(IF(INDEX('[1]PNC 2020'!$A$3:$AA$434,MATCH($A614,'[1]PNC 2020'!$A$7:$A$434,0)+4,MATCH(AD$60,'[1]PNC 2020'!$A$3:$AA$3,0))=0,"",INDEX('[1]PNC 2020'!$A$3:$AA$434,MATCH($A614,'[1]PNC 2020'!$A$7:$A$434,0)+4,MATCH(AD$60,'[1]PNC 2020'!$A$3:$AA$3,0))),"")</f>
        <v/>
      </c>
      <c r="AE614" s="35">
        <f t="shared" si="219"/>
        <v>0</v>
      </c>
      <c r="AF614" s="35" t="str">
        <f>IFERROR(IF(INDEX('[1]PNC 2020'!$A$3:$AA$434,MATCH($A614,'[1]PNC 2020'!$A$7:$A$434,0)+4,MATCH(AF$60,'[1]PNC 2020'!$A$3:$AA$3,0))=0,"",INDEX('[1]PNC 2020'!$A$3:$AA$434,MATCH($A614,'[1]PNC 2020'!$A$7:$A$434,0)+4,MATCH(AF$60,'[1]PNC 2020'!$A$3:$AA$3,0))),"")</f>
        <v/>
      </c>
      <c r="AG614" s="35" t="str">
        <f>IFERROR(IF(INDEX('[1]PNC 2020'!$A$3:$AA$434,MATCH($A614,'[1]PNC 2020'!$A$7:$A$434,0)+4,MATCH(AG$60,'[1]PNC 2020'!$A$3:$AA$3,0))=0,"",INDEX('[1]PNC 2020'!$A$3:$AA$434,MATCH($A614,'[1]PNC 2020'!$A$7:$A$434,0)+4,MATCH(AG$60,'[1]PNC 2020'!$A$3:$AA$3,0))),"")</f>
        <v/>
      </c>
      <c r="AH614" s="35">
        <f t="shared" si="220"/>
        <v>0</v>
      </c>
      <c r="AI614" s="35" t="str">
        <f>IFERROR(IF(INDEX('[1]PNC 2020'!$A$3:$AA$434,MATCH($A614,'[1]PNC 2020'!$A$7:$A$434,0)+4,MATCH(AI$60,'[1]PNC 2020'!$A$3:$AA$3,0))=0,"",INDEX('[1]PNC 2020'!$A$3:$AA$434,MATCH($A614,'[1]PNC 2020'!$A$7:$A$434,0)+4,MATCH(AI$60,'[1]PNC 2020'!$A$3:$AA$3,0))),"")</f>
        <v/>
      </c>
      <c r="AJ614" s="35" t="str">
        <f>IFERROR(IF(INDEX('[1]PNC 2020'!$A$3:$AA$434,MATCH($A614,'[1]PNC 2020'!$A$7:$A$434,0)+4,MATCH(AJ$60,'[1]PNC 2020'!$A$3:$AA$3,0))=0,"",INDEX('[1]PNC 2020'!$A$3:$AA$434,MATCH($A614,'[1]PNC 2020'!$A$7:$A$434,0)+4,MATCH(AJ$60,'[1]PNC 2020'!$A$3:$AA$3,0))),"")</f>
        <v/>
      </c>
      <c r="AK614" s="35">
        <f t="shared" si="221"/>
        <v>0</v>
      </c>
      <c r="AM614" s="97" t="s">
        <v>10</v>
      </c>
    </row>
    <row r="615" spans="1:39" ht="15.9" customHeight="1" x14ac:dyDescent="0.25">
      <c r="A615" s="97" t="str">
        <f t="shared" si="208"/>
        <v>NoviembreSeguros La Internacional, S. A.</v>
      </c>
      <c r="B615" s="37" t="s">
        <v>80</v>
      </c>
      <c r="C615" s="44">
        <f t="shared" si="209"/>
        <v>0</v>
      </c>
      <c r="D615" s="44">
        <f t="shared" si="210"/>
        <v>0</v>
      </c>
      <c r="E615" s="35" t="str">
        <f>IFERROR(IF(INDEX('[1]PNC 2020'!$A$3:$AA$434,MATCH($A615,'[1]PNC 2020'!$A$7:$A$434,0)+4,MATCH(E$60,'[1]PNC 2020'!$A$3:$AA$3,0))=0,"",INDEX('[1]PNC 2020'!$A$3:$AA$434,MATCH($A615,'[1]PNC 2020'!$A$7:$A$434,0)+4,MATCH(E$60,'[1]PNC 2020'!$A$3:$AA$3,0))),"")</f>
        <v/>
      </c>
      <c r="F615" s="35" t="str">
        <f>IFERROR(IF(INDEX('[1]PNC 2020'!$A$3:$AA$434,MATCH($A615,'[1]PNC 2020'!$A$7:$A$434,0)+4,MATCH(F$60,'[1]PNC 2020'!$A$3:$AA$3,0))=0,"",INDEX('[1]PNC 2020'!$A$3:$AA$434,MATCH($A615,'[1]PNC 2020'!$A$7:$A$434,0)+4,MATCH(F$60,'[1]PNC 2020'!$A$3:$AA$3,0))),"")</f>
        <v/>
      </c>
      <c r="G615" s="35">
        <f t="shared" si="211"/>
        <v>0</v>
      </c>
      <c r="H615" s="35" t="str">
        <f>IFERROR(IF(INDEX('[1]PNC 2020'!$A$3:$AA$434,MATCH($A615,'[1]PNC 2020'!$A$7:$A$434,0)+4,MATCH(H$60,'[1]PNC 2020'!$A$3:$AA$3,0))=0,"",INDEX('[1]PNC 2020'!$A$3:$AA$434,MATCH($A615,'[1]PNC 2020'!$A$7:$A$434,0)+4,MATCH(H$60,'[1]PNC 2020'!$A$3:$AA$3,0))),"")</f>
        <v/>
      </c>
      <c r="I615" s="35" t="str">
        <f>IFERROR(IF(INDEX('[1]PNC 2020'!$A$3:$AA$434,MATCH($A615,'[1]PNC 2020'!$A$7:$A$434,0)+4,MATCH(I$60,'[1]PNC 2020'!$A$3:$AA$3,0))=0,"",INDEX('[1]PNC 2020'!$A$3:$AA$434,MATCH($A615,'[1]PNC 2020'!$A$7:$A$434,0)+4,MATCH(I$60,'[1]PNC 2020'!$A$3:$AA$3,0))),"")</f>
        <v/>
      </c>
      <c r="J615" s="35">
        <f t="shared" si="212"/>
        <v>0</v>
      </c>
      <c r="K615" s="35" t="str">
        <f>IFERROR(IF(INDEX('[1]PNC 2020'!$A$3:$AA$434,MATCH($A615,'[1]PNC 2020'!$A$7:$A$434,0)+4,MATCH(K$60,'[1]PNC 2020'!$A$3:$AA$3,0))=0,"",INDEX('[1]PNC 2020'!$A$3:$AA$434,MATCH($A615,'[1]PNC 2020'!$A$7:$A$434,0)+4,MATCH(K$60,'[1]PNC 2020'!$A$3:$AA$3,0))),"")</f>
        <v/>
      </c>
      <c r="L615" s="35" t="str">
        <f>IFERROR(IF(INDEX('[1]PNC 2020'!$A$3:$AA$434,MATCH($A615,'[1]PNC 2020'!$A$7:$A$434,0)+4,MATCH(L$60,'[1]PNC 2020'!$A$3:$AA$3,0))=0,"",INDEX('[1]PNC 2020'!$A$3:$AA$434,MATCH($A615,'[1]PNC 2020'!$A$7:$A$434,0)+4,MATCH(L$60,'[1]PNC 2020'!$A$3:$AA$3,0))),"")</f>
        <v/>
      </c>
      <c r="M615" s="35">
        <f t="shared" si="213"/>
        <v>0</v>
      </c>
      <c r="N615" s="35" t="str">
        <f>IFERROR(IF(INDEX('[1]PNC 2020'!$A$3:$AA$434,MATCH($A615,'[1]PNC 2020'!$A$7:$A$434,0)+4,MATCH(N$60,'[1]PNC 2020'!$A$3:$AA$3,0))=0,"",INDEX('[1]PNC 2020'!$A$3:$AA$434,MATCH($A615,'[1]PNC 2020'!$A$7:$A$434,0)+4,MATCH(N$60,'[1]PNC 2020'!$A$3:$AA$3,0))),"")</f>
        <v/>
      </c>
      <c r="O615" s="35" t="str">
        <f>IFERROR(IF(INDEX('[1]PNC 2020'!$A$3:$AA$434,MATCH($A615,'[1]PNC 2020'!$A$7:$A$434,0)+4,MATCH(O$60,'[1]PNC 2020'!$A$3:$AA$3,0))=0,"",INDEX('[1]PNC 2020'!$A$3:$AA$434,MATCH($A615,'[1]PNC 2020'!$A$7:$A$434,0)+4,MATCH(O$60,'[1]PNC 2020'!$A$3:$AA$3,0))),"")</f>
        <v/>
      </c>
      <c r="P615" s="35">
        <f t="shared" si="214"/>
        <v>0</v>
      </c>
      <c r="Q615" s="35" t="str">
        <f>IFERROR(IF(INDEX('[1]PNC 2020'!$A$3:$AA$434,MATCH($A615,'[1]PNC 2020'!$A$7:$A$434,0)+4,MATCH(Q$60,'[1]PNC 2020'!$A$3:$AA$3,0))=0,"",INDEX('[1]PNC 2020'!$A$3:$AA$434,MATCH($A615,'[1]PNC 2020'!$A$7:$A$434,0)+4,MATCH(Q$60,'[1]PNC 2020'!$A$3:$AA$3,0))),"")</f>
        <v/>
      </c>
      <c r="R615" s="35" t="str">
        <f>IFERROR(IF(INDEX('[1]PNC 2020'!$A$3:$AA$434,MATCH($A615,'[1]PNC 2020'!$A$7:$A$434,0)+4,MATCH(R$60,'[1]PNC 2020'!$A$3:$AA$3,0))=0,"",INDEX('[1]PNC 2020'!$A$3:$AA$434,MATCH($A615,'[1]PNC 2020'!$A$7:$A$434,0)+4,MATCH(R$60,'[1]PNC 2020'!$A$3:$AA$3,0))),"")</f>
        <v/>
      </c>
      <c r="S615" s="35">
        <f t="shared" si="215"/>
        <v>0</v>
      </c>
      <c r="T615" s="35" t="str">
        <f>IFERROR(IF(INDEX('[1]PNC 2020'!$A$3:$AA$434,MATCH($A615,'[1]PNC 2020'!$A$7:$A$434,0)+4,MATCH(T$60,'[1]PNC 2020'!$A$3:$AA$3,0))=0,"",INDEX('[1]PNC 2020'!$A$3:$AA$434,MATCH($A615,'[1]PNC 2020'!$A$7:$A$434,0)+4,MATCH(T$60,'[1]PNC 2020'!$A$3:$AA$3,0))),"")</f>
        <v/>
      </c>
      <c r="U615" s="35" t="str">
        <f>IFERROR(IF(INDEX('[1]PNC 2020'!$A$3:$AA$434,MATCH($A615,'[1]PNC 2020'!$A$7:$A$434,0)+4,MATCH(U$60,'[1]PNC 2020'!$A$3:$AA$3,0))=0,"",INDEX('[1]PNC 2020'!$A$3:$AA$434,MATCH($A615,'[1]PNC 2020'!$A$7:$A$434,0)+4,MATCH(U$60,'[1]PNC 2020'!$A$3:$AA$3,0))),"")</f>
        <v/>
      </c>
      <c r="V615" s="35">
        <f t="shared" si="216"/>
        <v>0</v>
      </c>
      <c r="W615" s="35" t="str">
        <f>IFERROR(IF(INDEX('[1]PNC 2020'!$A$3:$AA$434,MATCH($A615,'[1]PNC 2020'!$A$7:$A$434,0)+4,MATCH(W$60,'[1]PNC 2020'!$A$3:$AA$3,0))=0,"",INDEX('[1]PNC 2020'!$A$3:$AA$434,MATCH($A615,'[1]PNC 2020'!$A$7:$A$434,0)+4,MATCH(W$60,'[1]PNC 2020'!$A$3:$AA$3,0))),"")</f>
        <v/>
      </c>
      <c r="X615" s="35" t="str">
        <f>IFERROR(IF(INDEX('[1]PNC 2020'!$A$3:$AA$434,MATCH($A615,'[1]PNC 2020'!$A$7:$A$434,0)+4,MATCH(X$60,'[1]PNC 2020'!$A$3:$AA$3,0))=0,"",INDEX('[1]PNC 2020'!$A$3:$AA$434,MATCH($A615,'[1]PNC 2020'!$A$7:$A$434,0)+4,MATCH(X$60,'[1]PNC 2020'!$A$3:$AA$3,0))),"")</f>
        <v/>
      </c>
      <c r="Y615" s="35">
        <f t="shared" si="217"/>
        <v>0</v>
      </c>
      <c r="Z615" s="35" t="str">
        <f>IFERROR(IF(INDEX('[1]PNC 2020'!$A$3:$AA$434,MATCH($A615,'[1]PNC 2020'!$A$7:$A$434,0)+4,MATCH(Z$60,'[1]PNC 2020'!$A$3:$AA$3,0))=0,"",INDEX('[1]PNC 2020'!$A$3:$AA$434,MATCH($A615,'[1]PNC 2020'!$A$7:$A$434,0)+4,MATCH(Z$60,'[1]PNC 2020'!$A$3:$AA$3,0))),"")</f>
        <v/>
      </c>
      <c r="AA615" s="35" t="str">
        <f>IFERROR(IF(INDEX('[1]PNC 2020'!$A$3:$AA$434,MATCH($A615,'[1]PNC 2020'!$A$7:$A$434,0)+4,MATCH(AA$60,'[1]PNC 2020'!$A$3:$AA$3,0))=0,"",INDEX('[1]PNC 2020'!$A$3:$AA$434,MATCH($A615,'[1]PNC 2020'!$A$7:$A$434,0)+4,MATCH(AA$60,'[1]PNC 2020'!$A$3:$AA$3,0))),"")</f>
        <v/>
      </c>
      <c r="AB615" s="35">
        <f t="shared" si="218"/>
        <v>0</v>
      </c>
      <c r="AC615" s="35" t="str">
        <f>IFERROR(IF(INDEX('[1]PNC 2020'!$A$3:$AA$434,MATCH($A615,'[1]PNC 2020'!$A$7:$A$434,0)+4,MATCH(AC$60,'[1]PNC 2020'!$A$3:$AA$3,0))=0,"",INDEX('[1]PNC 2020'!$A$3:$AA$434,MATCH($A615,'[1]PNC 2020'!$A$7:$A$434,0)+4,MATCH(AC$60,'[1]PNC 2020'!$A$3:$AA$3,0))),"")</f>
        <v/>
      </c>
      <c r="AD615" s="35" t="str">
        <f>IFERROR(IF(INDEX('[1]PNC 2020'!$A$3:$AA$434,MATCH($A615,'[1]PNC 2020'!$A$7:$A$434,0)+4,MATCH(AD$60,'[1]PNC 2020'!$A$3:$AA$3,0))=0,"",INDEX('[1]PNC 2020'!$A$3:$AA$434,MATCH($A615,'[1]PNC 2020'!$A$7:$A$434,0)+4,MATCH(AD$60,'[1]PNC 2020'!$A$3:$AA$3,0))),"")</f>
        <v/>
      </c>
      <c r="AE615" s="35">
        <f t="shared" si="219"/>
        <v>0</v>
      </c>
      <c r="AF615" s="35" t="str">
        <f>IFERROR(IF(INDEX('[1]PNC 2020'!$A$3:$AA$434,MATCH($A615,'[1]PNC 2020'!$A$7:$A$434,0)+4,MATCH(AF$60,'[1]PNC 2020'!$A$3:$AA$3,0))=0,"",INDEX('[1]PNC 2020'!$A$3:$AA$434,MATCH($A615,'[1]PNC 2020'!$A$7:$A$434,0)+4,MATCH(AF$60,'[1]PNC 2020'!$A$3:$AA$3,0))),"")</f>
        <v/>
      </c>
      <c r="AG615" s="35" t="str">
        <f>IFERROR(IF(INDEX('[1]PNC 2020'!$A$3:$AA$434,MATCH($A615,'[1]PNC 2020'!$A$7:$A$434,0)+4,MATCH(AG$60,'[1]PNC 2020'!$A$3:$AA$3,0))=0,"",INDEX('[1]PNC 2020'!$A$3:$AA$434,MATCH($A615,'[1]PNC 2020'!$A$7:$A$434,0)+4,MATCH(AG$60,'[1]PNC 2020'!$A$3:$AA$3,0))),"")</f>
        <v/>
      </c>
      <c r="AH615" s="35">
        <f t="shared" si="220"/>
        <v>0</v>
      </c>
      <c r="AI615" s="35" t="str">
        <f>IFERROR(IF(INDEX('[1]PNC 2020'!$A$3:$AA$434,MATCH($A615,'[1]PNC 2020'!$A$7:$A$434,0)+4,MATCH(AI$60,'[1]PNC 2020'!$A$3:$AA$3,0))=0,"",INDEX('[1]PNC 2020'!$A$3:$AA$434,MATCH($A615,'[1]PNC 2020'!$A$7:$A$434,0)+4,MATCH(AI$60,'[1]PNC 2020'!$A$3:$AA$3,0))),"")</f>
        <v/>
      </c>
      <c r="AJ615" s="35" t="str">
        <f>IFERROR(IF(INDEX('[1]PNC 2020'!$A$3:$AA$434,MATCH($A615,'[1]PNC 2020'!$A$7:$A$434,0)+4,MATCH(AJ$60,'[1]PNC 2020'!$A$3:$AA$3,0))=0,"",INDEX('[1]PNC 2020'!$A$3:$AA$434,MATCH($A615,'[1]PNC 2020'!$A$7:$A$434,0)+4,MATCH(AJ$60,'[1]PNC 2020'!$A$3:$AA$3,0))),"")</f>
        <v/>
      </c>
      <c r="AK615" s="35">
        <f t="shared" si="221"/>
        <v>0</v>
      </c>
      <c r="AM615" s="97" t="s">
        <v>10</v>
      </c>
    </row>
    <row r="616" spans="1:39" ht="15.9" customHeight="1" x14ac:dyDescent="0.25">
      <c r="A616" s="97" t="str">
        <f t="shared" si="208"/>
        <v xml:space="preserve">NoviembreCooperativa Nacional De Seguros, Inc </v>
      </c>
      <c r="B616" s="37" t="s">
        <v>120</v>
      </c>
      <c r="C616" s="44">
        <f t="shared" si="209"/>
        <v>0</v>
      </c>
      <c r="D616" s="44">
        <f t="shared" si="210"/>
        <v>0</v>
      </c>
      <c r="E616" s="35" t="str">
        <f>IFERROR(IF(INDEX('[1]PNC 2020'!$A$3:$AA$434,MATCH($A616,'[1]PNC 2020'!$A$7:$A$434,0)+4,MATCH(E$60,'[1]PNC 2020'!$A$3:$AA$3,0))=0,"",INDEX('[1]PNC 2020'!$A$3:$AA$434,MATCH($A616,'[1]PNC 2020'!$A$7:$A$434,0)+4,MATCH(E$60,'[1]PNC 2020'!$A$3:$AA$3,0))),"")</f>
        <v/>
      </c>
      <c r="F616" s="35" t="str">
        <f>IFERROR(IF(INDEX('[1]PNC 2020'!$A$3:$AA$434,MATCH($A616,'[1]PNC 2020'!$A$7:$A$434,0)+4,MATCH(F$60,'[1]PNC 2020'!$A$3:$AA$3,0))=0,"",INDEX('[1]PNC 2020'!$A$3:$AA$434,MATCH($A616,'[1]PNC 2020'!$A$7:$A$434,0)+4,MATCH(F$60,'[1]PNC 2020'!$A$3:$AA$3,0))),"")</f>
        <v/>
      </c>
      <c r="G616" s="35">
        <f t="shared" si="211"/>
        <v>0</v>
      </c>
      <c r="H616" s="35" t="str">
        <f>IFERROR(IF(INDEX('[1]PNC 2020'!$A$3:$AA$434,MATCH($A616,'[1]PNC 2020'!$A$7:$A$434,0)+4,MATCH(H$60,'[1]PNC 2020'!$A$3:$AA$3,0))=0,"",INDEX('[1]PNC 2020'!$A$3:$AA$434,MATCH($A616,'[1]PNC 2020'!$A$7:$A$434,0)+4,MATCH(H$60,'[1]PNC 2020'!$A$3:$AA$3,0))),"")</f>
        <v/>
      </c>
      <c r="I616" s="35" t="str">
        <f>IFERROR(IF(INDEX('[1]PNC 2020'!$A$3:$AA$434,MATCH($A616,'[1]PNC 2020'!$A$7:$A$434,0)+4,MATCH(I$60,'[1]PNC 2020'!$A$3:$AA$3,0))=0,"",INDEX('[1]PNC 2020'!$A$3:$AA$434,MATCH($A616,'[1]PNC 2020'!$A$7:$A$434,0)+4,MATCH(I$60,'[1]PNC 2020'!$A$3:$AA$3,0))),"")</f>
        <v/>
      </c>
      <c r="J616" s="35">
        <f t="shared" si="212"/>
        <v>0</v>
      </c>
      <c r="K616" s="35" t="str">
        <f>IFERROR(IF(INDEX('[1]PNC 2020'!$A$3:$AA$434,MATCH($A616,'[1]PNC 2020'!$A$7:$A$434,0)+4,MATCH(K$60,'[1]PNC 2020'!$A$3:$AA$3,0))=0,"",INDEX('[1]PNC 2020'!$A$3:$AA$434,MATCH($A616,'[1]PNC 2020'!$A$7:$A$434,0)+4,MATCH(K$60,'[1]PNC 2020'!$A$3:$AA$3,0))),"")</f>
        <v/>
      </c>
      <c r="L616" s="35" t="str">
        <f>IFERROR(IF(INDEX('[1]PNC 2020'!$A$3:$AA$434,MATCH($A616,'[1]PNC 2020'!$A$7:$A$434,0)+4,MATCH(L$60,'[1]PNC 2020'!$A$3:$AA$3,0))=0,"",INDEX('[1]PNC 2020'!$A$3:$AA$434,MATCH($A616,'[1]PNC 2020'!$A$7:$A$434,0)+4,MATCH(L$60,'[1]PNC 2020'!$A$3:$AA$3,0))),"")</f>
        <v/>
      </c>
      <c r="M616" s="35">
        <f t="shared" si="213"/>
        <v>0</v>
      </c>
      <c r="N616" s="35" t="str">
        <f>IFERROR(IF(INDEX('[1]PNC 2020'!$A$3:$AA$434,MATCH($A616,'[1]PNC 2020'!$A$7:$A$434,0)+4,MATCH(N$60,'[1]PNC 2020'!$A$3:$AA$3,0))=0,"",INDEX('[1]PNC 2020'!$A$3:$AA$434,MATCH($A616,'[1]PNC 2020'!$A$7:$A$434,0)+4,MATCH(N$60,'[1]PNC 2020'!$A$3:$AA$3,0))),"")</f>
        <v/>
      </c>
      <c r="O616" s="35" t="str">
        <f>IFERROR(IF(INDEX('[1]PNC 2020'!$A$3:$AA$434,MATCH($A616,'[1]PNC 2020'!$A$7:$A$434,0)+4,MATCH(O$60,'[1]PNC 2020'!$A$3:$AA$3,0))=0,"",INDEX('[1]PNC 2020'!$A$3:$AA$434,MATCH($A616,'[1]PNC 2020'!$A$7:$A$434,0)+4,MATCH(O$60,'[1]PNC 2020'!$A$3:$AA$3,0))),"")</f>
        <v/>
      </c>
      <c r="P616" s="35">
        <f t="shared" si="214"/>
        <v>0</v>
      </c>
      <c r="Q616" s="35" t="str">
        <f>IFERROR(IF(INDEX('[1]PNC 2020'!$A$3:$AA$434,MATCH($A616,'[1]PNC 2020'!$A$7:$A$434,0)+4,MATCH(Q$60,'[1]PNC 2020'!$A$3:$AA$3,0))=0,"",INDEX('[1]PNC 2020'!$A$3:$AA$434,MATCH($A616,'[1]PNC 2020'!$A$7:$A$434,0)+4,MATCH(Q$60,'[1]PNC 2020'!$A$3:$AA$3,0))),"")</f>
        <v/>
      </c>
      <c r="R616" s="35" t="str">
        <f>IFERROR(IF(INDEX('[1]PNC 2020'!$A$3:$AA$434,MATCH($A616,'[1]PNC 2020'!$A$7:$A$434,0)+4,MATCH(R$60,'[1]PNC 2020'!$A$3:$AA$3,0))=0,"",INDEX('[1]PNC 2020'!$A$3:$AA$434,MATCH($A616,'[1]PNC 2020'!$A$7:$A$434,0)+4,MATCH(R$60,'[1]PNC 2020'!$A$3:$AA$3,0))),"")</f>
        <v/>
      </c>
      <c r="S616" s="35">
        <f t="shared" si="215"/>
        <v>0</v>
      </c>
      <c r="T616" s="35" t="str">
        <f>IFERROR(IF(INDEX('[1]PNC 2020'!$A$3:$AA$434,MATCH($A616,'[1]PNC 2020'!$A$7:$A$434,0)+4,MATCH(T$60,'[1]PNC 2020'!$A$3:$AA$3,0))=0,"",INDEX('[1]PNC 2020'!$A$3:$AA$434,MATCH($A616,'[1]PNC 2020'!$A$7:$A$434,0)+4,MATCH(T$60,'[1]PNC 2020'!$A$3:$AA$3,0))),"")</f>
        <v/>
      </c>
      <c r="U616" s="35" t="str">
        <f>IFERROR(IF(INDEX('[1]PNC 2020'!$A$3:$AA$434,MATCH($A616,'[1]PNC 2020'!$A$7:$A$434,0)+4,MATCH(U$60,'[1]PNC 2020'!$A$3:$AA$3,0))=0,"",INDEX('[1]PNC 2020'!$A$3:$AA$434,MATCH($A616,'[1]PNC 2020'!$A$7:$A$434,0)+4,MATCH(U$60,'[1]PNC 2020'!$A$3:$AA$3,0))),"")</f>
        <v/>
      </c>
      <c r="V616" s="35">
        <f t="shared" si="216"/>
        <v>0</v>
      </c>
      <c r="W616" s="35" t="str">
        <f>IFERROR(IF(INDEX('[1]PNC 2020'!$A$3:$AA$434,MATCH($A616,'[1]PNC 2020'!$A$7:$A$434,0)+4,MATCH(W$60,'[1]PNC 2020'!$A$3:$AA$3,0))=0,"",INDEX('[1]PNC 2020'!$A$3:$AA$434,MATCH($A616,'[1]PNC 2020'!$A$7:$A$434,0)+4,MATCH(W$60,'[1]PNC 2020'!$A$3:$AA$3,0))),"")</f>
        <v/>
      </c>
      <c r="X616" s="35" t="str">
        <f>IFERROR(IF(INDEX('[1]PNC 2020'!$A$3:$AA$434,MATCH($A616,'[1]PNC 2020'!$A$7:$A$434,0)+4,MATCH(X$60,'[1]PNC 2020'!$A$3:$AA$3,0))=0,"",INDEX('[1]PNC 2020'!$A$3:$AA$434,MATCH($A616,'[1]PNC 2020'!$A$7:$A$434,0)+4,MATCH(X$60,'[1]PNC 2020'!$A$3:$AA$3,0))),"")</f>
        <v/>
      </c>
      <c r="Y616" s="35">
        <f t="shared" si="217"/>
        <v>0</v>
      </c>
      <c r="Z616" s="35" t="str">
        <f>IFERROR(IF(INDEX('[1]PNC 2020'!$A$3:$AA$434,MATCH($A616,'[1]PNC 2020'!$A$7:$A$434,0)+4,MATCH(Z$60,'[1]PNC 2020'!$A$3:$AA$3,0))=0,"",INDEX('[1]PNC 2020'!$A$3:$AA$434,MATCH($A616,'[1]PNC 2020'!$A$7:$A$434,0)+4,MATCH(Z$60,'[1]PNC 2020'!$A$3:$AA$3,0))),"")</f>
        <v/>
      </c>
      <c r="AA616" s="35" t="str">
        <f>IFERROR(IF(INDEX('[1]PNC 2020'!$A$3:$AA$434,MATCH($A616,'[1]PNC 2020'!$A$7:$A$434,0)+4,MATCH(AA$60,'[1]PNC 2020'!$A$3:$AA$3,0))=0,"",INDEX('[1]PNC 2020'!$A$3:$AA$434,MATCH($A616,'[1]PNC 2020'!$A$7:$A$434,0)+4,MATCH(AA$60,'[1]PNC 2020'!$A$3:$AA$3,0))),"")</f>
        <v/>
      </c>
      <c r="AB616" s="35">
        <f t="shared" si="218"/>
        <v>0</v>
      </c>
      <c r="AC616" s="35" t="str">
        <f>IFERROR(IF(INDEX('[1]PNC 2020'!$A$3:$AA$434,MATCH($A616,'[1]PNC 2020'!$A$7:$A$434,0)+4,MATCH(AC$60,'[1]PNC 2020'!$A$3:$AA$3,0))=0,"",INDEX('[1]PNC 2020'!$A$3:$AA$434,MATCH($A616,'[1]PNC 2020'!$A$7:$A$434,0)+4,MATCH(AC$60,'[1]PNC 2020'!$A$3:$AA$3,0))),"")</f>
        <v/>
      </c>
      <c r="AD616" s="35" t="str">
        <f>IFERROR(IF(INDEX('[1]PNC 2020'!$A$3:$AA$434,MATCH($A616,'[1]PNC 2020'!$A$7:$A$434,0)+4,MATCH(AD$60,'[1]PNC 2020'!$A$3:$AA$3,0))=0,"",INDEX('[1]PNC 2020'!$A$3:$AA$434,MATCH($A616,'[1]PNC 2020'!$A$7:$A$434,0)+4,MATCH(AD$60,'[1]PNC 2020'!$A$3:$AA$3,0))),"")</f>
        <v/>
      </c>
      <c r="AE616" s="35">
        <f t="shared" si="219"/>
        <v>0</v>
      </c>
      <c r="AF616" s="35" t="str">
        <f>IFERROR(IF(INDEX('[1]PNC 2020'!$A$3:$AA$434,MATCH($A616,'[1]PNC 2020'!$A$7:$A$434,0)+4,MATCH(AF$60,'[1]PNC 2020'!$A$3:$AA$3,0))=0,"",INDEX('[1]PNC 2020'!$A$3:$AA$434,MATCH($A616,'[1]PNC 2020'!$A$7:$A$434,0)+4,MATCH(AF$60,'[1]PNC 2020'!$A$3:$AA$3,0))),"")</f>
        <v/>
      </c>
      <c r="AG616" s="35" t="str">
        <f>IFERROR(IF(INDEX('[1]PNC 2020'!$A$3:$AA$434,MATCH($A616,'[1]PNC 2020'!$A$7:$A$434,0)+4,MATCH(AG$60,'[1]PNC 2020'!$A$3:$AA$3,0))=0,"",INDEX('[1]PNC 2020'!$A$3:$AA$434,MATCH($A616,'[1]PNC 2020'!$A$7:$A$434,0)+4,MATCH(AG$60,'[1]PNC 2020'!$A$3:$AA$3,0))),"")</f>
        <v/>
      </c>
      <c r="AH616" s="35">
        <f t="shared" si="220"/>
        <v>0</v>
      </c>
      <c r="AI616" s="35" t="str">
        <f>IFERROR(IF(INDEX('[1]PNC 2020'!$A$3:$AA$434,MATCH($A616,'[1]PNC 2020'!$A$7:$A$434,0)+4,MATCH(AI$60,'[1]PNC 2020'!$A$3:$AA$3,0))=0,"",INDEX('[1]PNC 2020'!$A$3:$AA$434,MATCH($A616,'[1]PNC 2020'!$A$7:$A$434,0)+4,MATCH(AI$60,'[1]PNC 2020'!$A$3:$AA$3,0))),"")</f>
        <v/>
      </c>
      <c r="AJ616" s="35" t="str">
        <f>IFERROR(IF(INDEX('[1]PNC 2020'!$A$3:$AA$434,MATCH($A616,'[1]PNC 2020'!$A$7:$A$434,0)+4,MATCH(AJ$60,'[1]PNC 2020'!$A$3:$AA$3,0))=0,"",INDEX('[1]PNC 2020'!$A$3:$AA$434,MATCH($A616,'[1]PNC 2020'!$A$7:$A$434,0)+4,MATCH(AJ$60,'[1]PNC 2020'!$A$3:$AA$3,0))),"")</f>
        <v/>
      </c>
      <c r="AK616" s="35">
        <f t="shared" si="221"/>
        <v>0</v>
      </c>
      <c r="AM616" s="97" t="s">
        <v>10</v>
      </c>
    </row>
    <row r="617" spans="1:39" ht="15.9" customHeight="1" x14ac:dyDescent="0.25">
      <c r="A617" s="97" t="str">
        <f t="shared" si="208"/>
        <v>NoviembreAngloamericana de Seguros, S. A.</v>
      </c>
      <c r="B617" s="37" t="s">
        <v>78</v>
      </c>
      <c r="C617" s="44">
        <f t="shared" si="209"/>
        <v>0</v>
      </c>
      <c r="D617" s="44">
        <f t="shared" si="210"/>
        <v>0</v>
      </c>
      <c r="E617" s="35" t="str">
        <f>IFERROR(IF(INDEX('[1]PNC 2020'!$A$3:$AA$434,MATCH($A617,'[1]PNC 2020'!$A$7:$A$434,0)+4,MATCH(E$60,'[1]PNC 2020'!$A$3:$AA$3,0))=0,"",INDEX('[1]PNC 2020'!$A$3:$AA$434,MATCH($A617,'[1]PNC 2020'!$A$7:$A$434,0)+4,MATCH(E$60,'[1]PNC 2020'!$A$3:$AA$3,0))),"")</f>
        <v/>
      </c>
      <c r="F617" s="35" t="str">
        <f>IFERROR(IF(INDEX('[1]PNC 2020'!$A$3:$AA$434,MATCH($A617,'[1]PNC 2020'!$A$7:$A$434,0)+4,MATCH(F$60,'[1]PNC 2020'!$A$3:$AA$3,0))=0,"",INDEX('[1]PNC 2020'!$A$3:$AA$434,MATCH($A617,'[1]PNC 2020'!$A$7:$A$434,0)+4,MATCH(F$60,'[1]PNC 2020'!$A$3:$AA$3,0))),"")</f>
        <v/>
      </c>
      <c r="G617" s="35">
        <f t="shared" si="211"/>
        <v>0</v>
      </c>
      <c r="H617" s="35" t="str">
        <f>IFERROR(IF(INDEX('[1]PNC 2020'!$A$3:$AA$434,MATCH($A617,'[1]PNC 2020'!$A$7:$A$434,0)+4,MATCH(H$60,'[1]PNC 2020'!$A$3:$AA$3,0))=0,"",INDEX('[1]PNC 2020'!$A$3:$AA$434,MATCH($A617,'[1]PNC 2020'!$A$7:$A$434,0)+4,MATCH(H$60,'[1]PNC 2020'!$A$3:$AA$3,0))),"")</f>
        <v/>
      </c>
      <c r="I617" s="35" t="str">
        <f>IFERROR(IF(INDEX('[1]PNC 2020'!$A$3:$AA$434,MATCH($A617,'[1]PNC 2020'!$A$7:$A$434,0)+4,MATCH(I$60,'[1]PNC 2020'!$A$3:$AA$3,0))=0,"",INDEX('[1]PNC 2020'!$A$3:$AA$434,MATCH($A617,'[1]PNC 2020'!$A$7:$A$434,0)+4,MATCH(I$60,'[1]PNC 2020'!$A$3:$AA$3,0))),"")</f>
        <v/>
      </c>
      <c r="J617" s="35">
        <f t="shared" si="212"/>
        <v>0</v>
      </c>
      <c r="K617" s="35" t="str">
        <f>IFERROR(IF(INDEX('[1]PNC 2020'!$A$3:$AA$434,MATCH($A617,'[1]PNC 2020'!$A$7:$A$434,0)+4,MATCH(K$60,'[1]PNC 2020'!$A$3:$AA$3,0))=0,"",INDEX('[1]PNC 2020'!$A$3:$AA$434,MATCH($A617,'[1]PNC 2020'!$A$7:$A$434,0)+4,MATCH(K$60,'[1]PNC 2020'!$A$3:$AA$3,0))),"")</f>
        <v/>
      </c>
      <c r="L617" s="35" t="str">
        <f>IFERROR(IF(INDEX('[1]PNC 2020'!$A$3:$AA$434,MATCH($A617,'[1]PNC 2020'!$A$7:$A$434,0)+4,MATCH(L$60,'[1]PNC 2020'!$A$3:$AA$3,0))=0,"",INDEX('[1]PNC 2020'!$A$3:$AA$434,MATCH($A617,'[1]PNC 2020'!$A$7:$A$434,0)+4,MATCH(L$60,'[1]PNC 2020'!$A$3:$AA$3,0))),"")</f>
        <v/>
      </c>
      <c r="M617" s="35">
        <f t="shared" si="213"/>
        <v>0</v>
      </c>
      <c r="N617" s="35" t="str">
        <f>IFERROR(IF(INDEX('[1]PNC 2020'!$A$3:$AA$434,MATCH($A617,'[1]PNC 2020'!$A$7:$A$434,0)+4,MATCH(N$60,'[1]PNC 2020'!$A$3:$AA$3,0))=0,"",INDEX('[1]PNC 2020'!$A$3:$AA$434,MATCH($A617,'[1]PNC 2020'!$A$7:$A$434,0)+4,MATCH(N$60,'[1]PNC 2020'!$A$3:$AA$3,0))),"")</f>
        <v/>
      </c>
      <c r="O617" s="35" t="str">
        <f>IFERROR(IF(INDEX('[1]PNC 2020'!$A$3:$AA$434,MATCH($A617,'[1]PNC 2020'!$A$7:$A$434,0)+4,MATCH(O$60,'[1]PNC 2020'!$A$3:$AA$3,0))=0,"",INDEX('[1]PNC 2020'!$A$3:$AA$434,MATCH($A617,'[1]PNC 2020'!$A$7:$A$434,0)+4,MATCH(O$60,'[1]PNC 2020'!$A$3:$AA$3,0))),"")</f>
        <v/>
      </c>
      <c r="P617" s="35">
        <f t="shared" si="214"/>
        <v>0</v>
      </c>
      <c r="Q617" s="35" t="str">
        <f>IFERROR(IF(INDEX('[1]PNC 2020'!$A$3:$AA$434,MATCH($A617,'[1]PNC 2020'!$A$7:$A$434,0)+4,MATCH(Q$60,'[1]PNC 2020'!$A$3:$AA$3,0))=0,"",INDEX('[1]PNC 2020'!$A$3:$AA$434,MATCH($A617,'[1]PNC 2020'!$A$7:$A$434,0)+4,MATCH(Q$60,'[1]PNC 2020'!$A$3:$AA$3,0))),"")</f>
        <v/>
      </c>
      <c r="R617" s="35" t="str">
        <f>IFERROR(IF(INDEX('[1]PNC 2020'!$A$3:$AA$434,MATCH($A617,'[1]PNC 2020'!$A$7:$A$434,0)+4,MATCH(R$60,'[1]PNC 2020'!$A$3:$AA$3,0))=0,"",INDEX('[1]PNC 2020'!$A$3:$AA$434,MATCH($A617,'[1]PNC 2020'!$A$7:$A$434,0)+4,MATCH(R$60,'[1]PNC 2020'!$A$3:$AA$3,0))),"")</f>
        <v/>
      </c>
      <c r="S617" s="35">
        <f t="shared" si="215"/>
        <v>0</v>
      </c>
      <c r="T617" s="35" t="str">
        <f>IFERROR(IF(INDEX('[1]PNC 2020'!$A$3:$AA$434,MATCH($A617,'[1]PNC 2020'!$A$7:$A$434,0)+4,MATCH(T$60,'[1]PNC 2020'!$A$3:$AA$3,0))=0,"",INDEX('[1]PNC 2020'!$A$3:$AA$434,MATCH($A617,'[1]PNC 2020'!$A$7:$A$434,0)+4,MATCH(T$60,'[1]PNC 2020'!$A$3:$AA$3,0))),"")</f>
        <v/>
      </c>
      <c r="U617" s="35" t="str">
        <f>IFERROR(IF(INDEX('[1]PNC 2020'!$A$3:$AA$434,MATCH($A617,'[1]PNC 2020'!$A$7:$A$434,0)+4,MATCH(U$60,'[1]PNC 2020'!$A$3:$AA$3,0))=0,"",INDEX('[1]PNC 2020'!$A$3:$AA$434,MATCH($A617,'[1]PNC 2020'!$A$7:$A$434,0)+4,MATCH(U$60,'[1]PNC 2020'!$A$3:$AA$3,0))),"")</f>
        <v/>
      </c>
      <c r="V617" s="35">
        <f t="shared" si="216"/>
        <v>0</v>
      </c>
      <c r="W617" s="35" t="str">
        <f>IFERROR(IF(INDEX('[1]PNC 2020'!$A$3:$AA$434,MATCH($A617,'[1]PNC 2020'!$A$7:$A$434,0)+4,MATCH(W$60,'[1]PNC 2020'!$A$3:$AA$3,0))=0,"",INDEX('[1]PNC 2020'!$A$3:$AA$434,MATCH($A617,'[1]PNC 2020'!$A$7:$A$434,0)+4,MATCH(W$60,'[1]PNC 2020'!$A$3:$AA$3,0))),"")</f>
        <v/>
      </c>
      <c r="X617" s="35" t="str">
        <f>IFERROR(IF(INDEX('[1]PNC 2020'!$A$3:$AA$434,MATCH($A617,'[1]PNC 2020'!$A$7:$A$434,0)+4,MATCH(X$60,'[1]PNC 2020'!$A$3:$AA$3,0))=0,"",INDEX('[1]PNC 2020'!$A$3:$AA$434,MATCH($A617,'[1]PNC 2020'!$A$7:$A$434,0)+4,MATCH(X$60,'[1]PNC 2020'!$A$3:$AA$3,0))),"")</f>
        <v/>
      </c>
      <c r="Y617" s="35">
        <f t="shared" si="217"/>
        <v>0</v>
      </c>
      <c r="Z617" s="35" t="str">
        <f>IFERROR(IF(INDEX('[1]PNC 2020'!$A$3:$AA$434,MATCH($A617,'[1]PNC 2020'!$A$7:$A$434,0)+4,MATCH(Z$60,'[1]PNC 2020'!$A$3:$AA$3,0))=0,"",INDEX('[1]PNC 2020'!$A$3:$AA$434,MATCH($A617,'[1]PNC 2020'!$A$7:$A$434,0)+4,MATCH(Z$60,'[1]PNC 2020'!$A$3:$AA$3,0))),"")</f>
        <v/>
      </c>
      <c r="AA617" s="35" t="str">
        <f>IFERROR(IF(INDEX('[1]PNC 2020'!$A$3:$AA$434,MATCH($A617,'[1]PNC 2020'!$A$7:$A$434,0)+4,MATCH(AA$60,'[1]PNC 2020'!$A$3:$AA$3,0))=0,"",INDEX('[1]PNC 2020'!$A$3:$AA$434,MATCH($A617,'[1]PNC 2020'!$A$7:$A$434,0)+4,MATCH(AA$60,'[1]PNC 2020'!$A$3:$AA$3,0))),"")</f>
        <v/>
      </c>
      <c r="AB617" s="35">
        <f t="shared" si="218"/>
        <v>0</v>
      </c>
      <c r="AC617" s="35" t="str">
        <f>IFERROR(IF(INDEX('[1]PNC 2020'!$A$3:$AA$434,MATCH($A617,'[1]PNC 2020'!$A$7:$A$434,0)+4,MATCH(AC$60,'[1]PNC 2020'!$A$3:$AA$3,0))=0,"",INDEX('[1]PNC 2020'!$A$3:$AA$434,MATCH($A617,'[1]PNC 2020'!$A$7:$A$434,0)+4,MATCH(AC$60,'[1]PNC 2020'!$A$3:$AA$3,0))),"")</f>
        <v/>
      </c>
      <c r="AD617" s="35" t="str">
        <f>IFERROR(IF(INDEX('[1]PNC 2020'!$A$3:$AA$434,MATCH($A617,'[1]PNC 2020'!$A$7:$A$434,0)+4,MATCH(AD$60,'[1]PNC 2020'!$A$3:$AA$3,0))=0,"",INDEX('[1]PNC 2020'!$A$3:$AA$434,MATCH($A617,'[1]PNC 2020'!$A$7:$A$434,0)+4,MATCH(AD$60,'[1]PNC 2020'!$A$3:$AA$3,0))),"")</f>
        <v/>
      </c>
      <c r="AE617" s="35">
        <f t="shared" si="219"/>
        <v>0</v>
      </c>
      <c r="AF617" s="35" t="str">
        <f>IFERROR(IF(INDEX('[1]PNC 2020'!$A$3:$AA$434,MATCH($A617,'[1]PNC 2020'!$A$7:$A$434,0)+4,MATCH(AF$60,'[1]PNC 2020'!$A$3:$AA$3,0))=0,"",INDEX('[1]PNC 2020'!$A$3:$AA$434,MATCH($A617,'[1]PNC 2020'!$A$7:$A$434,0)+4,MATCH(AF$60,'[1]PNC 2020'!$A$3:$AA$3,0))),"")</f>
        <v/>
      </c>
      <c r="AG617" s="35" t="str">
        <f>IFERROR(IF(INDEX('[1]PNC 2020'!$A$3:$AA$434,MATCH($A617,'[1]PNC 2020'!$A$7:$A$434,0)+4,MATCH(AG$60,'[1]PNC 2020'!$A$3:$AA$3,0))=0,"",INDEX('[1]PNC 2020'!$A$3:$AA$434,MATCH($A617,'[1]PNC 2020'!$A$7:$A$434,0)+4,MATCH(AG$60,'[1]PNC 2020'!$A$3:$AA$3,0))),"")</f>
        <v/>
      </c>
      <c r="AH617" s="35">
        <f t="shared" si="220"/>
        <v>0</v>
      </c>
      <c r="AI617" s="35" t="str">
        <f>IFERROR(IF(INDEX('[1]PNC 2020'!$A$3:$AA$434,MATCH($A617,'[1]PNC 2020'!$A$7:$A$434,0)+4,MATCH(AI$60,'[1]PNC 2020'!$A$3:$AA$3,0))=0,"",INDEX('[1]PNC 2020'!$A$3:$AA$434,MATCH($A617,'[1]PNC 2020'!$A$7:$A$434,0)+4,MATCH(AI$60,'[1]PNC 2020'!$A$3:$AA$3,0))),"")</f>
        <v/>
      </c>
      <c r="AJ617" s="35" t="str">
        <f>IFERROR(IF(INDEX('[1]PNC 2020'!$A$3:$AA$434,MATCH($A617,'[1]PNC 2020'!$A$7:$A$434,0)+4,MATCH(AJ$60,'[1]PNC 2020'!$A$3:$AA$3,0))=0,"",INDEX('[1]PNC 2020'!$A$3:$AA$434,MATCH($A617,'[1]PNC 2020'!$A$7:$A$434,0)+4,MATCH(AJ$60,'[1]PNC 2020'!$A$3:$AA$3,0))),"")</f>
        <v/>
      </c>
      <c r="AK617" s="35">
        <f t="shared" si="221"/>
        <v>0</v>
      </c>
      <c r="AM617" s="97" t="s">
        <v>10</v>
      </c>
    </row>
    <row r="618" spans="1:39" ht="15.9" customHeight="1" x14ac:dyDescent="0.25">
      <c r="A618" s="97" t="str">
        <f t="shared" si="208"/>
        <v>NoviembreAtrio Seguros S. A.</v>
      </c>
      <c r="B618" s="37" t="s">
        <v>121</v>
      </c>
      <c r="C618" s="44">
        <f t="shared" si="209"/>
        <v>0</v>
      </c>
      <c r="D618" s="44">
        <f t="shared" si="210"/>
        <v>0</v>
      </c>
      <c r="E618" s="35" t="str">
        <f>IFERROR(IF(INDEX('[1]PNC 2020'!$A$3:$AA$434,MATCH($A618,'[1]PNC 2020'!$A$7:$A$434,0)+4,MATCH(E$60,'[1]PNC 2020'!$A$3:$AA$3,0))=0,"",INDEX('[1]PNC 2020'!$A$3:$AA$434,MATCH($A618,'[1]PNC 2020'!$A$7:$A$434,0)+4,MATCH(E$60,'[1]PNC 2020'!$A$3:$AA$3,0))),"")</f>
        <v/>
      </c>
      <c r="F618" s="35" t="str">
        <f>IFERROR(IF(INDEX('[1]PNC 2020'!$A$3:$AA$434,MATCH($A618,'[1]PNC 2020'!$A$7:$A$434,0)+4,MATCH(F$60,'[1]PNC 2020'!$A$3:$AA$3,0))=0,"",INDEX('[1]PNC 2020'!$A$3:$AA$434,MATCH($A618,'[1]PNC 2020'!$A$7:$A$434,0)+4,MATCH(F$60,'[1]PNC 2020'!$A$3:$AA$3,0))),"")</f>
        <v/>
      </c>
      <c r="G618" s="35">
        <f t="shared" si="211"/>
        <v>0</v>
      </c>
      <c r="H618" s="35" t="str">
        <f>IFERROR(IF(INDEX('[1]PNC 2020'!$A$3:$AA$434,MATCH($A618,'[1]PNC 2020'!$A$7:$A$434,0)+4,MATCH(H$60,'[1]PNC 2020'!$A$3:$AA$3,0))=0,"",INDEX('[1]PNC 2020'!$A$3:$AA$434,MATCH($A618,'[1]PNC 2020'!$A$7:$A$434,0)+4,MATCH(H$60,'[1]PNC 2020'!$A$3:$AA$3,0))),"")</f>
        <v/>
      </c>
      <c r="I618" s="35" t="str">
        <f>IFERROR(IF(INDEX('[1]PNC 2020'!$A$3:$AA$434,MATCH($A618,'[1]PNC 2020'!$A$7:$A$434,0)+4,MATCH(I$60,'[1]PNC 2020'!$A$3:$AA$3,0))=0,"",INDEX('[1]PNC 2020'!$A$3:$AA$434,MATCH($A618,'[1]PNC 2020'!$A$7:$A$434,0)+4,MATCH(I$60,'[1]PNC 2020'!$A$3:$AA$3,0))),"")</f>
        <v/>
      </c>
      <c r="J618" s="35">
        <f t="shared" si="212"/>
        <v>0</v>
      </c>
      <c r="K618" s="35" t="str">
        <f>IFERROR(IF(INDEX('[1]PNC 2020'!$A$3:$AA$434,MATCH($A618,'[1]PNC 2020'!$A$7:$A$434,0)+4,MATCH(K$60,'[1]PNC 2020'!$A$3:$AA$3,0))=0,"",INDEX('[1]PNC 2020'!$A$3:$AA$434,MATCH($A618,'[1]PNC 2020'!$A$7:$A$434,0)+4,MATCH(K$60,'[1]PNC 2020'!$A$3:$AA$3,0))),"")</f>
        <v/>
      </c>
      <c r="L618" s="35" t="str">
        <f>IFERROR(IF(INDEX('[1]PNC 2020'!$A$3:$AA$434,MATCH($A618,'[1]PNC 2020'!$A$7:$A$434,0)+4,MATCH(L$60,'[1]PNC 2020'!$A$3:$AA$3,0))=0,"",INDEX('[1]PNC 2020'!$A$3:$AA$434,MATCH($A618,'[1]PNC 2020'!$A$7:$A$434,0)+4,MATCH(L$60,'[1]PNC 2020'!$A$3:$AA$3,0))),"")</f>
        <v/>
      </c>
      <c r="M618" s="35">
        <f t="shared" si="213"/>
        <v>0</v>
      </c>
      <c r="N618" s="35" t="str">
        <f>IFERROR(IF(INDEX('[1]PNC 2020'!$A$3:$AA$434,MATCH($A618,'[1]PNC 2020'!$A$7:$A$434,0)+4,MATCH(N$60,'[1]PNC 2020'!$A$3:$AA$3,0))=0,"",INDEX('[1]PNC 2020'!$A$3:$AA$434,MATCH($A618,'[1]PNC 2020'!$A$7:$A$434,0)+4,MATCH(N$60,'[1]PNC 2020'!$A$3:$AA$3,0))),"")</f>
        <v/>
      </c>
      <c r="O618" s="35" t="str">
        <f>IFERROR(IF(INDEX('[1]PNC 2020'!$A$3:$AA$434,MATCH($A618,'[1]PNC 2020'!$A$7:$A$434,0)+4,MATCH(O$60,'[1]PNC 2020'!$A$3:$AA$3,0))=0,"",INDEX('[1]PNC 2020'!$A$3:$AA$434,MATCH($A618,'[1]PNC 2020'!$A$7:$A$434,0)+4,MATCH(O$60,'[1]PNC 2020'!$A$3:$AA$3,0))),"")</f>
        <v/>
      </c>
      <c r="P618" s="35">
        <f t="shared" si="214"/>
        <v>0</v>
      </c>
      <c r="Q618" s="35" t="str">
        <f>IFERROR(IF(INDEX('[1]PNC 2020'!$A$3:$AA$434,MATCH($A618,'[1]PNC 2020'!$A$7:$A$434,0)+4,MATCH(Q$60,'[1]PNC 2020'!$A$3:$AA$3,0))=0,"",INDEX('[1]PNC 2020'!$A$3:$AA$434,MATCH($A618,'[1]PNC 2020'!$A$7:$A$434,0)+4,MATCH(Q$60,'[1]PNC 2020'!$A$3:$AA$3,0))),"")</f>
        <v/>
      </c>
      <c r="R618" s="35" t="str">
        <f>IFERROR(IF(INDEX('[1]PNC 2020'!$A$3:$AA$434,MATCH($A618,'[1]PNC 2020'!$A$7:$A$434,0)+4,MATCH(R$60,'[1]PNC 2020'!$A$3:$AA$3,0))=0,"",INDEX('[1]PNC 2020'!$A$3:$AA$434,MATCH($A618,'[1]PNC 2020'!$A$7:$A$434,0)+4,MATCH(R$60,'[1]PNC 2020'!$A$3:$AA$3,0))),"")</f>
        <v/>
      </c>
      <c r="S618" s="35">
        <f t="shared" si="215"/>
        <v>0</v>
      </c>
      <c r="T618" s="35" t="str">
        <f>IFERROR(IF(INDEX('[1]PNC 2020'!$A$3:$AA$434,MATCH($A618,'[1]PNC 2020'!$A$7:$A$434,0)+4,MATCH(T$60,'[1]PNC 2020'!$A$3:$AA$3,0))=0,"",INDEX('[1]PNC 2020'!$A$3:$AA$434,MATCH($A618,'[1]PNC 2020'!$A$7:$A$434,0)+4,MATCH(T$60,'[1]PNC 2020'!$A$3:$AA$3,0))),"")</f>
        <v/>
      </c>
      <c r="U618" s="35" t="str">
        <f>IFERROR(IF(INDEX('[1]PNC 2020'!$A$3:$AA$434,MATCH($A618,'[1]PNC 2020'!$A$7:$A$434,0)+4,MATCH(U$60,'[1]PNC 2020'!$A$3:$AA$3,0))=0,"",INDEX('[1]PNC 2020'!$A$3:$AA$434,MATCH($A618,'[1]PNC 2020'!$A$7:$A$434,0)+4,MATCH(U$60,'[1]PNC 2020'!$A$3:$AA$3,0))),"")</f>
        <v/>
      </c>
      <c r="V618" s="35">
        <f t="shared" si="216"/>
        <v>0</v>
      </c>
      <c r="W618" s="35" t="str">
        <f>IFERROR(IF(INDEX('[1]PNC 2020'!$A$3:$AA$434,MATCH($A618,'[1]PNC 2020'!$A$7:$A$434,0)+4,MATCH(W$60,'[1]PNC 2020'!$A$3:$AA$3,0))=0,"",INDEX('[1]PNC 2020'!$A$3:$AA$434,MATCH($A618,'[1]PNC 2020'!$A$7:$A$434,0)+4,MATCH(W$60,'[1]PNC 2020'!$A$3:$AA$3,0))),"")</f>
        <v/>
      </c>
      <c r="X618" s="35" t="str">
        <f>IFERROR(IF(INDEX('[1]PNC 2020'!$A$3:$AA$434,MATCH($A618,'[1]PNC 2020'!$A$7:$A$434,0)+4,MATCH(X$60,'[1]PNC 2020'!$A$3:$AA$3,0))=0,"",INDEX('[1]PNC 2020'!$A$3:$AA$434,MATCH($A618,'[1]PNC 2020'!$A$7:$A$434,0)+4,MATCH(X$60,'[1]PNC 2020'!$A$3:$AA$3,0))),"")</f>
        <v/>
      </c>
      <c r="Y618" s="35">
        <f t="shared" si="217"/>
        <v>0</v>
      </c>
      <c r="Z618" s="35" t="str">
        <f>IFERROR(IF(INDEX('[1]PNC 2020'!$A$3:$AA$434,MATCH($A618,'[1]PNC 2020'!$A$7:$A$434,0)+4,MATCH(Z$60,'[1]PNC 2020'!$A$3:$AA$3,0))=0,"",INDEX('[1]PNC 2020'!$A$3:$AA$434,MATCH($A618,'[1]PNC 2020'!$A$7:$A$434,0)+4,MATCH(Z$60,'[1]PNC 2020'!$A$3:$AA$3,0))),"")</f>
        <v/>
      </c>
      <c r="AA618" s="35" t="str">
        <f>IFERROR(IF(INDEX('[1]PNC 2020'!$A$3:$AA$434,MATCH($A618,'[1]PNC 2020'!$A$7:$A$434,0)+4,MATCH(AA$60,'[1]PNC 2020'!$A$3:$AA$3,0))=0,"",INDEX('[1]PNC 2020'!$A$3:$AA$434,MATCH($A618,'[1]PNC 2020'!$A$7:$A$434,0)+4,MATCH(AA$60,'[1]PNC 2020'!$A$3:$AA$3,0))),"")</f>
        <v/>
      </c>
      <c r="AB618" s="35">
        <f t="shared" si="218"/>
        <v>0</v>
      </c>
      <c r="AC618" s="35" t="str">
        <f>IFERROR(IF(INDEX('[1]PNC 2020'!$A$3:$AA$434,MATCH($A618,'[1]PNC 2020'!$A$7:$A$434,0)+4,MATCH(AC$60,'[1]PNC 2020'!$A$3:$AA$3,0))=0,"",INDEX('[1]PNC 2020'!$A$3:$AA$434,MATCH($A618,'[1]PNC 2020'!$A$7:$A$434,0)+4,MATCH(AC$60,'[1]PNC 2020'!$A$3:$AA$3,0))),"")</f>
        <v/>
      </c>
      <c r="AD618" s="35" t="str">
        <f>IFERROR(IF(INDEX('[1]PNC 2020'!$A$3:$AA$434,MATCH($A618,'[1]PNC 2020'!$A$7:$A$434,0)+4,MATCH(AD$60,'[1]PNC 2020'!$A$3:$AA$3,0))=0,"",INDEX('[1]PNC 2020'!$A$3:$AA$434,MATCH($A618,'[1]PNC 2020'!$A$7:$A$434,0)+4,MATCH(AD$60,'[1]PNC 2020'!$A$3:$AA$3,0))),"")</f>
        <v/>
      </c>
      <c r="AE618" s="35">
        <f t="shared" si="219"/>
        <v>0</v>
      </c>
      <c r="AF618" s="35" t="str">
        <f>IFERROR(IF(INDEX('[1]PNC 2020'!$A$3:$AA$434,MATCH($A618,'[1]PNC 2020'!$A$7:$A$434,0)+4,MATCH(AF$60,'[1]PNC 2020'!$A$3:$AA$3,0))=0,"",INDEX('[1]PNC 2020'!$A$3:$AA$434,MATCH($A618,'[1]PNC 2020'!$A$7:$A$434,0)+4,MATCH(AF$60,'[1]PNC 2020'!$A$3:$AA$3,0))),"")</f>
        <v/>
      </c>
      <c r="AG618" s="35" t="str">
        <f>IFERROR(IF(INDEX('[1]PNC 2020'!$A$3:$AA$434,MATCH($A618,'[1]PNC 2020'!$A$7:$A$434,0)+4,MATCH(AG$60,'[1]PNC 2020'!$A$3:$AA$3,0))=0,"",INDEX('[1]PNC 2020'!$A$3:$AA$434,MATCH($A618,'[1]PNC 2020'!$A$7:$A$434,0)+4,MATCH(AG$60,'[1]PNC 2020'!$A$3:$AA$3,0))),"")</f>
        <v/>
      </c>
      <c r="AH618" s="35">
        <f t="shared" si="220"/>
        <v>0</v>
      </c>
      <c r="AI618" s="35" t="str">
        <f>IFERROR(IF(INDEX('[1]PNC 2020'!$A$3:$AA$434,MATCH($A618,'[1]PNC 2020'!$A$7:$A$434,0)+4,MATCH(AI$60,'[1]PNC 2020'!$A$3:$AA$3,0))=0,"",INDEX('[1]PNC 2020'!$A$3:$AA$434,MATCH($A618,'[1]PNC 2020'!$A$7:$A$434,0)+4,MATCH(AI$60,'[1]PNC 2020'!$A$3:$AA$3,0))),"")</f>
        <v/>
      </c>
      <c r="AJ618" s="35" t="str">
        <f>IFERROR(IF(INDEX('[1]PNC 2020'!$A$3:$AA$434,MATCH($A618,'[1]PNC 2020'!$A$7:$A$434,0)+4,MATCH(AJ$60,'[1]PNC 2020'!$A$3:$AA$3,0))=0,"",INDEX('[1]PNC 2020'!$A$3:$AA$434,MATCH($A618,'[1]PNC 2020'!$A$7:$A$434,0)+4,MATCH(AJ$60,'[1]PNC 2020'!$A$3:$AA$3,0))),"")</f>
        <v/>
      </c>
      <c r="AK618" s="35">
        <f t="shared" si="221"/>
        <v>0</v>
      </c>
      <c r="AM618" s="97" t="s">
        <v>10</v>
      </c>
    </row>
    <row r="619" spans="1:39" ht="15.9" customHeight="1" x14ac:dyDescent="0.25">
      <c r="A619" s="97" t="str">
        <f t="shared" si="208"/>
        <v>NoviembreCuna Mutual Insurance Society Dominicana</v>
      </c>
      <c r="B619" s="37" t="s">
        <v>122</v>
      </c>
      <c r="C619" s="44">
        <f t="shared" si="209"/>
        <v>0</v>
      </c>
      <c r="D619" s="44">
        <f t="shared" si="210"/>
        <v>0</v>
      </c>
      <c r="E619" s="35" t="str">
        <f>IFERROR(IF(INDEX('[1]PNC 2020'!$A$3:$AA$434,MATCH($A619,'[1]PNC 2020'!$A$7:$A$434,0)+4,MATCH(E$60,'[1]PNC 2020'!$A$3:$AA$3,0))=0,"",INDEX('[1]PNC 2020'!$A$3:$AA$434,MATCH($A619,'[1]PNC 2020'!$A$7:$A$434,0)+4,MATCH(E$60,'[1]PNC 2020'!$A$3:$AA$3,0))),"")</f>
        <v/>
      </c>
      <c r="F619" s="35" t="str">
        <f>IFERROR(IF(INDEX('[1]PNC 2020'!$A$3:$AA$434,MATCH($A619,'[1]PNC 2020'!$A$7:$A$434,0)+4,MATCH(F$60,'[1]PNC 2020'!$A$3:$AA$3,0))=0,"",INDEX('[1]PNC 2020'!$A$3:$AA$434,MATCH($A619,'[1]PNC 2020'!$A$7:$A$434,0)+4,MATCH(F$60,'[1]PNC 2020'!$A$3:$AA$3,0))),"")</f>
        <v/>
      </c>
      <c r="G619" s="35">
        <f t="shared" si="211"/>
        <v>0</v>
      </c>
      <c r="H619" s="35" t="str">
        <f>IFERROR(IF(INDEX('[1]PNC 2020'!$A$3:$AA$434,MATCH($A619,'[1]PNC 2020'!$A$7:$A$434,0)+4,MATCH(H$60,'[1]PNC 2020'!$A$3:$AA$3,0))=0,"",INDEX('[1]PNC 2020'!$A$3:$AA$434,MATCH($A619,'[1]PNC 2020'!$A$7:$A$434,0)+4,MATCH(H$60,'[1]PNC 2020'!$A$3:$AA$3,0))),"")</f>
        <v/>
      </c>
      <c r="I619" s="35" t="str">
        <f>IFERROR(IF(INDEX('[1]PNC 2020'!$A$3:$AA$434,MATCH($A619,'[1]PNC 2020'!$A$7:$A$434,0)+4,MATCH(I$60,'[1]PNC 2020'!$A$3:$AA$3,0))=0,"",INDEX('[1]PNC 2020'!$A$3:$AA$434,MATCH($A619,'[1]PNC 2020'!$A$7:$A$434,0)+4,MATCH(I$60,'[1]PNC 2020'!$A$3:$AA$3,0))),"")</f>
        <v/>
      </c>
      <c r="J619" s="35">
        <f t="shared" si="212"/>
        <v>0</v>
      </c>
      <c r="K619" s="35" t="str">
        <f>IFERROR(IF(INDEX('[1]PNC 2020'!$A$3:$AA$434,MATCH($A619,'[1]PNC 2020'!$A$7:$A$434,0)+4,MATCH(K$60,'[1]PNC 2020'!$A$3:$AA$3,0))=0,"",INDEX('[1]PNC 2020'!$A$3:$AA$434,MATCH($A619,'[1]PNC 2020'!$A$7:$A$434,0)+4,MATCH(K$60,'[1]PNC 2020'!$A$3:$AA$3,0))),"")</f>
        <v/>
      </c>
      <c r="L619" s="35" t="str">
        <f>IFERROR(IF(INDEX('[1]PNC 2020'!$A$3:$AA$434,MATCH($A619,'[1]PNC 2020'!$A$7:$A$434,0)+4,MATCH(L$60,'[1]PNC 2020'!$A$3:$AA$3,0))=0,"",INDEX('[1]PNC 2020'!$A$3:$AA$434,MATCH($A619,'[1]PNC 2020'!$A$7:$A$434,0)+4,MATCH(L$60,'[1]PNC 2020'!$A$3:$AA$3,0))),"")</f>
        <v/>
      </c>
      <c r="M619" s="35">
        <f t="shared" si="213"/>
        <v>0</v>
      </c>
      <c r="N619" s="35" t="str">
        <f>IFERROR(IF(INDEX('[1]PNC 2020'!$A$3:$AA$434,MATCH($A619,'[1]PNC 2020'!$A$7:$A$434,0)+4,MATCH(N$60,'[1]PNC 2020'!$A$3:$AA$3,0))=0,"",INDEX('[1]PNC 2020'!$A$3:$AA$434,MATCH($A619,'[1]PNC 2020'!$A$7:$A$434,0)+4,MATCH(N$60,'[1]PNC 2020'!$A$3:$AA$3,0))),"")</f>
        <v/>
      </c>
      <c r="O619" s="35" t="str">
        <f>IFERROR(IF(INDEX('[1]PNC 2020'!$A$3:$AA$434,MATCH($A619,'[1]PNC 2020'!$A$7:$A$434,0)+4,MATCH(O$60,'[1]PNC 2020'!$A$3:$AA$3,0))=0,"",INDEX('[1]PNC 2020'!$A$3:$AA$434,MATCH($A619,'[1]PNC 2020'!$A$7:$A$434,0)+4,MATCH(O$60,'[1]PNC 2020'!$A$3:$AA$3,0))),"")</f>
        <v/>
      </c>
      <c r="P619" s="35">
        <f t="shared" si="214"/>
        <v>0</v>
      </c>
      <c r="Q619" s="35" t="str">
        <f>IFERROR(IF(INDEX('[1]PNC 2020'!$A$3:$AA$434,MATCH($A619,'[1]PNC 2020'!$A$7:$A$434,0)+4,MATCH(Q$60,'[1]PNC 2020'!$A$3:$AA$3,0))=0,"",INDEX('[1]PNC 2020'!$A$3:$AA$434,MATCH($A619,'[1]PNC 2020'!$A$7:$A$434,0)+4,MATCH(Q$60,'[1]PNC 2020'!$A$3:$AA$3,0))),"")</f>
        <v/>
      </c>
      <c r="R619" s="35" t="str">
        <f>IFERROR(IF(INDEX('[1]PNC 2020'!$A$3:$AA$434,MATCH($A619,'[1]PNC 2020'!$A$7:$A$434,0)+4,MATCH(R$60,'[1]PNC 2020'!$A$3:$AA$3,0))=0,"",INDEX('[1]PNC 2020'!$A$3:$AA$434,MATCH($A619,'[1]PNC 2020'!$A$7:$A$434,0)+4,MATCH(R$60,'[1]PNC 2020'!$A$3:$AA$3,0))),"")</f>
        <v/>
      </c>
      <c r="S619" s="35">
        <f t="shared" si="215"/>
        <v>0</v>
      </c>
      <c r="T619" s="35" t="str">
        <f>IFERROR(IF(INDEX('[1]PNC 2020'!$A$3:$AA$434,MATCH($A619,'[1]PNC 2020'!$A$7:$A$434,0)+4,MATCH(T$60,'[1]PNC 2020'!$A$3:$AA$3,0))=0,"",INDEX('[1]PNC 2020'!$A$3:$AA$434,MATCH($A619,'[1]PNC 2020'!$A$7:$A$434,0)+4,MATCH(T$60,'[1]PNC 2020'!$A$3:$AA$3,0))),"")</f>
        <v/>
      </c>
      <c r="U619" s="35" t="str">
        <f>IFERROR(IF(INDEX('[1]PNC 2020'!$A$3:$AA$434,MATCH($A619,'[1]PNC 2020'!$A$7:$A$434,0)+4,MATCH(U$60,'[1]PNC 2020'!$A$3:$AA$3,0))=0,"",INDEX('[1]PNC 2020'!$A$3:$AA$434,MATCH($A619,'[1]PNC 2020'!$A$7:$A$434,0)+4,MATCH(U$60,'[1]PNC 2020'!$A$3:$AA$3,0))),"")</f>
        <v/>
      </c>
      <c r="V619" s="35">
        <f t="shared" si="216"/>
        <v>0</v>
      </c>
      <c r="W619" s="35" t="str">
        <f>IFERROR(IF(INDEX('[1]PNC 2020'!$A$3:$AA$434,MATCH($A619,'[1]PNC 2020'!$A$7:$A$434,0)+4,MATCH(W$60,'[1]PNC 2020'!$A$3:$AA$3,0))=0,"",INDEX('[1]PNC 2020'!$A$3:$AA$434,MATCH($A619,'[1]PNC 2020'!$A$7:$A$434,0)+4,MATCH(W$60,'[1]PNC 2020'!$A$3:$AA$3,0))),"")</f>
        <v/>
      </c>
      <c r="X619" s="35" t="str">
        <f>IFERROR(IF(INDEX('[1]PNC 2020'!$A$3:$AA$434,MATCH($A619,'[1]PNC 2020'!$A$7:$A$434,0)+4,MATCH(X$60,'[1]PNC 2020'!$A$3:$AA$3,0))=0,"",INDEX('[1]PNC 2020'!$A$3:$AA$434,MATCH($A619,'[1]PNC 2020'!$A$7:$A$434,0)+4,MATCH(X$60,'[1]PNC 2020'!$A$3:$AA$3,0))),"")</f>
        <v/>
      </c>
      <c r="Y619" s="35">
        <f t="shared" si="217"/>
        <v>0</v>
      </c>
      <c r="Z619" s="35" t="str">
        <f>IFERROR(IF(INDEX('[1]PNC 2020'!$A$3:$AA$434,MATCH($A619,'[1]PNC 2020'!$A$7:$A$434,0)+4,MATCH(Z$60,'[1]PNC 2020'!$A$3:$AA$3,0))=0,"",INDEX('[1]PNC 2020'!$A$3:$AA$434,MATCH($A619,'[1]PNC 2020'!$A$7:$A$434,0)+4,MATCH(Z$60,'[1]PNC 2020'!$A$3:$AA$3,0))),"")</f>
        <v/>
      </c>
      <c r="AA619" s="35" t="str">
        <f>IFERROR(IF(INDEX('[1]PNC 2020'!$A$3:$AA$434,MATCH($A619,'[1]PNC 2020'!$A$7:$A$434,0)+4,MATCH(AA$60,'[1]PNC 2020'!$A$3:$AA$3,0))=0,"",INDEX('[1]PNC 2020'!$A$3:$AA$434,MATCH($A619,'[1]PNC 2020'!$A$7:$A$434,0)+4,MATCH(AA$60,'[1]PNC 2020'!$A$3:$AA$3,0))),"")</f>
        <v/>
      </c>
      <c r="AB619" s="35">
        <f t="shared" si="218"/>
        <v>0</v>
      </c>
      <c r="AC619" s="35" t="str">
        <f>IFERROR(IF(INDEX('[1]PNC 2020'!$A$3:$AA$434,MATCH($A619,'[1]PNC 2020'!$A$7:$A$434,0)+4,MATCH(AC$60,'[1]PNC 2020'!$A$3:$AA$3,0))=0,"",INDEX('[1]PNC 2020'!$A$3:$AA$434,MATCH($A619,'[1]PNC 2020'!$A$7:$A$434,0)+4,MATCH(AC$60,'[1]PNC 2020'!$A$3:$AA$3,0))),"")</f>
        <v/>
      </c>
      <c r="AD619" s="35" t="str">
        <f>IFERROR(IF(INDEX('[1]PNC 2020'!$A$3:$AA$434,MATCH($A619,'[1]PNC 2020'!$A$7:$A$434,0)+4,MATCH(AD$60,'[1]PNC 2020'!$A$3:$AA$3,0))=0,"",INDEX('[1]PNC 2020'!$A$3:$AA$434,MATCH($A619,'[1]PNC 2020'!$A$7:$A$434,0)+4,MATCH(AD$60,'[1]PNC 2020'!$A$3:$AA$3,0))),"")</f>
        <v/>
      </c>
      <c r="AE619" s="35">
        <f t="shared" si="219"/>
        <v>0</v>
      </c>
      <c r="AF619" s="35" t="str">
        <f>IFERROR(IF(INDEX('[1]PNC 2020'!$A$3:$AA$434,MATCH($A619,'[1]PNC 2020'!$A$7:$A$434,0)+4,MATCH(AF$60,'[1]PNC 2020'!$A$3:$AA$3,0))=0,"",INDEX('[1]PNC 2020'!$A$3:$AA$434,MATCH($A619,'[1]PNC 2020'!$A$7:$A$434,0)+4,MATCH(AF$60,'[1]PNC 2020'!$A$3:$AA$3,0))),"")</f>
        <v/>
      </c>
      <c r="AG619" s="35" t="str">
        <f>IFERROR(IF(INDEX('[1]PNC 2020'!$A$3:$AA$434,MATCH($A619,'[1]PNC 2020'!$A$7:$A$434,0)+4,MATCH(AG$60,'[1]PNC 2020'!$A$3:$AA$3,0))=0,"",INDEX('[1]PNC 2020'!$A$3:$AA$434,MATCH($A619,'[1]PNC 2020'!$A$7:$A$434,0)+4,MATCH(AG$60,'[1]PNC 2020'!$A$3:$AA$3,0))),"")</f>
        <v/>
      </c>
      <c r="AH619" s="35">
        <f t="shared" si="220"/>
        <v>0</v>
      </c>
      <c r="AI619" s="35" t="str">
        <f>IFERROR(IF(INDEX('[1]PNC 2020'!$A$3:$AA$434,MATCH($A619,'[1]PNC 2020'!$A$7:$A$434,0)+4,MATCH(AI$60,'[1]PNC 2020'!$A$3:$AA$3,0))=0,"",INDEX('[1]PNC 2020'!$A$3:$AA$434,MATCH($A619,'[1]PNC 2020'!$A$7:$A$434,0)+4,MATCH(AI$60,'[1]PNC 2020'!$A$3:$AA$3,0))),"")</f>
        <v/>
      </c>
      <c r="AJ619" s="35" t="str">
        <f>IFERROR(IF(INDEX('[1]PNC 2020'!$A$3:$AA$434,MATCH($A619,'[1]PNC 2020'!$A$7:$A$434,0)+4,MATCH(AJ$60,'[1]PNC 2020'!$A$3:$AA$3,0))=0,"",INDEX('[1]PNC 2020'!$A$3:$AA$434,MATCH($A619,'[1]PNC 2020'!$A$7:$A$434,0)+4,MATCH(AJ$60,'[1]PNC 2020'!$A$3:$AA$3,0))),"")</f>
        <v/>
      </c>
      <c r="AK619" s="35">
        <f t="shared" si="221"/>
        <v>0</v>
      </c>
      <c r="AM619" s="97" t="s">
        <v>10</v>
      </c>
    </row>
    <row r="620" spans="1:39" ht="15.9" customHeight="1" x14ac:dyDescent="0.25">
      <c r="A620" s="97" t="str">
        <f t="shared" si="208"/>
        <v>NoviembreBMI Compañía de Seguros, S. A.</v>
      </c>
      <c r="B620" s="37" t="s">
        <v>87</v>
      </c>
      <c r="C620" s="44">
        <f t="shared" si="209"/>
        <v>0</v>
      </c>
      <c r="D620" s="44">
        <f t="shared" si="210"/>
        <v>0</v>
      </c>
      <c r="E620" s="35" t="str">
        <f>IFERROR(IF(INDEX('[1]PNC 2020'!$A$3:$AA$434,MATCH($A620,'[1]PNC 2020'!$A$7:$A$434,0)+4,MATCH(E$60,'[1]PNC 2020'!$A$3:$AA$3,0))=0,"",INDEX('[1]PNC 2020'!$A$3:$AA$434,MATCH($A620,'[1]PNC 2020'!$A$7:$A$434,0)+4,MATCH(E$60,'[1]PNC 2020'!$A$3:$AA$3,0))),"")</f>
        <v/>
      </c>
      <c r="F620" s="35" t="str">
        <f>IFERROR(IF(INDEX('[1]PNC 2020'!$A$3:$AA$434,MATCH($A620,'[1]PNC 2020'!$A$7:$A$434,0)+4,MATCH(F$60,'[1]PNC 2020'!$A$3:$AA$3,0))=0,"",INDEX('[1]PNC 2020'!$A$3:$AA$434,MATCH($A620,'[1]PNC 2020'!$A$7:$A$434,0)+4,MATCH(F$60,'[1]PNC 2020'!$A$3:$AA$3,0))),"")</f>
        <v/>
      </c>
      <c r="G620" s="35">
        <f t="shared" si="211"/>
        <v>0</v>
      </c>
      <c r="H620" s="35" t="str">
        <f>IFERROR(IF(INDEX('[1]PNC 2020'!$A$3:$AA$434,MATCH($A620,'[1]PNC 2020'!$A$7:$A$434,0)+4,MATCH(H$60,'[1]PNC 2020'!$A$3:$AA$3,0))=0,"",INDEX('[1]PNC 2020'!$A$3:$AA$434,MATCH($A620,'[1]PNC 2020'!$A$7:$A$434,0)+4,MATCH(H$60,'[1]PNC 2020'!$A$3:$AA$3,0))),"")</f>
        <v/>
      </c>
      <c r="I620" s="35" t="str">
        <f>IFERROR(IF(INDEX('[1]PNC 2020'!$A$3:$AA$434,MATCH($A620,'[1]PNC 2020'!$A$7:$A$434,0)+4,MATCH(I$60,'[1]PNC 2020'!$A$3:$AA$3,0))=0,"",INDEX('[1]PNC 2020'!$A$3:$AA$434,MATCH($A620,'[1]PNC 2020'!$A$7:$A$434,0)+4,MATCH(I$60,'[1]PNC 2020'!$A$3:$AA$3,0))),"")</f>
        <v/>
      </c>
      <c r="J620" s="35">
        <f t="shared" si="212"/>
        <v>0</v>
      </c>
      <c r="K620" s="35" t="str">
        <f>IFERROR(IF(INDEX('[1]PNC 2020'!$A$3:$AA$434,MATCH($A620,'[1]PNC 2020'!$A$7:$A$434,0)+4,MATCH(K$60,'[1]PNC 2020'!$A$3:$AA$3,0))=0,"",INDEX('[1]PNC 2020'!$A$3:$AA$434,MATCH($A620,'[1]PNC 2020'!$A$7:$A$434,0)+4,MATCH(K$60,'[1]PNC 2020'!$A$3:$AA$3,0))),"")</f>
        <v/>
      </c>
      <c r="L620" s="35" t="str">
        <f>IFERROR(IF(INDEX('[1]PNC 2020'!$A$3:$AA$434,MATCH($A620,'[1]PNC 2020'!$A$7:$A$434,0)+4,MATCH(L$60,'[1]PNC 2020'!$A$3:$AA$3,0))=0,"",INDEX('[1]PNC 2020'!$A$3:$AA$434,MATCH($A620,'[1]PNC 2020'!$A$7:$A$434,0)+4,MATCH(L$60,'[1]PNC 2020'!$A$3:$AA$3,0))),"")</f>
        <v/>
      </c>
      <c r="M620" s="35">
        <f t="shared" si="213"/>
        <v>0</v>
      </c>
      <c r="N620" s="35" t="str">
        <f>IFERROR(IF(INDEX('[1]PNC 2020'!$A$3:$AA$434,MATCH($A620,'[1]PNC 2020'!$A$7:$A$434,0)+4,MATCH(N$60,'[1]PNC 2020'!$A$3:$AA$3,0))=0,"",INDEX('[1]PNC 2020'!$A$3:$AA$434,MATCH($A620,'[1]PNC 2020'!$A$7:$A$434,0)+4,MATCH(N$60,'[1]PNC 2020'!$A$3:$AA$3,0))),"")</f>
        <v/>
      </c>
      <c r="O620" s="35" t="str">
        <f>IFERROR(IF(INDEX('[1]PNC 2020'!$A$3:$AA$434,MATCH($A620,'[1]PNC 2020'!$A$7:$A$434,0)+4,MATCH(O$60,'[1]PNC 2020'!$A$3:$AA$3,0))=0,"",INDEX('[1]PNC 2020'!$A$3:$AA$434,MATCH($A620,'[1]PNC 2020'!$A$7:$A$434,0)+4,MATCH(O$60,'[1]PNC 2020'!$A$3:$AA$3,0))),"")</f>
        <v/>
      </c>
      <c r="P620" s="35">
        <f t="shared" si="214"/>
        <v>0</v>
      </c>
      <c r="Q620" s="35" t="str">
        <f>IFERROR(IF(INDEX('[1]PNC 2020'!$A$3:$AA$434,MATCH($A620,'[1]PNC 2020'!$A$7:$A$434,0)+4,MATCH(Q$60,'[1]PNC 2020'!$A$3:$AA$3,0))=0,"",INDEX('[1]PNC 2020'!$A$3:$AA$434,MATCH($A620,'[1]PNC 2020'!$A$7:$A$434,0)+4,MATCH(Q$60,'[1]PNC 2020'!$A$3:$AA$3,0))),"")</f>
        <v/>
      </c>
      <c r="R620" s="35" t="str">
        <f>IFERROR(IF(INDEX('[1]PNC 2020'!$A$3:$AA$434,MATCH($A620,'[1]PNC 2020'!$A$7:$A$434,0)+4,MATCH(R$60,'[1]PNC 2020'!$A$3:$AA$3,0))=0,"",INDEX('[1]PNC 2020'!$A$3:$AA$434,MATCH($A620,'[1]PNC 2020'!$A$7:$A$434,0)+4,MATCH(R$60,'[1]PNC 2020'!$A$3:$AA$3,0))),"")</f>
        <v/>
      </c>
      <c r="S620" s="35">
        <f t="shared" si="215"/>
        <v>0</v>
      </c>
      <c r="T620" s="35" t="str">
        <f>IFERROR(IF(INDEX('[1]PNC 2020'!$A$3:$AA$434,MATCH($A620,'[1]PNC 2020'!$A$7:$A$434,0)+4,MATCH(T$60,'[1]PNC 2020'!$A$3:$AA$3,0))=0,"",INDEX('[1]PNC 2020'!$A$3:$AA$434,MATCH($A620,'[1]PNC 2020'!$A$7:$A$434,0)+4,MATCH(T$60,'[1]PNC 2020'!$A$3:$AA$3,0))),"")</f>
        <v/>
      </c>
      <c r="U620" s="35" t="str">
        <f>IFERROR(IF(INDEX('[1]PNC 2020'!$A$3:$AA$434,MATCH($A620,'[1]PNC 2020'!$A$7:$A$434,0)+4,MATCH(U$60,'[1]PNC 2020'!$A$3:$AA$3,0))=0,"",INDEX('[1]PNC 2020'!$A$3:$AA$434,MATCH($A620,'[1]PNC 2020'!$A$7:$A$434,0)+4,MATCH(U$60,'[1]PNC 2020'!$A$3:$AA$3,0))),"")</f>
        <v/>
      </c>
      <c r="V620" s="35">
        <f t="shared" si="216"/>
        <v>0</v>
      </c>
      <c r="W620" s="35" t="str">
        <f>IFERROR(IF(INDEX('[1]PNC 2020'!$A$3:$AA$434,MATCH($A620,'[1]PNC 2020'!$A$7:$A$434,0)+4,MATCH(W$60,'[1]PNC 2020'!$A$3:$AA$3,0))=0,"",INDEX('[1]PNC 2020'!$A$3:$AA$434,MATCH($A620,'[1]PNC 2020'!$A$7:$A$434,0)+4,MATCH(W$60,'[1]PNC 2020'!$A$3:$AA$3,0))),"")</f>
        <v/>
      </c>
      <c r="X620" s="35" t="str">
        <f>IFERROR(IF(INDEX('[1]PNC 2020'!$A$3:$AA$434,MATCH($A620,'[1]PNC 2020'!$A$7:$A$434,0)+4,MATCH(X$60,'[1]PNC 2020'!$A$3:$AA$3,0))=0,"",INDEX('[1]PNC 2020'!$A$3:$AA$434,MATCH($A620,'[1]PNC 2020'!$A$7:$A$434,0)+4,MATCH(X$60,'[1]PNC 2020'!$A$3:$AA$3,0))),"")</f>
        <v/>
      </c>
      <c r="Y620" s="35">
        <f t="shared" si="217"/>
        <v>0</v>
      </c>
      <c r="Z620" s="35" t="str">
        <f>IFERROR(IF(INDEX('[1]PNC 2020'!$A$3:$AA$434,MATCH($A620,'[1]PNC 2020'!$A$7:$A$434,0)+4,MATCH(Z$60,'[1]PNC 2020'!$A$3:$AA$3,0))=0,"",INDEX('[1]PNC 2020'!$A$3:$AA$434,MATCH($A620,'[1]PNC 2020'!$A$7:$A$434,0)+4,MATCH(Z$60,'[1]PNC 2020'!$A$3:$AA$3,0))),"")</f>
        <v/>
      </c>
      <c r="AA620" s="35" t="str">
        <f>IFERROR(IF(INDEX('[1]PNC 2020'!$A$3:$AA$434,MATCH($A620,'[1]PNC 2020'!$A$7:$A$434,0)+4,MATCH(AA$60,'[1]PNC 2020'!$A$3:$AA$3,0))=0,"",INDEX('[1]PNC 2020'!$A$3:$AA$434,MATCH($A620,'[1]PNC 2020'!$A$7:$A$434,0)+4,MATCH(AA$60,'[1]PNC 2020'!$A$3:$AA$3,0))),"")</f>
        <v/>
      </c>
      <c r="AB620" s="35">
        <f t="shared" si="218"/>
        <v>0</v>
      </c>
      <c r="AC620" s="35" t="str">
        <f>IFERROR(IF(INDEX('[1]PNC 2020'!$A$3:$AA$434,MATCH($A620,'[1]PNC 2020'!$A$7:$A$434,0)+4,MATCH(AC$60,'[1]PNC 2020'!$A$3:$AA$3,0))=0,"",INDEX('[1]PNC 2020'!$A$3:$AA$434,MATCH($A620,'[1]PNC 2020'!$A$7:$A$434,0)+4,MATCH(AC$60,'[1]PNC 2020'!$A$3:$AA$3,0))),"")</f>
        <v/>
      </c>
      <c r="AD620" s="35" t="str">
        <f>IFERROR(IF(INDEX('[1]PNC 2020'!$A$3:$AA$434,MATCH($A620,'[1]PNC 2020'!$A$7:$A$434,0)+4,MATCH(AD$60,'[1]PNC 2020'!$A$3:$AA$3,0))=0,"",INDEX('[1]PNC 2020'!$A$3:$AA$434,MATCH($A620,'[1]PNC 2020'!$A$7:$A$434,0)+4,MATCH(AD$60,'[1]PNC 2020'!$A$3:$AA$3,0))),"")</f>
        <v/>
      </c>
      <c r="AE620" s="35">
        <f t="shared" si="219"/>
        <v>0</v>
      </c>
      <c r="AF620" s="35" t="str">
        <f>IFERROR(IF(INDEX('[1]PNC 2020'!$A$3:$AA$434,MATCH($A620,'[1]PNC 2020'!$A$7:$A$434,0)+4,MATCH(AF$60,'[1]PNC 2020'!$A$3:$AA$3,0))=0,"",INDEX('[1]PNC 2020'!$A$3:$AA$434,MATCH($A620,'[1]PNC 2020'!$A$7:$A$434,0)+4,MATCH(AF$60,'[1]PNC 2020'!$A$3:$AA$3,0))),"")</f>
        <v/>
      </c>
      <c r="AG620" s="35" t="str">
        <f>IFERROR(IF(INDEX('[1]PNC 2020'!$A$3:$AA$434,MATCH($A620,'[1]PNC 2020'!$A$7:$A$434,0)+4,MATCH(AG$60,'[1]PNC 2020'!$A$3:$AA$3,0))=0,"",INDEX('[1]PNC 2020'!$A$3:$AA$434,MATCH($A620,'[1]PNC 2020'!$A$7:$A$434,0)+4,MATCH(AG$60,'[1]PNC 2020'!$A$3:$AA$3,0))),"")</f>
        <v/>
      </c>
      <c r="AH620" s="35">
        <f t="shared" si="220"/>
        <v>0</v>
      </c>
      <c r="AI620" s="35" t="str">
        <f>IFERROR(IF(INDEX('[1]PNC 2020'!$A$3:$AA$434,MATCH($A620,'[1]PNC 2020'!$A$7:$A$434,0)+4,MATCH(AI$60,'[1]PNC 2020'!$A$3:$AA$3,0))=0,"",INDEX('[1]PNC 2020'!$A$3:$AA$434,MATCH($A620,'[1]PNC 2020'!$A$7:$A$434,0)+4,MATCH(AI$60,'[1]PNC 2020'!$A$3:$AA$3,0))),"")</f>
        <v/>
      </c>
      <c r="AJ620" s="35" t="str">
        <f>IFERROR(IF(INDEX('[1]PNC 2020'!$A$3:$AA$434,MATCH($A620,'[1]PNC 2020'!$A$7:$A$434,0)+4,MATCH(AJ$60,'[1]PNC 2020'!$A$3:$AA$3,0))=0,"",INDEX('[1]PNC 2020'!$A$3:$AA$434,MATCH($A620,'[1]PNC 2020'!$A$7:$A$434,0)+4,MATCH(AJ$60,'[1]PNC 2020'!$A$3:$AA$3,0))),"")</f>
        <v/>
      </c>
      <c r="AK620" s="35">
        <f t="shared" si="221"/>
        <v>0</v>
      </c>
      <c r="AM620" s="97" t="s">
        <v>10</v>
      </c>
    </row>
    <row r="621" spans="1:39" ht="15.9" customHeight="1" x14ac:dyDescent="0.25">
      <c r="A621" s="97" t="str">
        <f t="shared" si="208"/>
        <v>NoviembreBupa Dominicana, S. A.</v>
      </c>
      <c r="B621" s="37" t="s">
        <v>123</v>
      </c>
      <c r="C621" s="44">
        <f t="shared" si="209"/>
        <v>0</v>
      </c>
      <c r="D621" s="44">
        <f t="shared" si="210"/>
        <v>0</v>
      </c>
      <c r="E621" s="35" t="str">
        <f>IFERROR(IF(INDEX('[1]PNC 2020'!$A$3:$AA$434,MATCH($A621,'[1]PNC 2020'!$A$7:$A$434,0)+4,MATCH(E$60,'[1]PNC 2020'!$A$3:$AA$3,0))=0,"",INDEX('[1]PNC 2020'!$A$3:$AA$434,MATCH($A621,'[1]PNC 2020'!$A$7:$A$434,0)+4,MATCH(E$60,'[1]PNC 2020'!$A$3:$AA$3,0))),"")</f>
        <v/>
      </c>
      <c r="F621" s="35" t="str">
        <f>IFERROR(IF(INDEX('[1]PNC 2020'!$A$3:$AA$434,MATCH($A621,'[1]PNC 2020'!$A$7:$A$434,0)+4,MATCH(F$60,'[1]PNC 2020'!$A$3:$AA$3,0))=0,"",INDEX('[1]PNC 2020'!$A$3:$AA$434,MATCH($A621,'[1]PNC 2020'!$A$7:$A$434,0)+4,MATCH(F$60,'[1]PNC 2020'!$A$3:$AA$3,0))),"")</f>
        <v/>
      </c>
      <c r="G621" s="35">
        <f t="shared" si="211"/>
        <v>0</v>
      </c>
      <c r="H621" s="35" t="str">
        <f>IFERROR(IF(INDEX('[1]PNC 2020'!$A$3:$AA$434,MATCH($A621,'[1]PNC 2020'!$A$7:$A$434,0)+4,MATCH(H$60,'[1]PNC 2020'!$A$3:$AA$3,0))=0,"",INDEX('[1]PNC 2020'!$A$3:$AA$434,MATCH($A621,'[1]PNC 2020'!$A$7:$A$434,0)+4,MATCH(H$60,'[1]PNC 2020'!$A$3:$AA$3,0))),"")</f>
        <v/>
      </c>
      <c r="I621" s="35" t="str">
        <f>IFERROR(IF(INDEX('[1]PNC 2020'!$A$3:$AA$434,MATCH($A621,'[1]PNC 2020'!$A$7:$A$434,0)+4,MATCH(I$60,'[1]PNC 2020'!$A$3:$AA$3,0))=0,"",INDEX('[1]PNC 2020'!$A$3:$AA$434,MATCH($A621,'[1]PNC 2020'!$A$7:$A$434,0)+4,MATCH(I$60,'[1]PNC 2020'!$A$3:$AA$3,0))),"")</f>
        <v/>
      </c>
      <c r="J621" s="35">
        <f t="shared" si="212"/>
        <v>0</v>
      </c>
      <c r="K621" s="35" t="str">
        <f>IFERROR(IF(INDEX('[1]PNC 2020'!$A$3:$AA$434,MATCH($A621,'[1]PNC 2020'!$A$7:$A$434,0)+4,MATCH(K$60,'[1]PNC 2020'!$A$3:$AA$3,0))=0,"",INDEX('[1]PNC 2020'!$A$3:$AA$434,MATCH($A621,'[1]PNC 2020'!$A$7:$A$434,0)+4,MATCH(K$60,'[1]PNC 2020'!$A$3:$AA$3,0))),"")</f>
        <v/>
      </c>
      <c r="L621" s="35" t="str">
        <f>IFERROR(IF(INDEX('[1]PNC 2020'!$A$3:$AA$434,MATCH($A621,'[1]PNC 2020'!$A$7:$A$434,0)+4,MATCH(L$60,'[1]PNC 2020'!$A$3:$AA$3,0))=0,"",INDEX('[1]PNC 2020'!$A$3:$AA$434,MATCH($A621,'[1]PNC 2020'!$A$7:$A$434,0)+4,MATCH(L$60,'[1]PNC 2020'!$A$3:$AA$3,0))),"")</f>
        <v/>
      </c>
      <c r="M621" s="35">
        <f t="shared" si="213"/>
        <v>0</v>
      </c>
      <c r="N621" s="35" t="str">
        <f>IFERROR(IF(INDEX('[1]PNC 2020'!$A$3:$AA$434,MATCH($A621,'[1]PNC 2020'!$A$7:$A$434,0)+4,MATCH(N$60,'[1]PNC 2020'!$A$3:$AA$3,0))=0,"",INDEX('[1]PNC 2020'!$A$3:$AA$434,MATCH($A621,'[1]PNC 2020'!$A$7:$A$434,0)+4,MATCH(N$60,'[1]PNC 2020'!$A$3:$AA$3,0))),"")</f>
        <v/>
      </c>
      <c r="O621" s="35" t="str">
        <f>IFERROR(IF(INDEX('[1]PNC 2020'!$A$3:$AA$434,MATCH($A621,'[1]PNC 2020'!$A$7:$A$434,0)+4,MATCH(O$60,'[1]PNC 2020'!$A$3:$AA$3,0))=0,"",INDEX('[1]PNC 2020'!$A$3:$AA$434,MATCH($A621,'[1]PNC 2020'!$A$7:$A$434,0)+4,MATCH(O$60,'[1]PNC 2020'!$A$3:$AA$3,0))),"")</f>
        <v/>
      </c>
      <c r="P621" s="35">
        <f t="shared" si="214"/>
        <v>0</v>
      </c>
      <c r="Q621" s="35" t="str">
        <f>IFERROR(IF(INDEX('[1]PNC 2020'!$A$3:$AA$434,MATCH($A621,'[1]PNC 2020'!$A$7:$A$434,0)+4,MATCH(Q$60,'[1]PNC 2020'!$A$3:$AA$3,0))=0,"",INDEX('[1]PNC 2020'!$A$3:$AA$434,MATCH($A621,'[1]PNC 2020'!$A$7:$A$434,0)+4,MATCH(Q$60,'[1]PNC 2020'!$A$3:$AA$3,0))),"")</f>
        <v/>
      </c>
      <c r="R621" s="35" t="str">
        <f>IFERROR(IF(INDEX('[1]PNC 2020'!$A$3:$AA$434,MATCH($A621,'[1]PNC 2020'!$A$7:$A$434,0)+4,MATCH(R$60,'[1]PNC 2020'!$A$3:$AA$3,0))=0,"",INDEX('[1]PNC 2020'!$A$3:$AA$434,MATCH($A621,'[1]PNC 2020'!$A$7:$A$434,0)+4,MATCH(R$60,'[1]PNC 2020'!$A$3:$AA$3,0))),"")</f>
        <v/>
      </c>
      <c r="S621" s="35">
        <f t="shared" si="215"/>
        <v>0</v>
      </c>
      <c r="T621" s="35" t="str">
        <f>IFERROR(IF(INDEX('[1]PNC 2020'!$A$3:$AA$434,MATCH($A621,'[1]PNC 2020'!$A$7:$A$434,0)+4,MATCH(T$60,'[1]PNC 2020'!$A$3:$AA$3,0))=0,"",INDEX('[1]PNC 2020'!$A$3:$AA$434,MATCH($A621,'[1]PNC 2020'!$A$7:$A$434,0)+4,MATCH(T$60,'[1]PNC 2020'!$A$3:$AA$3,0))),"")</f>
        <v/>
      </c>
      <c r="U621" s="35" t="str">
        <f>IFERROR(IF(INDEX('[1]PNC 2020'!$A$3:$AA$434,MATCH($A621,'[1]PNC 2020'!$A$7:$A$434,0)+4,MATCH(U$60,'[1]PNC 2020'!$A$3:$AA$3,0))=0,"",INDEX('[1]PNC 2020'!$A$3:$AA$434,MATCH($A621,'[1]PNC 2020'!$A$7:$A$434,0)+4,MATCH(U$60,'[1]PNC 2020'!$A$3:$AA$3,0))),"")</f>
        <v/>
      </c>
      <c r="V621" s="35">
        <f t="shared" si="216"/>
        <v>0</v>
      </c>
      <c r="W621" s="35" t="str">
        <f>IFERROR(IF(INDEX('[1]PNC 2020'!$A$3:$AA$434,MATCH($A621,'[1]PNC 2020'!$A$7:$A$434,0)+4,MATCH(W$60,'[1]PNC 2020'!$A$3:$AA$3,0))=0,"",INDEX('[1]PNC 2020'!$A$3:$AA$434,MATCH($A621,'[1]PNC 2020'!$A$7:$A$434,0)+4,MATCH(W$60,'[1]PNC 2020'!$A$3:$AA$3,0))),"")</f>
        <v/>
      </c>
      <c r="X621" s="35" t="str">
        <f>IFERROR(IF(INDEX('[1]PNC 2020'!$A$3:$AA$434,MATCH($A621,'[1]PNC 2020'!$A$7:$A$434,0)+4,MATCH(X$60,'[1]PNC 2020'!$A$3:$AA$3,0))=0,"",INDEX('[1]PNC 2020'!$A$3:$AA$434,MATCH($A621,'[1]PNC 2020'!$A$7:$A$434,0)+4,MATCH(X$60,'[1]PNC 2020'!$A$3:$AA$3,0))),"")</f>
        <v/>
      </c>
      <c r="Y621" s="35">
        <f t="shared" si="217"/>
        <v>0</v>
      </c>
      <c r="Z621" s="35" t="str">
        <f>IFERROR(IF(INDEX('[1]PNC 2020'!$A$3:$AA$434,MATCH($A621,'[1]PNC 2020'!$A$7:$A$434,0)+4,MATCH(Z$60,'[1]PNC 2020'!$A$3:$AA$3,0))=0,"",INDEX('[1]PNC 2020'!$A$3:$AA$434,MATCH($A621,'[1]PNC 2020'!$A$7:$A$434,0)+4,MATCH(Z$60,'[1]PNC 2020'!$A$3:$AA$3,0))),"")</f>
        <v/>
      </c>
      <c r="AA621" s="35" t="str">
        <f>IFERROR(IF(INDEX('[1]PNC 2020'!$A$3:$AA$434,MATCH($A621,'[1]PNC 2020'!$A$7:$A$434,0)+4,MATCH(AA$60,'[1]PNC 2020'!$A$3:$AA$3,0))=0,"",INDEX('[1]PNC 2020'!$A$3:$AA$434,MATCH($A621,'[1]PNC 2020'!$A$7:$A$434,0)+4,MATCH(AA$60,'[1]PNC 2020'!$A$3:$AA$3,0))),"")</f>
        <v/>
      </c>
      <c r="AB621" s="35">
        <f t="shared" si="218"/>
        <v>0</v>
      </c>
      <c r="AC621" s="35" t="str">
        <f>IFERROR(IF(INDEX('[1]PNC 2020'!$A$3:$AA$434,MATCH($A621,'[1]PNC 2020'!$A$7:$A$434,0)+4,MATCH(AC$60,'[1]PNC 2020'!$A$3:$AA$3,0))=0,"",INDEX('[1]PNC 2020'!$A$3:$AA$434,MATCH($A621,'[1]PNC 2020'!$A$7:$A$434,0)+4,MATCH(AC$60,'[1]PNC 2020'!$A$3:$AA$3,0))),"")</f>
        <v/>
      </c>
      <c r="AD621" s="35" t="str">
        <f>IFERROR(IF(INDEX('[1]PNC 2020'!$A$3:$AA$434,MATCH($A621,'[1]PNC 2020'!$A$7:$A$434,0)+4,MATCH(AD$60,'[1]PNC 2020'!$A$3:$AA$3,0))=0,"",INDEX('[1]PNC 2020'!$A$3:$AA$434,MATCH($A621,'[1]PNC 2020'!$A$7:$A$434,0)+4,MATCH(AD$60,'[1]PNC 2020'!$A$3:$AA$3,0))),"")</f>
        <v/>
      </c>
      <c r="AE621" s="35">
        <f t="shared" si="219"/>
        <v>0</v>
      </c>
      <c r="AF621" s="35" t="str">
        <f>IFERROR(IF(INDEX('[1]PNC 2020'!$A$3:$AA$434,MATCH($A621,'[1]PNC 2020'!$A$7:$A$434,0)+4,MATCH(AF$60,'[1]PNC 2020'!$A$3:$AA$3,0))=0,"",INDEX('[1]PNC 2020'!$A$3:$AA$434,MATCH($A621,'[1]PNC 2020'!$A$7:$A$434,0)+4,MATCH(AF$60,'[1]PNC 2020'!$A$3:$AA$3,0))),"")</f>
        <v/>
      </c>
      <c r="AG621" s="35" t="str">
        <f>IFERROR(IF(INDEX('[1]PNC 2020'!$A$3:$AA$434,MATCH($A621,'[1]PNC 2020'!$A$7:$A$434,0)+4,MATCH(AG$60,'[1]PNC 2020'!$A$3:$AA$3,0))=0,"",INDEX('[1]PNC 2020'!$A$3:$AA$434,MATCH($A621,'[1]PNC 2020'!$A$7:$A$434,0)+4,MATCH(AG$60,'[1]PNC 2020'!$A$3:$AA$3,0))),"")</f>
        <v/>
      </c>
      <c r="AH621" s="35">
        <f t="shared" si="220"/>
        <v>0</v>
      </c>
      <c r="AI621" s="35" t="str">
        <f>IFERROR(IF(INDEX('[1]PNC 2020'!$A$3:$AA$434,MATCH($A621,'[1]PNC 2020'!$A$7:$A$434,0)+4,MATCH(AI$60,'[1]PNC 2020'!$A$3:$AA$3,0))=0,"",INDEX('[1]PNC 2020'!$A$3:$AA$434,MATCH($A621,'[1]PNC 2020'!$A$7:$A$434,0)+4,MATCH(AI$60,'[1]PNC 2020'!$A$3:$AA$3,0))),"")</f>
        <v/>
      </c>
      <c r="AJ621" s="35" t="str">
        <f>IFERROR(IF(INDEX('[1]PNC 2020'!$A$3:$AA$434,MATCH($A621,'[1]PNC 2020'!$A$7:$A$434,0)+4,MATCH(AJ$60,'[1]PNC 2020'!$A$3:$AA$3,0))=0,"",INDEX('[1]PNC 2020'!$A$3:$AA$434,MATCH($A621,'[1]PNC 2020'!$A$7:$A$434,0)+4,MATCH(AJ$60,'[1]PNC 2020'!$A$3:$AA$3,0))),"")</f>
        <v/>
      </c>
      <c r="AK621" s="35">
        <f t="shared" si="221"/>
        <v>0</v>
      </c>
      <c r="AM621" s="97" t="s">
        <v>10</v>
      </c>
    </row>
    <row r="622" spans="1:39" ht="15.9" customHeight="1" x14ac:dyDescent="0.25">
      <c r="A622" s="97" t="str">
        <f t="shared" si="208"/>
        <v>NoviembreSeguros APS, S.R.L.</v>
      </c>
      <c r="B622" s="37" t="s">
        <v>124</v>
      </c>
      <c r="C622" s="44">
        <f t="shared" si="209"/>
        <v>0</v>
      </c>
      <c r="D622" s="44">
        <f t="shared" si="210"/>
        <v>0</v>
      </c>
      <c r="E622" s="35" t="str">
        <f>IFERROR(IF(INDEX('[1]PNC 2020'!$A$3:$AA$434,MATCH($A622,'[1]PNC 2020'!$A$7:$A$434,0)+4,MATCH(E$60,'[1]PNC 2020'!$A$3:$AA$3,0))=0,"",INDEX('[1]PNC 2020'!$A$3:$AA$434,MATCH($A622,'[1]PNC 2020'!$A$7:$A$434,0)+4,MATCH(E$60,'[1]PNC 2020'!$A$3:$AA$3,0))),"")</f>
        <v/>
      </c>
      <c r="F622" s="35" t="str">
        <f>IFERROR(IF(INDEX('[1]PNC 2020'!$A$3:$AA$434,MATCH($A622,'[1]PNC 2020'!$A$7:$A$434,0)+4,MATCH(F$60,'[1]PNC 2020'!$A$3:$AA$3,0))=0,"",INDEX('[1]PNC 2020'!$A$3:$AA$434,MATCH($A622,'[1]PNC 2020'!$A$7:$A$434,0)+4,MATCH(F$60,'[1]PNC 2020'!$A$3:$AA$3,0))),"")</f>
        <v/>
      </c>
      <c r="G622" s="35">
        <f t="shared" si="211"/>
        <v>0</v>
      </c>
      <c r="H622" s="35" t="str">
        <f>IFERROR(IF(INDEX('[1]PNC 2020'!$A$3:$AA$434,MATCH($A622,'[1]PNC 2020'!$A$7:$A$434,0)+4,MATCH(H$60,'[1]PNC 2020'!$A$3:$AA$3,0))=0,"",INDEX('[1]PNC 2020'!$A$3:$AA$434,MATCH($A622,'[1]PNC 2020'!$A$7:$A$434,0)+4,MATCH(H$60,'[1]PNC 2020'!$A$3:$AA$3,0))),"")</f>
        <v/>
      </c>
      <c r="I622" s="35" t="str">
        <f>IFERROR(IF(INDEX('[1]PNC 2020'!$A$3:$AA$434,MATCH($A622,'[1]PNC 2020'!$A$7:$A$434,0)+4,MATCH(I$60,'[1]PNC 2020'!$A$3:$AA$3,0))=0,"",INDEX('[1]PNC 2020'!$A$3:$AA$434,MATCH($A622,'[1]PNC 2020'!$A$7:$A$434,0)+4,MATCH(I$60,'[1]PNC 2020'!$A$3:$AA$3,0))),"")</f>
        <v/>
      </c>
      <c r="J622" s="35">
        <f t="shared" si="212"/>
        <v>0</v>
      </c>
      <c r="K622" s="35" t="str">
        <f>IFERROR(IF(INDEX('[1]PNC 2020'!$A$3:$AA$434,MATCH($A622,'[1]PNC 2020'!$A$7:$A$434,0)+4,MATCH(K$60,'[1]PNC 2020'!$A$3:$AA$3,0))=0,"",INDEX('[1]PNC 2020'!$A$3:$AA$434,MATCH($A622,'[1]PNC 2020'!$A$7:$A$434,0)+4,MATCH(K$60,'[1]PNC 2020'!$A$3:$AA$3,0))),"")</f>
        <v/>
      </c>
      <c r="L622" s="35" t="str">
        <f>IFERROR(IF(INDEX('[1]PNC 2020'!$A$3:$AA$434,MATCH($A622,'[1]PNC 2020'!$A$7:$A$434,0)+4,MATCH(L$60,'[1]PNC 2020'!$A$3:$AA$3,0))=0,"",INDEX('[1]PNC 2020'!$A$3:$AA$434,MATCH($A622,'[1]PNC 2020'!$A$7:$A$434,0)+4,MATCH(L$60,'[1]PNC 2020'!$A$3:$AA$3,0))),"")</f>
        <v/>
      </c>
      <c r="M622" s="35">
        <f t="shared" si="213"/>
        <v>0</v>
      </c>
      <c r="N622" s="35" t="str">
        <f>IFERROR(IF(INDEX('[1]PNC 2020'!$A$3:$AA$434,MATCH($A622,'[1]PNC 2020'!$A$7:$A$434,0)+4,MATCH(N$60,'[1]PNC 2020'!$A$3:$AA$3,0))=0,"",INDEX('[1]PNC 2020'!$A$3:$AA$434,MATCH($A622,'[1]PNC 2020'!$A$7:$A$434,0)+4,MATCH(N$60,'[1]PNC 2020'!$A$3:$AA$3,0))),"")</f>
        <v/>
      </c>
      <c r="O622" s="35" t="str">
        <f>IFERROR(IF(INDEX('[1]PNC 2020'!$A$3:$AA$434,MATCH($A622,'[1]PNC 2020'!$A$7:$A$434,0)+4,MATCH(O$60,'[1]PNC 2020'!$A$3:$AA$3,0))=0,"",INDEX('[1]PNC 2020'!$A$3:$AA$434,MATCH($A622,'[1]PNC 2020'!$A$7:$A$434,0)+4,MATCH(O$60,'[1]PNC 2020'!$A$3:$AA$3,0))),"")</f>
        <v/>
      </c>
      <c r="P622" s="35">
        <f t="shared" si="214"/>
        <v>0</v>
      </c>
      <c r="Q622" s="35" t="str">
        <f>IFERROR(IF(INDEX('[1]PNC 2020'!$A$3:$AA$434,MATCH($A622,'[1]PNC 2020'!$A$7:$A$434,0)+4,MATCH(Q$60,'[1]PNC 2020'!$A$3:$AA$3,0))=0,"",INDEX('[1]PNC 2020'!$A$3:$AA$434,MATCH($A622,'[1]PNC 2020'!$A$7:$A$434,0)+4,MATCH(Q$60,'[1]PNC 2020'!$A$3:$AA$3,0))),"")</f>
        <v/>
      </c>
      <c r="R622" s="35" t="str">
        <f>IFERROR(IF(INDEX('[1]PNC 2020'!$A$3:$AA$434,MATCH($A622,'[1]PNC 2020'!$A$7:$A$434,0)+4,MATCH(R$60,'[1]PNC 2020'!$A$3:$AA$3,0))=0,"",INDEX('[1]PNC 2020'!$A$3:$AA$434,MATCH($A622,'[1]PNC 2020'!$A$7:$A$434,0)+4,MATCH(R$60,'[1]PNC 2020'!$A$3:$AA$3,0))),"")</f>
        <v/>
      </c>
      <c r="S622" s="35">
        <f t="shared" si="215"/>
        <v>0</v>
      </c>
      <c r="T622" s="35" t="str">
        <f>IFERROR(IF(INDEX('[1]PNC 2020'!$A$3:$AA$434,MATCH($A622,'[1]PNC 2020'!$A$7:$A$434,0)+4,MATCH(T$60,'[1]PNC 2020'!$A$3:$AA$3,0))=0,"",INDEX('[1]PNC 2020'!$A$3:$AA$434,MATCH($A622,'[1]PNC 2020'!$A$7:$A$434,0)+4,MATCH(T$60,'[1]PNC 2020'!$A$3:$AA$3,0))),"")</f>
        <v/>
      </c>
      <c r="U622" s="35" t="str">
        <f>IFERROR(IF(INDEX('[1]PNC 2020'!$A$3:$AA$434,MATCH($A622,'[1]PNC 2020'!$A$7:$A$434,0)+4,MATCH(U$60,'[1]PNC 2020'!$A$3:$AA$3,0))=0,"",INDEX('[1]PNC 2020'!$A$3:$AA$434,MATCH($A622,'[1]PNC 2020'!$A$7:$A$434,0)+4,MATCH(U$60,'[1]PNC 2020'!$A$3:$AA$3,0))),"")</f>
        <v/>
      </c>
      <c r="V622" s="35">
        <f t="shared" si="216"/>
        <v>0</v>
      </c>
      <c r="W622" s="35" t="str">
        <f>IFERROR(IF(INDEX('[1]PNC 2020'!$A$3:$AA$434,MATCH($A622,'[1]PNC 2020'!$A$7:$A$434,0)+4,MATCH(W$60,'[1]PNC 2020'!$A$3:$AA$3,0))=0,"",INDEX('[1]PNC 2020'!$A$3:$AA$434,MATCH($A622,'[1]PNC 2020'!$A$7:$A$434,0)+4,MATCH(W$60,'[1]PNC 2020'!$A$3:$AA$3,0))),"")</f>
        <v/>
      </c>
      <c r="X622" s="35" t="str">
        <f>IFERROR(IF(INDEX('[1]PNC 2020'!$A$3:$AA$434,MATCH($A622,'[1]PNC 2020'!$A$7:$A$434,0)+4,MATCH(X$60,'[1]PNC 2020'!$A$3:$AA$3,0))=0,"",INDEX('[1]PNC 2020'!$A$3:$AA$434,MATCH($A622,'[1]PNC 2020'!$A$7:$A$434,0)+4,MATCH(X$60,'[1]PNC 2020'!$A$3:$AA$3,0))),"")</f>
        <v/>
      </c>
      <c r="Y622" s="35">
        <f t="shared" si="217"/>
        <v>0</v>
      </c>
      <c r="Z622" s="35" t="str">
        <f>IFERROR(IF(INDEX('[1]PNC 2020'!$A$3:$AA$434,MATCH($A622,'[1]PNC 2020'!$A$7:$A$434,0)+4,MATCH(Z$60,'[1]PNC 2020'!$A$3:$AA$3,0))=0,"",INDEX('[1]PNC 2020'!$A$3:$AA$434,MATCH($A622,'[1]PNC 2020'!$A$7:$A$434,0)+4,MATCH(Z$60,'[1]PNC 2020'!$A$3:$AA$3,0))),"")</f>
        <v/>
      </c>
      <c r="AA622" s="35" t="str">
        <f>IFERROR(IF(INDEX('[1]PNC 2020'!$A$3:$AA$434,MATCH($A622,'[1]PNC 2020'!$A$7:$A$434,0)+4,MATCH(AA$60,'[1]PNC 2020'!$A$3:$AA$3,0))=0,"",INDEX('[1]PNC 2020'!$A$3:$AA$434,MATCH($A622,'[1]PNC 2020'!$A$7:$A$434,0)+4,MATCH(AA$60,'[1]PNC 2020'!$A$3:$AA$3,0))),"")</f>
        <v/>
      </c>
      <c r="AB622" s="35">
        <f t="shared" si="218"/>
        <v>0</v>
      </c>
      <c r="AC622" s="35" t="str">
        <f>IFERROR(IF(INDEX('[1]PNC 2020'!$A$3:$AA$434,MATCH($A622,'[1]PNC 2020'!$A$7:$A$434,0)+4,MATCH(AC$60,'[1]PNC 2020'!$A$3:$AA$3,0))=0,"",INDEX('[1]PNC 2020'!$A$3:$AA$434,MATCH($A622,'[1]PNC 2020'!$A$7:$A$434,0)+4,MATCH(AC$60,'[1]PNC 2020'!$A$3:$AA$3,0))),"")</f>
        <v/>
      </c>
      <c r="AD622" s="35" t="str">
        <f>IFERROR(IF(INDEX('[1]PNC 2020'!$A$3:$AA$434,MATCH($A622,'[1]PNC 2020'!$A$7:$A$434,0)+4,MATCH(AD$60,'[1]PNC 2020'!$A$3:$AA$3,0))=0,"",INDEX('[1]PNC 2020'!$A$3:$AA$434,MATCH($A622,'[1]PNC 2020'!$A$7:$A$434,0)+4,MATCH(AD$60,'[1]PNC 2020'!$A$3:$AA$3,0))),"")</f>
        <v/>
      </c>
      <c r="AE622" s="35">
        <f t="shared" si="219"/>
        <v>0</v>
      </c>
      <c r="AF622" s="35" t="str">
        <f>IFERROR(IF(INDEX('[1]PNC 2020'!$A$3:$AA$434,MATCH($A622,'[1]PNC 2020'!$A$7:$A$434,0)+4,MATCH(AF$60,'[1]PNC 2020'!$A$3:$AA$3,0))=0,"",INDEX('[1]PNC 2020'!$A$3:$AA$434,MATCH($A622,'[1]PNC 2020'!$A$7:$A$434,0)+4,MATCH(AF$60,'[1]PNC 2020'!$A$3:$AA$3,0))),"")</f>
        <v/>
      </c>
      <c r="AG622" s="35" t="str">
        <f>IFERROR(IF(INDEX('[1]PNC 2020'!$A$3:$AA$434,MATCH($A622,'[1]PNC 2020'!$A$7:$A$434,0)+4,MATCH(AG$60,'[1]PNC 2020'!$A$3:$AA$3,0))=0,"",INDEX('[1]PNC 2020'!$A$3:$AA$434,MATCH($A622,'[1]PNC 2020'!$A$7:$A$434,0)+4,MATCH(AG$60,'[1]PNC 2020'!$A$3:$AA$3,0))),"")</f>
        <v/>
      </c>
      <c r="AH622" s="35">
        <f t="shared" si="220"/>
        <v>0</v>
      </c>
      <c r="AI622" s="35" t="str">
        <f>IFERROR(IF(INDEX('[1]PNC 2020'!$A$3:$AA$434,MATCH($A622,'[1]PNC 2020'!$A$7:$A$434,0)+4,MATCH(AI$60,'[1]PNC 2020'!$A$3:$AA$3,0))=0,"",INDEX('[1]PNC 2020'!$A$3:$AA$434,MATCH($A622,'[1]PNC 2020'!$A$7:$A$434,0)+4,MATCH(AI$60,'[1]PNC 2020'!$A$3:$AA$3,0))),"")</f>
        <v/>
      </c>
      <c r="AJ622" s="35" t="str">
        <f>IFERROR(IF(INDEX('[1]PNC 2020'!$A$3:$AA$434,MATCH($A622,'[1]PNC 2020'!$A$7:$A$434,0)+4,MATCH(AJ$60,'[1]PNC 2020'!$A$3:$AA$3,0))=0,"",INDEX('[1]PNC 2020'!$A$3:$AA$434,MATCH($A622,'[1]PNC 2020'!$A$7:$A$434,0)+4,MATCH(AJ$60,'[1]PNC 2020'!$A$3:$AA$3,0))),"")</f>
        <v/>
      </c>
      <c r="AK622" s="35">
        <f t="shared" si="221"/>
        <v>0</v>
      </c>
      <c r="AM622" s="97" t="s">
        <v>10</v>
      </c>
    </row>
    <row r="623" spans="1:39" ht="15.9" customHeight="1" x14ac:dyDescent="0.25">
      <c r="A623" s="97" t="str">
        <f t="shared" si="208"/>
        <v>NoviembreMultiseguros Su, S.A.</v>
      </c>
      <c r="B623" s="37" t="s">
        <v>125</v>
      </c>
      <c r="C623" s="44">
        <f t="shared" si="209"/>
        <v>0</v>
      </c>
      <c r="D623" s="44">
        <f t="shared" si="210"/>
        <v>0</v>
      </c>
      <c r="E623" s="35" t="str">
        <f>IFERROR(IF(INDEX('[1]PNC 2020'!$A$3:$AA$434,MATCH($A623,'[1]PNC 2020'!$A$7:$A$434,0)+4,MATCH(E$60,'[1]PNC 2020'!$A$3:$AA$3,0))=0,"",INDEX('[1]PNC 2020'!$A$3:$AA$434,MATCH($A623,'[1]PNC 2020'!$A$7:$A$434,0)+4,MATCH(E$60,'[1]PNC 2020'!$A$3:$AA$3,0))),"")</f>
        <v/>
      </c>
      <c r="F623" s="35" t="str">
        <f>IFERROR(IF(INDEX('[1]PNC 2020'!$A$3:$AA$434,MATCH($A623,'[1]PNC 2020'!$A$7:$A$434,0)+4,MATCH(F$60,'[1]PNC 2020'!$A$3:$AA$3,0))=0,"",INDEX('[1]PNC 2020'!$A$3:$AA$434,MATCH($A623,'[1]PNC 2020'!$A$7:$A$434,0)+4,MATCH(F$60,'[1]PNC 2020'!$A$3:$AA$3,0))),"")</f>
        <v/>
      </c>
      <c r="G623" s="35">
        <f t="shared" si="211"/>
        <v>0</v>
      </c>
      <c r="H623" s="35" t="str">
        <f>IFERROR(IF(INDEX('[1]PNC 2020'!$A$3:$AA$434,MATCH($A623,'[1]PNC 2020'!$A$7:$A$434,0)+4,MATCH(H$60,'[1]PNC 2020'!$A$3:$AA$3,0))=0,"",INDEX('[1]PNC 2020'!$A$3:$AA$434,MATCH($A623,'[1]PNC 2020'!$A$7:$A$434,0)+4,MATCH(H$60,'[1]PNC 2020'!$A$3:$AA$3,0))),"")</f>
        <v/>
      </c>
      <c r="I623" s="35" t="str">
        <f>IFERROR(IF(INDEX('[1]PNC 2020'!$A$3:$AA$434,MATCH($A623,'[1]PNC 2020'!$A$7:$A$434,0)+4,MATCH(I$60,'[1]PNC 2020'!$A$3:$AA$3,0))=0,"",INDEX('[1]PNC 2020'!$A$3:$AA$434,MATCH($A623,'[1]PNC 2020'!$A$7:$A$434,0)+4,MATCH(I$60,'[1]PNC 2020'!$A$3:$AA$3,0))),"")</f>
        <v/>
      </c>
      <c r="J623" s="35">
        <f t="shared" si="212"/>
        <v>0</v>
      </c>
      <c r="K623" s="35" t="str">
        <f>IFERROR(IF(INDEX('[1]PNC 2020'!$A$3:$AA$434,MATCH($A623,'[1]PNC 2020'!$A$7:$A$434,0)+4,MATCH(K$60,'[1]PNC 2020'!$A$3:$AA$3,0))=0,"",INDEX('[1]PNC 2020'!$A$3:$AA$434,MATCH($A623,'[1]PNC 2020'!$A$7:$A$434,0)+4,MATCH(K$60,'[1]PNC 2020'!$A$3:$AA$3,0))),"")</f>
        <v/>
      </c>
      <c r="L623" s="35" t="str">
        <f>IFERROR(IF(INDEX('[1]PNC 2020'!$A$3:$AA$434,MATCH($A623,'[1]PNC 2020'!$A$7:$A$434,0)+4,MATCH(L$60,'[1]PNC 2020'!$A$3:$AA$3,0))=0,"",INDEX('[1]PNC 2020'!$A$3:$AA$434,MATCH($A623,'[1]PNC 2020'!$A$7:$A$434,0)+4,MATCH(L$60,'[1]PNC 2020'!$A$3:$AA$3,0))),"")</f>
        <v/>
      </c>
      <c r="M623" s="35">
        <f t="shared" si="213"/>
        <v>0</v>
      </c>
      <c r="N623" s="35" t="str">
        <f>IFERROR(IF(INDEX('[1]PNC 2020'!$A$3:$AA$434,MATCH($A623,'[1]PNC 2020'!$A$7:$A$434,0)+4,MATCH(N$60,'[1]PNC 2020'!$A$3:$AA$3,0))=0,"",INDEX('[1]PNC 2020'!$A$3:$AA$434,MATCH($A623,'[1]PNC 2020'!$A$7:$A$434,0)+4,MATCH(N$60,'[1]PNC 2020'!$A$3:$AA$3,0))),"")</f>
        <v/>
      </c>
      <c r="O623" s="35" t="str">
        <f>IFERROR(IF(INDEX('[1]PNC 2020'!$A$3:$AA$434,MATCH($A623,'[1]PNC 2020'!$A$7:$A$434,0)+4,MATCH(O$60,'[1]PNC 2020'!$A$3:$AA$3,0))=0,"",INDEX('[1]PNC 2020'!$A$3:$AA$434,MATCH($A623,'[1]PNC 2020'!$A$7:$A$434,0)+4,MATCH(O$60,'[1]PNC 2020'!$A$3:$AA$3,0))),"")</f>
        <v/>
      </c>
      <c r="P623" s="35">
        <f t="shared" si="214"/>
        <v>0</v>
      </c>
      <c r="Q623" s="35" t="str">
        <f>IFERROR(IF(INDEX('[1]PNC 2020'!$A$3:$AA$434,MATCH($A623,'[1]PNC 2020'!$A$7:$A$434,0)+4,MATCH(Q$60,'[1]PNC 2020'!$A$3:$AA$3,0))=0,"",INDEX('[1]PNC 2020'!$A$3:$AA$434,MATCH($A623,'[1]PNC 2020'!$A$7:$A$434,0)+4,MATCH(Q$60,'[1]PNC 2020'!$A$3:$AA$3,0))),"")</f>
        <v/>
      </c>
      <c r="R623" s="35" t="str">
        <f>IFERROR(IF(INDEX('[1]PNC 2020'!$A$3:$AA$434,MATCH($A623,'[1]PNC 2020'!$A$7:$A$434,0)+4,MATCH(R$60,'[1]PNC 2020'!$A$3:$AA$3,0))=0,"",INDEX('[1]PNC 2020'!$A$3:$AA$434,MATCH($A623,'[1]PNC 2020'!$A$7:$A$434,0)+4,MATCH(R$60,'[1]PNC 2020'!$A$3:$AA$3,0))),"")</f>
        <v/>
      </c>
      <c r="S623" s="35">
        <f t="shared" si="215"/>
        <v>0</v>
      </c>
      <c r="T623" s="35" t="str">
        <f>IFERROR(IF(INDEX('[1]PNC 2020'!$A$3:$AA$434,MATCH($A623,'[1]PNC 2020'!$A$7:$A$434,0)+4,MATCH(T$60,'[1]PNC 2020'!$A$3:$AA$3,0))=0,"",INDEX('[1]PNC 2020'!$A$3:$AA$434,MATCH($A623,'[1]PNC 2020'!$A$7:$A$434,0)+4,MATCH(T$60,'[1]PNC 2020'!$A$3:$AA$3,0))),"")</f>
        <v/>
      </c>
      <c r="U623" s="35" t="str">
        <f>IFERROR(IF(INDEX('[1]PNC 2020'!$A$3:$AA$434,MATCH($A623,'[1]PNC 2020'!$A$7:$A$434,0)+4,MATCH(U$60,'[1]PNC 2020'!$A$3:$AA$3,0))=0,"",INDEX('[1]PNC 2020'!$A$3:$AA$434,MATCH($A623,'[1]PNC 2020'!$A$7:$A$434,0)+4,MATCH(U$60,'[1]PNC 2020'!$A$3:$AA$3,0))),"")</f>
        <v/>
      </c>
      <c r="V623" s="35">
        <f t="shared" si="216"/>
        <v>0</v>
      </c>
      <c r="W623" s="35" t="str">
        <f>IFERROR(IF(INDEX('[1]PNC 2020'!$A$3:$AA$434,MATCH($A623,'[1]PNC 2020'!$A$7:$A$434,0)+4,MATCH(W$60,'[1]PNC 2020'!$A$3:$AA$3,0))=0,"",INDEX('[1]PNC 2020'!$A$3:$AA$434,MATCH($A623,'[1]PNC 2020'!$A$7:$A$434,0)+4,MATCH(W$60,'[1]PNC 2020'!$A$3:$AA$3,0))),"")</f>
        <v/>
      </c>
      <c r="X623" s="35" t="str">
        <f>IFERROR(IF(INDEX('[1]PNC 2020'!$A$3:$AA$434,MATCH($A623,'[1]PNC 2020'!$A$7:$A$434,0)+4,MATCH(X$60,'[1]PNC 2020'!$A$3:$AA$3,0))=0,"",INDEX('[1]PNC 2020'!$A$3:$AA$434,MATCH($A623,'[1]PNC 2020'!$A$7:$A$434,0)+4,MATCH(X$60,'[1]PNC 2020'!$A$3:$AA$3,0))),"")</f>
        <v/>
      </c>
      <c r="Y623" s="35">
        <f t="shared" si="217"/>
        <v>0</v>
      </c>
      <c r="Z623" s="35" t="str">
        <f>IFERROR(IF(INDEX('[1]PNC 2020'!$A$3:$AA$434,MATCH($A623,'[1]PNC 2020'!$A$7:$A$434,0)+4,MATCH(Z$60,'[1]PNC 2020'!$A$3:$AA$3,0))=0,"",INDEX('[1]PNC 2020'!$A$3:$AA$434,MATCH($A623,'[1]PNC 2020'!$A$7:$A$434,0)+4,MATCH(Z$60,'[1]PNC 2020'!$A$3:$AA$3,0))),"")</f>
        <v/>
      </c>
      <c r="AA623" s="35" t="str">
        <f>IFERROR(IF(INDEX('[1]PNC 2020'!$A$3:$AA$434,MATCH($A623,'[1]PNC 2020'!$A$7:$A$434,0)+4,MATCH(AA$60,'[1]PNC 2020'!$A$3:$AA$3,0))=0,"",INDEX('[1]PNC 2020'!$A$3:$AA$434,MATCH($A623,'[1]PNC 2020'!$A$7:$A$434,0)+4,MATCH(AA$60,'[1]PNC 2020'!$A$3:$AA$3,0))),"")</f>
        <v/>
      </c>
      <c r="AB623" s="35">
        <f t="shared" si="218"/>
        <v>0</v>
      </c>
      <c r="AC623" s="35" t="str">
        <f>IFERROR(IF(INDEX('[1]PNC 2020'!$A$3:$AA$434,MATCH($A623,'[1]PNC 2020'!$A$7:$A$434,0)+4,MATCH(AC$60,'[1]PNC 2020'!$A$3:$AA$3,0))=0,"",INDEX('[1]PNC 2020'!$A$3:$AA$434,MATCH($A623,'[1]PNC 2020'!$A$7:$A$434,0)+4,MATCH(AC$60,'[1]PNC 2020'!$A$3:$AA$3,0))),"")</f>
        <v/>
      </c>
      <c r="AD623" s="35" t="str">
        <f>IFERROR(IF(INDEX('[1]PNC 2020'!$A$3:$AA$434,MATCH($A623,'[1]PNC 2020'!$A$7:$A$434,0)+4,MATCH(AD$60,'[1]PNC 2020'!$A$3:$AA$3,0))=0,"",INDEX('[1]PNC 2020'!$A$3:$AA$434,MATCH($A623,'[1]PNC 2020'!$A$7:$A$434,0)+4,MATCH(AD$60,'[1]PNC 2020'!$A$3:$AA$3,0))),"")</f>
        <v/>
      </c>
      <c r="AE623" s="35">
        <f t="shared" si="219"/>
        <v>0</v>
      </c>
      <c r="AF623" s="35" t="str">
        <f>IFERROR(IF(INDEX('[1]PNC 2020'!$A$3:$AA$434,MATCH($A623,'[1]PNC 2020'!$A$7:$A$434,0)+4,MATCH(AF$60,'[1]PNC 2020'!$A$3:$AA$3,0))=0,"",INDEX('[1]PNC 2020'!$A$3:$AA$434,MATCH($A623,'[1]PNC 2020'!$A$7:$A$434,0)+4,MATCH(AF$60,'[1]PNC 2020'!$A$3:$AA$3,0))),"")</f>
        <v/>
      </c>
      <c r="AG623" s="35" t="str">
        <f>IFERROR(IF(INDEX('[1]PNC 2020'!$A$3:$AA$434,MATCH($A623,'[1]PNC 2020'!$A$7:$A$434,0)+4,MATCH(AG$60,'[1]PNC 2020'!$A$3:$AA$3,0))=0,"",INDEX('[1]PNC 2020'!$A$3:$AA$434,MATCH($A623,'[1]PNC 2020'!$A$7:$A$434,0)+4,MATCH(AG$60,'[1]PNC 2020'!$A$3:$AA$3,0))),"")</f>
        <v/>
      </c>
      <c r="AH623" s="35">
        <f t="shared" si="220"/>
        <v>0</v>
      </c>
      <c r="AI623" s="35" t="str">
        <f>IFERROR(IF(INDEX('[1]PNC 2020'!$A$3:$AA$434,MATCH($A623,'[1]PNC 2020'!$A$7:$A$434,0)+4,MATCH(AI$60,'[1]PNC 2020'!$A$3:$AA$3,0))=0,"",INDEX('[1]PNC 2020'!$A$3:$AA$434,MATCH($A623,'[1]PNC 2020'!$A$7:$A$434,0)+4,MATCH(AI$60,'[1]PNC 2020'!$A$3:$AA$3,0))),"")</f>
        <v/>
      </c>
      <c r="AJ623" s="35" t="str">
        <f>IFERROR(IF(INDEX('[1]PNC 2020'!$A$3:$AA$434,MATCH($A623,'[1]PNC 2020'!$A$7:$A$434,0)+4,MATCH(AJ$60,'[1]PNC 2020'!$A$3:$AA$3,0))=0,"",INDEX('[1]PNC 2020'!$A$3:$AA$434,MATCH($A623,'[1]PNC 2020'!$A$7:$A$434,0)+4,MATCH(AJ$60,'[1]PNC 2020'!$A$3:$AA$3,0))),"")</f>
        <v/>
      </c>
      <c r="AK623" s="35">
        <f t="shared" si="221"/>
        <v>0</v>
      </c>
      <c r="AM623" s="97" t="s">
        <v>10</v>
      </c>
    </row>
    <row r="624" spans="1:39" ht="15.9" customHeight="1" x14ac:dyDescent="0.25">
      <c r="A624" s="97" t="str">
        <f t="shared" si="208"/>
        <v>NoviembreSeguros Ademi, S.A.</v>
      </c>
      <c r="B624" s="37" t="s">
        <v>126</v>
      </c>
      <c r="C624" s="44">
        <f t="shared" si="209"/>
        <v>0</v>
      </c>
      <c r="D624" s="44">
        <f t="shared" si="210"/>
        <v>0</v>
      </c>
      <c r="E624" s="35" t="str">
        <f>IFERROR(IF(INDEX('[1]PNC 2020'!$A$3:$AA$434,MATCH($A624,'[1]PNC 2020'!$A$7:$A$434,0)+4,MATCH(E$60,'[1]PNC 2020'!$A$3:$AA$3,0))=0,"",INDEX('[1]PNC 2020'!$A$3:$AA$434,MATCH($A624,'[1]PNC 2020'!$A$7:$A$434,0)+4,MATCH(E$60,'[1]PNC 2020'!$A$3:$AA$3,0))),"")</f>
        <v/>
      </c>
      <c r="F624" s="35" t="str">
        <f>IFERROR(IF(INDEX('[1]PNC 2020'!$A$3:$AA$434,MATCH($A624,'[1]PNC 2020'!$A$7:$A$434,0)+4,MATCH(F$60,'[1]PNC 2020'!$A$3:$AA$3,0))=0,"",INDEX('[1]PNC 2020'!$A$3:$AA$434,MATCH($A624,'[1]PNC 2020'!$A$7:$A$434,0)+4,MATCH(F$60,'[1]PNC 2020'!$A$3:$AA$3,0))),"")</f>
        <v/>
      </c>
      <c r="G624" s="35">
        <f t="shared" si="211"/>
        <v>0</v>
      </c>
      <c r="H624" s="35" t="str">
        <f>IFERROR(IF(INDEX('[1]PNC 2020'!$A$3:$AA$434,MATCH($A624,'[1]PNC 2020'!$A$7:$A$434,0)+4,MATCH(H$60,'[1]PNC 2020'!$A$3:$AA$3,0))=0,"",INDEX('[1]PNC 2020'!$A$3:$AA$434,MATCH($A624,'[1]PNC 2020'!$A$7:$A$434,0)+4,MATCH(H$60,'[1]PNC 2020'!$A$3:$AA$3,0))),"")</f>
        <v/>
      </c>
      <c r="I624" s="35" t="str">
        <f>IFERROR(IF(INDEX('[1]PNC 2020'!$A$3:$AA$434,MATCH($A624,'[1]PNC 2020'!$A$7:$A$434,0)+4,MATCH(I$60,'[1]PNC 2020'!$A$3:$AA$3,0))=0,"",INDEX('[1]PNC 2020'!$A$3:$AA$434,MATCH($A624,'[1]PNC 2020'!$A$7:$A$434,0)+4,MATCH(I$60,'[1]PNC 2020'!$A$3:$AA$3,0))),"")</f>
        <v/>
      </c>
      <c r="J624" s="35">
        <f t="shared" si="212"/>
        <v>0</v>
      </c>
      <c r="K624" s="35" t="str">
        <f>IFERROR(IF(INDEX('[1]PNC 2020'!$A$3:$AA$434,MATCH($A624,'[1]PNC 2020'!$A$7:$A$434,0)+4,MATCH(K$60,'[1]PNC 2020'!$A$3:$AA$3,0))=0,"",INDEX('[1]PNC 2020'!$A$3:$AA$434,MATCH($A624,'[1]PNC 2020'!$A$7:$A$434,0)+4,MATCH(K$60,'[1]PNC 2020'!$A$3:$AA$3,0))),"")</f>
        <v/>
      </c>
      <c r="L624" s="35" t="str">
        <f>IFERROR(IF(INDEX('[1]PNC 2020'!$A$3:$AA$434,MATCH($A624,'[1]PNC 2020'!$A$7:$A$434,0)+4,MATCH(L$60,'[1]PNC 2020'!$A$3:$AA$3,0))=0,"",INDEX('[1]PNC 2020'!$A$3:$AA$434,MATCH($A624,'[1]PNC 2020'!$A$7:$A$434,0)+4,MATCH(L$60,'[1]PNC 2020'!$A$3:$AA$3,0))),"")</f>
        <v/>
      </c>
      <c r="M624" s="35">
        <f t="shared" si="213"/>
        <v>0</v>
      </c>
      <c r="N624" s="35" t="str">
        <f>IFERROR(IF(INDEX('[1]PNC 2020'!$A$3:$AA$434,MATCH($A624,'[1]PNC 2020'!$A$7:$A$434,0)+4,MATCH(N$60,'[1]PNC 2020'!$A$3:$AA$3,0))=0,"",INDEX('[1]PNC 2020'!$A$3:$AA$434,MATCH($A624,'[1]PNC 2020'!$A$7:$A$434,0)+4,MATCH(N$60,'[1]PNC 2020'!$A$3:$AA$3,0))),"")</f>
        <v/>
      </c>
      <c r="O624" s="35" t="str">
        <f>IFERROR(IF(INDEX('[1]PNC 2020'!$A$3:$AA$434,MATCH($A624,'[1]PNC 2020'!$A$7:$A$434,0)+4,MATCH(O$60,'[1]PNC 2020'!$A$3:$AA$3,0))=0,"",INDEX('[1]PNC 2020'!$A$3:$AA$434,MATCH($A624,'[1]PNC 2020'!$A$7:$A$434,0)+4,MATCH(O$60,'[1]PNC 2020'!$A$3:$AA$3,0))),"")</f>
        <v/>
      </c>
      <c r="P624" s="35">
        <f t="shared" si="214"/>
        <v>0</v>
      </c>
      <c r="Q624" s="35" t="str">
        <f>IFERROR(IF(INDEX('[1]PNC 2020'!$A$3:$AA$434,MATCH($A624,'[1]PNC 2020'!$A$7:$A$434,0)+4,MATCH(Q$60,'[1]PNC 2020'!$A$3:$AA$3,0))=0,"",INDEX('[1]PNC 2020'!$A$3:$AA$434,MATCH($A624,'[1]PNC 2020'!$A$7:$A$434,0)+4,MATCH(Q$60,'[1]PNC 2020'!$A$3:$AA$3,0))),"")</f>
        <v/>
      </c>
      <c r="R624" s="35" t="str">
        <f>IFERROR(IF(INDEX('[1]PNC 2020'!$A$3:$AA$434,MATCH($A624,'[1]PNC 2020'!$A$7:$A$434,0)+4,MATCH(R$60,'[1]PNC 2020'!$A$3:$AA$3,0))=0,"",INDEX('[1]PNC 2020'!$A$3:$AA$434,MATCH($A624,'[1]PNC 2020'!$A$7:$A$434,0)+4,MATCH(R$60,'[1]PNC 2020'!$A$3:$AA$3,0))),"")</f>
        <v/>
      </c>
      <c r="S624" s="35">
        <f t="shared" si="215"/>
        <v>0</v>
      </c>
      <c r="T624" s="35" t="str">
        <f>IFERROR(IF(INDEX('[1]PNC 2020'!$A$3:$AA$434,MATCH($A624,'[1]PNC 2020'!$A$7:$A$434,0)+4,MATCH(T$60,'[1]PNC 2020'!$A$3:$AA$3,0))=0,"",INDEX('[1]PNC 2020'!$A$3:$AA$434,MATCH($A624,'[1]PNC 2020'!$A$7:$A$434,0)+4,MATCH(T$60,'[1]PNC 2020'!$A$3:$AA$3,0))),"")</f>
        <v/>
      </c>
      <c r="U624" s="35" t="str">
        <f>IFERROR(IF(INDEX('[1]PNC 2020'!$A$3:$AA$434,MATCH($A624,'[1]PNC 2020'!$A$7:$A$434,0)+4,MATCH(U$60,'[1]PNC 2020'!$A$3:$AA$3,0))=0,"",INDEX('[1]PNC 2020'!$A$3:$AA$434,MATCH($A624,'[1]PNC 2020'!$A$7:$A$434,0)+4,MATCH(U$60,'[1]PNC 2020'!$A$3:$AA$3,0))),"")</f>
        <v/>
      </c>
      <c r="V624" s="35">
        <f t="shared" si="216"/>
        <v>0</v>
      </c>
      <c r="W624" s="35" t="str">
        <f>IFERROR(IF(INDEX('[1]PNC 2020'!$A$3:$AA$434,MATCH($A624,'[1]PNC 2020'!$A$7:$A$434,0)+4,MATCH(W$60,'[1]PNC 2020'!$A$3:$AA$3,0))=0,"",INDEX('[1]PNC 2020'!$A$3:$AA$434,MATCH($A624,'[1]PNC 2020'!$A$7:$A$434,0)+4,MATCH(W$60,'[1]PNC 2020'!$A$3:$AA$3,0))),"")</f>
        <v/>
      </c>
      <c r="X624" s="35" t="str">
        <f>IFERROR(IF(INDEX('[1]PNC 2020'!$A$3:$AA$434,MATCH($A624,'[1]PNC 2020'!$A$7:$A$434,0)+4,MATCH(X$60,'[1]PNC 2020'!$A$3:$AA$3,0))=0,"",INDEX('[1]PNC 2020'!$A$3:$AA$434,MATCH($A624,'[1]PNC 2020'!$A$7:$A$434,0)+4,MATCH(X$60,'[1]PNC 2020'!$A$3:$AA$3,0))),"")</f>
        <v/>
      </c>
      <c r="Y624" s="35">
        <f t="shared" si="217"/>
        <v>0</v>
      </c>
      <c r="Z624" s="35" t="str">
        <f>IFERROR(IF(INDEX('[1]PNC 2020'!$A$3:$AA$434,MATCH($A624,'[1]PNC 2020'!$A$7:$A$434,0)+4,MATCH(Z$60,'[1]PNC 2020'!$A$3:$AA$3,0))=0,"",INDEX('[1]PNC 2020'!$A$3:$AA$434,MATCH($A624,'[1]PNC 2020'!$A$7:$A$434,0)+4,MATCH(Z$60,'[1]PNC 2020'!$A$3:$AA$3,0))),"")</f>
        <v/>
      </c>
      <c r="AA624" s="35" t="str">
        <f>IFERROR(IF(INDEX('[1]PNC 2020'!$A$3:$AA$434,MATCH($A624,'[1]PNC 2020'!$A$7:$A$434,0)+4,MATCH(AA$60,'[1]PNC 2020'!$A$3:$AA$3,0))=0,"",INDEX('[1]PNC 2020'!$A$3:$AA$434,MATCH($A624,'[1]PNC 2020'!$A$7:$A$434,0)+4,MATCH(AA$60,'[1]PNC 2020'!$A$3:$AA$3,0))),"")</f>
        <v/>
      </c>
      <c r="AB624" s="35">
        <f t="shared" si="218"/>
        <v>0</v>
      </c>
      <c r="AC624" s="35" t="str">
        <f>IFERROR(IF(INDEX('[1]PNC 2020'!$A$3:$AA$434,MATCH($A624,'[1]PNC 2020'!$A$7:$A$434,0)+4,MATCH(AC$60,'[1]PNC 2020'!$A$3:$AA$3,0))=0,"",INDEX('[1]PNC 2020'!$A$3:$AA$434,MATCH($A624,'[1]PNC 2020'!$A$7:$A$434,0)+4,MATCH(AC$60,'[1]PNC 2020'!$A$3:$AA$3,0))),"")</f>
        <v/>
      </c>
      <c r="AD624" s="35" t="str">
        <f>IFERROR(IF(INDEX('[1]PNC 2020'!$A$3:$AA$434,MATCH($A624,'[1]PNC 2020'!$A$7:$A$434,0)+4,MATCH(AD$60,'[1]PNC 2020'!$A$3:$AA$3,0))=0,"",INDEX('[1]PNC 2020'!$A$3:$AA$434,MATCH($A624,'[1]PNC 2020'!$A$7:$A$434,0)+4,MATCH(AD$60,'[1]PNC 2020'!$A$3:$AA$3,0))),"")</f>
        <v/>
      </c>
      <c r="AE624" s="35">
        <f t="shared" si="219"/>
        <v>0</v>
      </c>
      <c r="AF624" s="35" t="str">
        <f>IFERROR(IF(INDEX('[1]PNC 2020'!$A$3:$AA$434,MATCH($A624,'[1]PNC 2020'!$A$7:$A$434,0)+4,MATCH(AF$60,'[1]PNC 2020'!$A$3:$AA$3,0))=0,"",INDEX('[1]PNC 2020'!$A$3:$AA$434,MATCH($A624,'[1]PNC 2020'!$A$7:$A$434,0)+4,MATCH(AF$60,'[1]PNC 2020'!$A$3:$AA$3,0))),"")</f>
        <v/>
      </c>
      <c r="AG624" s="35" t="str">
        <f>IFERROR(IF(INDEX('[1]PNC 2020'!$A$3:$AA$434,MATCH($A624,'[1]PNC 2020'!$A$7:$A$434,0)+4,MATCH(AG$60,'[1]PNC 2020'!$A$3:$AA$3,0))=0,"",INDEX('[1]PNC 2020'!$A$3:$AA$434,MATCH($A624,'[1]PNC 2020'!$A$7:$A$434,0)+4,MATCH(AG$60,'[1]PNC 2020'!$A$3:$AA$3,0))),"")</f>
        <v/>
      </c>
      <c r="AH624" s="35">
        <f t="shared" si="220"/>
        <v>0</v>
      </c>
      <c r="AI624" s="35" t="str">
        <f>IFERROR(IF(INDEX('[1]PNC 2020'!$A$3:$AA$434,MATCH($A624,'[1]PNC 2020'!$A$7:$A$434,0)+4,MATCH(AI$60,'[1]PNC 2020'!$A$3:$AA$3,0))=0,"",INDEX('[1]PNC 2020'!$A$3:$AA$434,MATCH($A624,'[1]PNC 2020'!$A$7:$A$434,0)+4,MATCH(AI$60,'[1]PNC 2020'!$A$3:$AA$3,0))),"")</f>
        <v/>
      </c>
      <c r="AJ624" s="35" t="str">
        <f>IFERROR(IF(INDEX('[1]PNC 2020'!$A$3:$AA$434,MATCH($A624,'[1]PNC 2020'!$A$7:$A$434,0)+4,MATCH(AJ$60,'[1]PNC 2020'!$A$3:$AA$3,0))=0,"",INDEX('[1]PNC 2020'!$A$3:$AA$434,MATCH($A624,'[1]PNC 2020'!$A$7:$A$434,0)+4,MATCH(AJ$60,'[1]PNC 2020'!$A$3:$AA$3,0))),"")</f>
        <v/>
      </c>
      <c r="AK624" s="35">
        <f t="shared" si="221"/>
        <v>0</v>
      </c>
      <c r="AM624" s="97" t="s">
        <v>10</v>
      </c>
    </row>
    <row r="625" spans="1:39" ht="15.9" customHeight="1" x14ac:dyDescent="0.25">
      <c r="A625" s="97" t="str">
        <f t="shared" si="208"/>
        <v>NoviembreFuturo Seguros</v>
      </c>
      <c r="B625" s="37" t="s">
        <v>109</v>
      </c>
      <c r="C625" s="44">
        <f t="shared" si="209"/>
        <v>0</v>
      </c>
      <c r="D625" s="44">
        <f t="shared" si="210"/>
        <v>0</v>
      </c>
      <c r="E625" s="35" t="str">
        <f>IFERROR(IF(INDEX('[1]PNC 2020'!$A$3:$AA$434,MATCH($A625,'[1]PNC 2020'!$A$7:$A$434,0)+4,MATCH(E$60,'[1]PNC 2020'!$A$3:$AA$3,0))=0,"",INDEX('[1]PNC 2020'!$A$3:$AA$434,MATCH($A625,'[1]PNC 2020'!$A$7:$A$434,0)+4,MATCH(E$60,'[1]PNC 2020'!$A$3:$AA$3,0))),"")</f>
        <v/>
      </c>
      <c r="F625" s="35" t="str">
        <f>IFERROR(IF(INDEX('[1]PNC 2020'!$A$3:$AA$434,MATCH($A625,'[1]PNC 2020'!$A$7:$A$434,0)+4,MATCH(F$60,'[1]PNC 2020'!$A$3:$AA$3,0))=0,"",INDEX('[1]PNC 2020'!$A$3:$AA$434,MATCH($A625,'[1]PNC 2020'!$A$7:$A$434,0)+4,MATCH(F$60,'[1]PNC 2020'!$A$3:$AA$3,0))),"")</f>
        <v/>
      </c>
      <c r="G625" s="35">
        <f t="shared" si="211"/>
        <v>0</v>
      </c>
      <c r="H625" s="35" t="str">
        <f>IFERROR(IF(INDEX('[1]PNC 2020'!$A$3:$AA$434,MATCH($A625,'[1]PNC 2020'!$A$7:$A$434,0)+4,MATCH(H$60,'[1]PNC 2020'!$A$3:$AA$3,0))=0,"",INDEX('[1]PNC 2020'!$A$3:$AA$434,MATCH($A625,'[1]PNC 2020'!$A$7:$A$434,0)+4,MATCH(H$60,'[1]PNC 2020'!$A$3:$AA$3,0))),"")</f>
        <v/>
      </c>
      <c r="I625" s="35" t="str">
        <f>IFERROR(IF(INDEX('[1]PNC 2020'!$A$3:$AA$434,MATCH($A625,'[1]PNC 2020'!$A$7:$A$434,0)+4,MATCH(I$60,'[1]PNC 2020'!$A$3:$AA$3,0))=0,"",INDEX('[1]PNC 2020'!$A$3:$AA$434,MATCH($A625,'[1]PNC 2020'!$A$7:$A$434,0)+4,MATCH(I$60,'[1]PNC 2020'!$A$3:$AA$3,0))),"")</f>
        <v/>
      </c>
      <c r="J625" s="35">
        <f t="shared" si="212"/>
        <v>0</v>
      </c>
      <c r="K625" s="35" t="str">
        <f>IFERROR(IF(INDEX('[1]PNC 2020'!$A$3:$AA$434,MATCH($A625,'[1]PNC 2020'!$A$7:$A$434,0)+4,MATCH(K$60,'[1]PNC 2020'!$A$3:$AA$3,0))=0,"",INDEX('[1]PNC 2020'!$A$3:$AA$434,MATCH($A625,'[1]PNC 2020'!$A$7:$A$434,0)+4,MATCH(K$60,'[1]PNC 2020'!$A$3:$AA$3,0))),"")</f>
        <v/>
      </c>
      <c r="L625" s="35" t="str">
        <f>IFERROR(IF(INDEX('[1]PNC 2020'!$A$3:$AA$434,MATCH($A625,'[1]PNC 2020'!$A$7:$A$434,0)+4,MATCH(L$60,'[1]PNC 2020'!$A$3:$AA$3,0))=0,"",INDEX('[1]PNC 2020'!$A$3:$AA$434,MATCH($A625,'[1]PNC 2020'!$A$7:$A$434,0)+4,MATCH(L$60,'[1]PNC 2020'!$A$3:$AA$3,0))),"")</f>
        <v/>
      </c>
      <c r="M625" s="35">
        <f t="shared" si="213"/>
        <v>0</v>
      </c>
      <c r="N625" s="35" t="str">
        <f>IFERROR(IF(INDEX('[1]PNC 2020'!$A$3:$AA$434,MATCH($A625,'[1]PNC 2020'!$A$7:$A$434,0)+4,MATCH(N$60,'[1]PNC 2020'!$A$3:$AA$3,0))=0,"",INDEX('[1]PNC 2020'!$A$3:$AA$434,MATCH($A625,'[1]PNC 2020'!$A$7:$A$434,0)+4,MATCH(N$60,'[1]PNC 2020'!$A$3:$AA$3,0))),"")</f>
        <v/>
      </c>
      <c r="O625" s="35" t="str">
        <f>IFERROR(IF(INDEX('[1]PNC 2020'!$A$3:$AA$434,MATCH($A625,'[1]PNC 2020'!$A$7:$A$434,0)+4,MATCH(O$60,'[1]PNC 2020'!$A$3:$AA$3,0))=0,"",INDEX('[1]PNC 2020'!$A$3:$AA$434,MATCH($A625,'[1]PNC 2020'!$A$7:$A$434,0)+4,MATCH(O$60,'[1]PNC 2020'!$A$3:$AA$3,0))),"")</f>
        <v/>
      </c>
      <c r="P625" s="35">
        <f t="shared" si="214"/>
        <v>0</v>
      </c>
      <c r="Q625" s="35" t="str">
        <f>IFERROR(IF(INDEX('[1]PNC 2020'!$A$3:$AA$434,MATCH($A625,'[1]PNC 2020'!$A$7:$A$434,0)+4,MATCH(Q$60,'[1]PNC 2020'!$A$3:$AA$3,0))=0,"",INDEX('[1]PNC 2020'!$A$3:$AA$434,MATCH($A625,'[1]PNC 2020'!$A$7:$A$434,0)+4,MATCH(Q$60,'[1]PNC 2020'!$A$3:$AA$3,0))),"")</f>
        <v/>
      </c>
      <c r="R625" s="35" t="str">
        <f>IFERROR(IF(INDEX('[1]PNC 2020'!$A$3:$AA$434,MATCH($A625,'[1]PNC 2020'!$A$7:$A$434,0)+4,MATCH(R$60,'[1]PNC 2020'!$A$3:$AA$3,0))=0,"",INDEX('[1]PNC 2020'!$A$3:$AA$434,MATCH($A625,'[1]PNC 2020'!$A$7:$A$434,0)+4,MATCH(R$60,'[1]PNC 2020'!$A$3:$AA$3,0))),"")</f>
        <v/>
      </c>
      <c r="S625" s="35">
        <f t="shared" si="215"/>
        <v>0</v>
      </c>
      <c r="T625" s="35" t="str">
        <f>IFERROR(IF(INDEX('[1]PNC 2020'!$A$3:$AA$434,MATCH($A625,'[1]PNC 2020'!$A$7:$A$434,0)+4,MATCH(T$60,'[1]PNC 2020'!$A$3:$AA$3,0))=0,"",INDEX('[1]PNC 2020'!$A$3:$AA$434,MATCH($A625,'[1]PNC 2020'!$A$7:$A$434,0)+4,MATCH(T$60,'[1]PNC 2020'!$A$3:$AA$3,0))),"")</f>
        <v/>
      </c>
      <c r="U625" s="35" t="str">
        <f>IFERROR(IF(INDEX('[1]PNC 2020'!$A$3:$AA$434,MATCH($A625,'[1]PNC 2020'!$A$7:$A$434,0)+4,MATCH(U$60,'[1]PNC 2020'!$A$3:$AA$3,0))=0,"",INDEX('[1]PNC 2020'!$A$3:$AA$434,MATCH($A625,'[1]PNC 2020'!$A$7:$A$434,0)+4,MATCH(U$60,'[1]PNC 2020'!$A$3:$AA$3,0))),"")</f>
        <v/>
      </c>
      <c r="V625" s="35">
        <f t="shared" si="216"/>
        <v>0</v>
      </c>
      <c r="W625" s="35" t="str">
        <f>IFERROR(IF(INDEX('[1]PNC 2020'!$A$3:$AA$434,MATCH($A625,'[1]PNC 2020'!$A$7:$A$434,0)+4,MATCH(W$60,'[1]PNC 2020'!$A$3:$AA$3,0))=0,"",INDEX('[1]PNC 2020'!$A$3:$AA$434,MATCH($A625,'[1]PNC 2020'!$A$7:$A$434,0)+4,MATCH(W$60,'[1]PNC 2020'!$A$3:$AA$3,0))),"")</f>
        <v/>
      </c>
      <c r="X625" s="35" t="str">
        <f>IFERROR(IF(INDEX('[1]PNC 2020'!$A$3:$AA$434,MATCH($A625,'[1]PNC 2020'!$A$7:$A$434,0)+4,MATCH(X$60,'[1]PNC 2020'!$A$3:$AA$3,0))=0,"",INDEX('[1]PNC 2020'!$A$3:$AA$434,MATCH($A625,'[1]PNC 2020'!$A$7:$A$434,0)+4,MATCH(X$60,'[1]PNC 2020'!$A$3:$AA$3,0))),"")</f>
        <v/>
      </c>
      <c r="Y625" s="35">
        <f t="shared" si="217"/>
        <v>0</v>
      </c>
      <c r="Z625" s="35" t="str">
        <f>IFERROR(IF(INDEX('[1]PNC 2020'!$A$3:$AA$434,MATCH($A625,'[1]PNC 2020'!$A$7:$A$434,0)+4,MATCH(Z$60,'[1]PNC 2020'!$A$3:$AA$3,0))=0,"",INDEX('[1]PNC 2020'!$A$3:$AA$434,MATCH($A625,'[1]PNC 2020'!$A$7:$A$434,0)+4,MATCH(Z$60,'[1]PNC 2020'!$A$3:$AA$3,0))),"")</f>
        <v/>
      </c>
      <c r="AA625" s="35" t="str">
        <f>IFERROR(IF(INDEX('[1]PNC 2020'!$A$3:$AA$434,MATCH($A625,'[1]PNC 2020'!$A$7:$A$434,0)+4,MATCH(AA$60,'[1]PNC 2020'!$A$3:$AA$3,0))=0,"",INDEX('[1]PNC 2020'!$A$3:$AA$434,MATCH($A625,'[1]PNC 2020'!$A$7:$A$434,0)+4,MATCH(AA$60,'[1]PNC 2020'!$A$3:$AA$3,0))),"")</f>
        <v/>
      </c>
      <c r="AB625" s="35">
        <f t="shared" si="218"/>
        <v>0</v>
      </c>
      <c r="AC625" s="35" t="str">
        <f>IFERROR(IF(INDEX('[1]PNC 2020'!$A$3:$AA$434,MATCH($A625,'[1]PNC 2020'!$A$7:$A$434,0)+4,MATCH(AC$60,'[1]PNC 2020'!$A$3:$AA$3,0))=0,"",INDEX('[1]PNC 2020'!$A$3:$AA$434,MATCH($A625,'[1]PNC 2020'!$A$7:$A$434,0)+4,MATCH(AC$60,'[1]PNC 2020'!$A$3:$AA$3,0))),"")</f>
        <v/>
      </c>
      <c r="AD625" s="35" t="str">
        <f>IFERROR(IF(INDEX('[1]PNC 2020'!$A$3:$AA$434,MATCH($A625,'[1]PNC 2020'!$A$7:$A$434,0)+4,MATCH(AD$60,'[1]PNC 2020'!$A$3:$AA$3,0))=0,"",INDEX('[1]PNC 2020'!$A$3:$AA$434,MATCH($A625,'[1]PNC 2020'!$A$7:$A$434,0)+4,MATCH(AD$60,'[1]PNC 2020'!$A$3:$AA$3,0))),"")</f>
        <v/>
      </c>
      <c r="AE625" s="35">
        <f t="shared" si="219"/>
        <v>0</v>
      </c>
      <c r="AF625" s="35" t="str">
        <f>IFERROR(IF(INDEX('[1]PNC 2020'!$A$3:$AA$434,MATCH($A625,'[1]PNC 2020'!$A$7:$A$434,0)+4,MATCH(AF$60,'[1]PNC 2020'!$A$3:$AA$3,0))=0,"",INDEX('[1]PNC 2020'!$A$3:$AA$434,MATCH($A625,'[1]PNC 2020'!$A$7:$A$434,0)+4,MATCH(AF$60,'[1]PNC 2020'!$A$3:$AA$3,0))),"")</f>
        <v/>
      </c>
      <c r="AG625" s="35" t="str">
        <f>IFERROR(IF(INDEX('[1]PNC 2020'!$A$3:$AA$434,MATCH($A625,'[1]PNC 2020'!$A$7:$A$434,0)+4,MATCH(AG$60,'[1]PNC 2020'!$A$3:$AA$3,0))=0,"",INDEX('[1]PNC 2020'!$A$3:$AA$434,MATCH($A625,'[1]PNC 2020'!$A$7:$A$434,0)+4,MATCH(AG$60,'[1]PNC 2020'!$A$3:$AA$3,0))),"")</f>
        <v/>
      </c>
      <c r="AH625" s="35">
        <f t="shared" si="220"/>
        <v>0</v>
      </c>
      <c r="AI625" s="35" t="str">
        <f>IFERROR(IF(INDEX('[1]PNC 2020'!$A$3:$AA$434,MATCH($A625,'[1]PNC 2020'!$A$7:$A$434,0)+4,MATCH(AI$60,'[1]PNC 2020'!$A$3:$AA$3,0))=0,"",INDEX('[1]PNC 2020'!$A$3:$AA$434,MATCH($A625,'[1]PNC 2020'!$A$7:$A$434,0)+4,MATCH(AI$60,'[1]PNC 2020'!$A$3:$AA$3,0))),"")</f>
        <v/>
      </c>
      <c r="AJ625" s="35" t="str">
        <f>IFERROR(IF(INDEX('[1]PNC 2020'!$A$3:$AA$434,MATCH($A625,'[1]PNC 2020'!$A$7:$A$434,0)+4,MATCH(AJ$60,'[1]PNC 2020'!$A$3:$AA$3,0))=0,"",INDEX('[1]PNC 2020'!$A$3:$AA$434,MATCH($A625,'[1]PNC 2020'!$A$7:$A$434,0)+4,MATCH(AJ$60,'[1]PNC 2020'!$A$3:$AA$3,0))),"")</f>
        <v/>
      </c>
      <c r="AK625" s="35">
        <f t="shared" si="221"/>
        <v>0</v>
      </c>
      <c r="AM625" s="97" t="s">
        <v>10</v>
      </c>
    </row>
    <row r="626" spans="1:39" s="32" customFormat="1" ht="15.9" customHeight="1" x14ac:dyDescent="0.25">
      <c r="A626" s="97" t="str">
        <f t="shared" si="208"/>
        <v>NoviembreConfederación del Canadá Dominicana, S. A.</v>
      </c>
      <c r="B626" s="37" t="s">
        <v>127</v>
      </c>
      <c r="C626" s="44">
        <f t="shared" si="209"/>
        <v>0</v>
      </c>
      <c r="D626" s="44">
        <f t="shared" si="210"/>
        <v>0</v>
      </c>
      <c r="E626" s="35" t="str">
        <f>IFERROR(IF(INDEX('[1]PNC 2020'!$A$3:$AA$434,MATCH($A626,'[1]PNC 2020'!$A$7:$A$434,0)+4,MATCH(E$60,'[1]PNC 2020'!$A$3:$AA$3,0))=0,"",INDEX('[1]PNC 2020'!$A$3:$AA$434,MATCH($A626,'[1]PNC 2020'!$A$7:$A$434,0)+4,MATCH(E$60,'[1]PNC 2020'!$A$3:$AA$3,0))),"")</f>
        <v/>
      </c>
      <c r="F626" s="35" t="str">
        <f>IFERROR(IF(INDEX('[1]PNC 2020'!$A$3:$AA$434,MATCH($A626,'[1]PNC 2020'!$A$7:$A$434,0)+4,MATCH(F$60,'[1]PNC 2020'!$A$3:$AA$3,0))=0,"",INDEX('[1]PNC 2020'!$A$3:$AA$434,MATCH($A626,'[1]PNC 2020'!$A$7:$A$434,0)+4,MATCH(F$60,'[1]PNC 2020'!$A$3:$AA$3,0))),"")</f>
        <v/>
      </c>
      <c r="G626" s="35">
        <f t="shared" si="211"/>
        <v>0</v>
      </c>
      <c r="H626" s="35" t="str">
        <f>IFERROR(IF(INDEX('[1]PNC 2020'!$A$3:$AA$434,MATCH($A626,'[1]PNC 2020'!$A$7:$A$434,0)+4,MATCH(H$60,'[1]PNC 2020'!$A$3:$AA$3,0))=0,"",INDEX('[1]PNC 2020'!$A$3:$AA$434,MATCH($A626,'[1]PNC 2020'!$A$7:$A$434,0)+4,MATCH(H$60,'[1]PNC 2020'!$A$3:$AA$3,0))),"")</f>
        <v/>
      </c>
      <c r="I626" s="35" t="str">
        <f>IFERROR(IF(INDEX('[1]PNC 2020'!$A$3:$AA$434,MATCH($A626,'[1]PNC 2020'!$A$7:$A$434,0)+4,MATCH(I$60,'[1]PNC 2020'!$A$3:$AA$3,0))=0,"",INDEX('[1]PNC 2020'!$A$3:$AA$434,MATCH($A626,'[1]PNC 2020'!$A$7:$A$434,0)+4,MATCH(I$60,'[1]PNC 2020'!$A$3:$AA$3,0))),"")</f>
        <v/>
      </c>
      <c r="J626" s="35">
        <f t="shared" si="212"/>
        <v>0</v>
      </c>
      <c r="K626" s="35" t="str">
        <f>IFERROR(IF(INDEX('[1]PNC 2020'!$A$3:$AA$434,MATCH($A626,'[1]PNC 2020'!$A$7:$A$434,0)+4,MATCH(K$60,'[1]PNC 2020'!$A$3:$AA$3,0))=0,"",INDEX('[1]PNC 2020'!$A$3:$AA$434,MATCH($A626,'[1]PNC 2020'!$A$7:$A$434,0)+4,MATCH(K$60,'[1]PNC 2020'!$A$3:$AA$3,0))),"")</f>
        <v/>
      </c>
      <c r="L626" s="35" t="str">
        <f>IFERROR(IF(INDEX('[1]PNC 2020'!$A$3:$AA$434,MATCH($A626,'[1]PNC 2020'!$A$7:$A$434,0)+4,MATCH(L$60,'[1]PNC 2020'!$A$3:$AA$3,0))=0,"",INDEX('[1]PNC 2020'!$A$3:$AA$434,MATCH($A626,'[1]PNC 2020'!$A$7:$A$434,0)+4,MATCH(L$60,'[1]PNC 2020'!$A$3:$AA$3,0))),"")</f>
        <v/>
      </c>
      <c r="M626" s="35">
        <f t="shared" si="213"/>
        <v>0</v>
      </c>
      <c r="N626" s="35" t="str">
        <f>IFERROR(IF(INDEX('[1]PNC 2020'!$A$3:$AA$434,MATCH($A626,'[1]PNC 2020'!$A$7:$A$434,0)+4,MATCH(N$60,'[1]PNC 2020'!$A$3:$AA$3,0))=0,"",INDEX('[1]PNC 2020'!$A$3:$AA$434,MATCH($A626,'[1]PNC 2020'!$A$7:$A$434,0)+4,MATCH(N$60,'[1]PNC 2020'!$A$3:$AA$3,0))),"")</f>
        <v/>
      </c>
      <c r="O626" s="35" t="str">
        <f>IFERROR(IF(INDEX('[1]PNC 2020'!$A$3:$AA$434,MATCH($A626,'[1]PNC 2020'!$A$7:$A$434,0)+4,MATCH(O$60,'[1]PNC 2020'!$A$3:$AA$3,0))=0,"",INDEX('[1]PNC 2020'!$A$3:$AA$434,MATCH($A626,'[1]PNC 2020'!$A$7:$A$434,0)+4,MATCH(O$60,'[1]PNC 2020'!$A$3:$AA$3,0))),"")</f>
        <v/>
      </c>
      <c r="P626" s="35">
        <f t="shared" si="214"/>
        <v>0</v>
      </c>
      <c r="Q626" s="35" t="str">
        <f>IFERROR(IF(INDEX('[1]PNC 2020'!$A$3:$AA$434,MATCH($A626,'[1]PNC 2020'!$A$7:$A$434,0)+4,MATCH(Q$60,'[1]PNC 2020'!$A$3:$AA$3,0))=0,"",INDEX('[1]PNC 2020'!$A$3:$AA$434,MATCH($A626,'[1]PNC 2020'!$A$7:$A$434,0)+4,MATCH(Q$60,'[1]PNC 2020'!$A$3:$AA$3,0))),"")</f>
        <v/>
      </c>
      <c r="R626" s="35" t="str">
        <f>IFERROR(IF(INDEX('[1]PNC 2020'!$A$3:$AA$434,MATCH($A626,'[1]PNC 2020'!$A$7:$A$434,0)+4,MATCH(R$60,'[1]PNC 2020'!$A$3:$AA$3,0))=0,"",INDEX('[1]PNC 2020'!$A$3:$AA$434,MATCH($A626,'[1]PNC 2020'!$A$7:$A$434,0)+4,MATCH(R$60,'[1]PNC 2020'!$A$3:$AA$3,0))),"")</f>
        <v/>
      </c>
      <c r="S626" s="35">
        <f t="shared" si="215"/>
        <v>0</v>
      </c>
      <c r="T626" s="35" t="str">
        <f>IFERROR(IF(INDEX('[1]PNC 2020'!$A$3:$AA$434,MATCH($A626,'[1]PNC 2020'!$A$7:$A$434,0)+4,MATCH(T$60,'[1]PNC 2020'!$A$3:$AA$3,0))=0,"",INDEX('[1]PNC 2020'!$A$3:$AA$434,MATCH($A626,'[1]PNC 2020'!$A$7:$A$434,0)+4,MATCH(T$60,'[1]PNC 2020'!$A$3:$AA$3,0))),"")</f>
        <v/>
      </c>
      <c r="U626" s="35" t="str">
        <f>IFERROR(IF(INDEX('[1]PNC 2020'!$A$3:$AA$434,MATCH($A626,'[1]PNC 2020'!$A$7:$A$434,0)+4,MATCH(U$60,'[1]PNC 2020'!$A$3:$AA$3,0))=0,"",INDEX('[1]PNC 2020'!$A$3:$AA$434,MATCH($A626,'[1]PNC 2020'!$A$7:$A$434,0)+4,MATCH(U$60,'[1]PNC 2020'!$A$3:$AA$3,0))),"")</f>
        <v/>
      </c>
      <c r="V626" s="35">
        <f t="shared" si="216"/>
        <v>0</v>
      </c>
      <c r="W626" s="35" t="str">
        <f>IFERROR(IF(INDEX('[1]PNC 2020'!$A$3:$AA$434,MATCH($A626,'[1]PNC 2020'!$A$7:$A$434,0)+4,MATCH(W$60,'[1]PNC 2020'!$A$3:$AA$3,0))=0,"",INDEX('[1]PNC 2020'!$A$3:$AA$434,MATCH($A626,'[1]PNC 2020'!$A$7:$A$434,0)+4,MATCH(W$60,'[1]PNC 2020'!$A$3:$AA$3,0))),"")</f>
        <v/>
      </c>
      <c r="X626" s="35" t="str">
        <f>IFERROR(IF(INDEX('[1]PNC 2020'!$A$3:$AA$434,MATCH($A626,'[1]PNC 2020'!$A$7:$A$434,0)+4,MATCH(X$60,'[1]PNC 2020'!$A$3:$AA$3,0))=0,"",INDEX('[1]PNC 2020'!$A$3:$AA$434,MATCH($A626,'[1]PNC 2020'!$A$7:$A$434,0)+4,MATCH(X$60,'[1]PNC 2020'!$A$3:$AA$3,0))),"")</f>
        <v/>
      </c>
      <c r="Y626" s="35">
        <f t="shared" si="217"/>
        <v>0</v>
      </c>
      <c r="Z626" s="35" t="str">
        <f>IFERROR(IF(INDEX('[1]PNC 2020'!$A$3:$AA$434,MATCH($A626,'[1]PNC 2020'!$A$7:$A$434,0)+4,MATCH(Z$60,'[1]PNC 2020'!$A$3:$AA$3,0))=0,"",INDEX('[1]PNC 2020'!$A$3:$AA$434,MATCH($A626,'[1]PNC 2020'!$A$7:$A$434,0)+4,MATCH(Z$60,'[1]PNC 2020'!$A$3:$AA$3,0))),"")</f>
        <v/>
      </c>
      <c r="AA626" s="35" t="str">
        <f>IFERROR(IF(INDEX('[1]PNC 2020'!$A$3:$AA$434,MATCH($A626,'[1]PNC 2020'!$A$7:$A$434,0)+4,MATCH(AA$60,'[1]PNC 2020'!$A$3:$AA$3,0))=0,"",INDEX('[1]PNC 2020'!$A$3:$AA$434,MATCH($A626,'[1]PNC 2020'!$A$7:$A$434,0)+4,MATCH(AA$60,'[1]PNC 2020'!$A$3:$AA$3,0))),"")</f>
        <v/>
      </c>
      <c r="AB626" s="35">
        <f t="shared" si="218"/>
        <v>0</v>
      </c>
      <c r="AC626" s="35" t="str">
        <f>IFERROR(IF(INDEX('[1]PNC 2020'!$A$3:$AA$434,MATCH($A626,'[1]PNC 2020'!$A$7:$A$434,0)+4,MATCH(AC$60,'[1]PNC 2020'!$A$3:$AA$3,0))=0,"",INDEX('[1]PNC 2020'!$A$3:$AA$434,MATCH($A626,'[1]PNC 2020'!$A$7:$A$434,0)+4,MATCH(AC$60,'[1]PNC 2020'!$A$3:$AA$3,0))),"")</f>
        <v/>
      </c>
      <c r="AD626" s="35" t="str">
        <f>IFERROR(IF(INDEX('[1]PNC 2020'!$A$3:$AA$434,MATCH($A626,'[1]PNC 2020'!$A$7:$A$434,0)+4,MATCH(AD$60,'[1]PNC 2020'!$A$3:$AA$3,0))=0,"",INDEX('[1]PNC 2020'!$A$3:$AA$434,MATCH($A626,'[1]PNC 2020'!$A$7:$A$434,0)+4,MATCH(AD$60,'[1]PNC 2020'!$A$3:$AA$3,0))),"")</f>
        <v/>
      </c>
      <c r="AE626" s="35">
        <f t="shared" si="219"/>
        <v>0</v>
      </c>
      <c r="AF626" s="35" t="str">
        <f>IFERROR(IF(INDEX('[1]PNC 2020'!$A$3:$AA$434,MATCH($A626,'[1]PNC 2020'!$A$7:$A$434,0)+4,MATCH(AF$60,'[1]PNC 2020'!$A$3:$AA$3,0))=0,"",INDEX('[1]PNC 2020'!$A$3:$AA$434,MATCH($A626,'[1]PNC 2020'!$A$7:$A$434,0)+4,MATCH(AF$60,'[1]PNC 2020'!$A$3:$AA$3,0))),"")</f>
        <v/>
      </c>
      <c r="AG626" s="35" t="str">
        <f>IFERROR(IF(INDEX('[1]PNC 2020'!$A$3:$AA$434,MATCH($A626,'[1]PNC 2020'!$A$7:$A$434,0)+4,MATCH(AG$60,'[1]PNC 2020'!$A$3:$AA$3,0))=0,"",INDEX('[1]PNC 2020'!$A$3:$AA$434,MATCH($A626,'[1]PNC 2020'!$A$7:$A$434,0)+4,MATCH(AG$60,'[1]PNC 2020'!$A$3:$AA$3,0))),"")</f>
        <v/>
      </c>
      <c r="AH626" s="35">
        <f t="shared" si="220"/>
        <v>0</v>
      </c>
      <c r="AI626" s="35" t="str">
        <f>IFERROR(IF(INDEX('[1]PNC 2020'!$A$3:$AA$434,MATCH($A626,'[1]PNC 2020'!$A$7:$A$434,0)+4,MATCH(AI$60,'[1]PNC 2020'!$A$3:$AA$3,0))=0,"",INDEX('[1]PNC 2020'!$A$3:$AA$434,MATCH($A626,'[1]PNC 2020'!$A$7:$A$434,0)+4,MATCH(AI$60,'[1]PNC 2020'!$A$3:$AA$3,0))),"")</f>
        <v/>
      </c>
      <c r="AJ626" s="35" t="str">
        <f>IFERROR(IF(INDEX('[1]PNC 2020'!$A$3:$AA$434,MATCH($A626,'[1]PNC 2020'!$A$7:$A$434,0)+4,MATCH(AJ$60,'[1]PNC 2020'!$A$3:$AA$3,0))=0,"",INDEX('[1]PNC 2020'!$A$3:$AA$434,MATCH($A626,'[1]PNC 2020'!$A$7:$A$434,0)+4,MATCH(AJ$60,'[1]PNC 2020'!$A$3:$AA$3,0))),"")</f>
        <v/>
      </c>
      <c r="AK626" s="35">
        <f t="shared" si="221"/>
        <v>0</v>
      </c>
      <c r="AM626" s="97" t="s">
        <v>10</v>
      </c>
    </row>
    <row r="627" spans="1:39" ht="15.9" customHeight="1" x14ac:dyDescent="0.25">
      <c r="A627" s="97" t="str">
        <f t="shared" si="208"/>
        <v>NoviembreAutoseguro, S. A.</v>
      </c>
      <c r="B627" s="37" t="s">
        <v>79</v>
      </c>
      <c r="C627" s="44">
        <f t="shared" si="209"/>
        <v>0</v>
      </c>
      <c r="D627" s="44">
        <f t="shared" si="210"/>
        <v>0</v>
      </c>
      <c r="E627" s="35" t="str">
        <f>IFERROR(IF(INDEX('[1]PNC 2020'!$A$3:$AA$434,MATCH($A627,'[1]PNC 2020'!$A$7:$A$434,0)+4,MATCH(E$60,'[1]PNC 2020'!$A$3:$AA$3,0))=0,"",INDEX('[1]PNC 2020'!$A$3:$AA$434,MATCH($A627,'[1]PNC 2020'!$A$7:$A$434,0)+4,MATCH(E$60,'[1]PNC 2020'!$A$3:$AA$3,0))),"")</f>
        <v/>
      </c>
      <c r="F627" s="35" t="str">
        <f>IFERROR(IF(INDEX('[1]PNC 2020'!$A$3:$AA$434,MATCH($A627,'[1]PNC 2020'!$A$7:$A$434,0)+4,MATCH(F$60,'[1]PNC 2020'!$A$3:$AA$3,0))=0,"",INDEX('[1]PNC 2020'!$A$3:$AA$434,MATCH($A627,'[1]PNC 2020'!$A$7:$A$434,0)+4,MATCH(F$60,'[1]PNC 2020'!$A$3:$AA$3,0))),"")</f>
        <v/>
      </c>
      <c r="G627" s="35">
        <f t="shared" si="211"/>
        <v>0</v>
      </c>
      <c r="H627" s="35" t="str">
        <f>IFERROR(IF(INDEX('[1]PNC 2020'!$A$3:$AA$434,MATCH($A627,'[1]PNC 2020'!$A$7:$A$434,0)+4,MATCH(H$60,'[1]PNC 2020'!$A$3:$AA$3,0))=0,"",INDEX('[1]PNC 2020'!$A$3:$AA$434,MATCH($A627,'[1]PNC 2020'!$A$7:$A$434,0)+4,MATCH(H$60,'[1]PNC 2020'!$A$3:$AA$3,0))),"")</f>
        <v/>
      </c>
      <c r="I627" s="35" t="str">
        <f>IFERROR(IF(INDEX('[1]PNC 2020'!$A$3:$AA$434,MATCH($A627,'[1]PNC 2020'!$A$7:$A$434,0)+4,MATCH(I$60,'[1]PNC 2020'!$A$3:$AA$3,0))=0,"",INDEX('[1]PNC 2020'!$A$3:$AA$434,MATCH($A627,'[1]PNC 2020'!$A$7:$A$434,0)+4,MATCH(I$60,'[1]PNC 2020'!$A$3:$AA$3,0))),"")</f>
        <v/>
      </c>
      <c r="J627" s="35">
        <f t="shared" si="212"/>
        <v>0</v>
      </c>
      <c r="K627" s="35" t="str">
        <f>IFERROR(IF(INDEX('[1]PNC 2020'!$A$3:$AA$434,MATCH($A627,'[1]PNC 2020'!$A$7:$A$434,0)+4,MATCH(K$60,'[1]PNC 2020'!$A$3:$AA$3,0))=0,"",INDEX('[1]PNC 2020'!$A$3:$AA$434,MATCH($A627,'[1]PNC 2020'!$A$7:$A$434,0)+4,MATCH(K$60,'[1]PNC 2020'!$A$3:$AA$3,0))),"")</f>
        <v/>
      </c>
      <c r="L627" s="35" t="str">
        <f>IFERROR(IF(INDEX('[1]PNC 2020'!$A$3:$AA$434,MATCH($A627,'[1]PNC 2020'!$A$7:$A$434,0)+4,MATCH(L$60,'[1]PNC 2020'!$A$3:$AA$3,0))=0,"",INDEX('[1]PNC 2020'!$A$3:$AA$434,MATCH($A627,'[1]PNC 2020'!$A$7:$A$434,0)+4,MATCH(L$60,'[1]PNC 2020'!$A$3:$AA$3,0))),"")</f>
        <v/>
      </c>
      <c r="M627" s="35">
        <f t="shared" si="213"/>
        <v>0</v>
      </c>
      <c r="N627" s="35" t="str">
        <f>IFERROR(IF(INDEX('[1]PNC 2020'!$A$3:$AA$434,MATCH($A627,'[1]PNC 2020'!$A$7:$A$434,0)+4,MATCH(N$60,'[1]PNC 2020'!$A$3:$AA$3,0))=0,"",INDEX('[1]PNC 2020'!$A$3:$AA$434,MATCH($A627,'[1]PNC 2020'!$A$7:$A$434,0)+4,MATCH(N$60,'[1]PNC 2020'!$A$3:$AA$3,0))),"")</f>
        <v/>
      </c>
      <c r="O627" s="35" t="str">
        <f>IFERROR(IF(INDEX('[1]PNC 2020'!$A$3:$AA$434,MATCH($A627,'[1]PNC 2020'!$A$7:$A$434,0)+4,MATCH(O$60,'[1]PNC 2020'!$A$3:$AA$3,0))=0,"",INDEX('[1]PNC 2020'!$A$3:$AA$434,MATCH($A627,'[1]PNC 2020'!$A$7:$A$434,0)+4,MATCH(O$60,'[1]PNC 2020'!$A$3:$AA$3,0))),"")</f>
        <v/>
      </c>
      <c r="P627" s="35">
        <f t="shared" si="214"/>
        <v>0</v>
      </c>
      <c r="Q627" s="35" t="str">
        <f>IFERROR(IF(INDEX('[1]PNC 2020'!$A$3:$AA$434,MATCH($A627,'[1]PNC 2020'!$A$7:$A$434,0)+4,MATCH(Q$60,'[1]PNC 2020'!$A$3:$AA$3,0))=0,"",INDEX('[1]PNC 2020'!$A$3:$AA$434,MATCH($A627,'[1]PNC 2020'!$A$7:$A$434,0)+4,MATCH(Q$60,'[1]PNC 2020'!$A$3:$AA$3,0))),"")</f>
        <v/>
      </c>
      <c r="R627" s="35" t="str">
        <f>IFERROR(IF(INDEX('[1]PNC 2020'!$A$3:$AA$434,MATCH($A627,'[1]PNC 2020'!$A$7:$A$434,0)+4,MATCH(R$60,'[1]PNC 2020'!$A$3:$AA$3,0))=0,"",INDEX('[1]PNC 2020'!$A$3:$AA$434,MATCH($A627,'[1]PNC 2020'!$A$7:$A$434,0)+4,MATCH(R$60,'[1]PNC 2020'!$A$3:$AA$3,0))),"")</f>
        <v/>
      </c>
      <c r="S627" s="35">
        <f t="shared" si="215"/>
        <v>0</v>
      </c>
      <c r="T627" s="35" t="str">
        <f>IFERROR(IF(INDEX('[1]PNC 2020'!$A$3:$AA$434,MATCH($A627,'[1]PNC 2020'!$A$7:$A$434,0)+4,MATCH(T$60,'[1]PNC 2020'!$A$3:$AA$3,0))=0,"",INDEX('[1]PNC 2020'!$A$3:$AA$434,MATCH($A627,'[1]PNC 2020'!$A$7:$A$434,0)+4,MATCH(T$60,'[1]PNC 2020'!$A$3:$AA$3,0))),"")</f>
        <v/>
      </c>
      <c r="U627" s="35" t="str">
        <f>IFERROR(IF(INDEX('[1]PNC 2020'!$A$3:$AA$434,MATCH($A627,'[1]PNC 2020'!$A$7:$A$434,0)+4,MATCH(U$60,'[1]PNC 2020'!$A$3:$AA$3,0))=0,"",INDEX('[1]PNC 2020'!$A$3:$AA$434,MATCH($A627,'[1]PNC 2020'!$A$7:$A$434,0)+4,MATCH(U$60,'[1]PNC 2020'!$A$3:$AA$3,0))),"")</f>
        <v/>
      </c>
      <c r="V627" s="35">
        <f t="shared" si="216"/>
        <v>0</v>
      </c>
      <c r="W627" s="35" t="str">
        <f>IFERROR(IF(INDEX('[1]PNC 2020'!$A$3:$AA$434,MATCH($A627,'[1]PNC 2020'!$A$7:$A$434,0)+4,MATCH(W$60,'[1]PNC 2020'!$A$3:$AA$3,0))=0,"",INDEX('[1]PNC 2020'!$A$3:$AA$434,MATCH($A627,'[1]PNC 2020'!$A$7:$A$434,0)+4,MATCH(W$60,'[1]PNC 2020'!$A$3:$AA$3,0))),"")</f>
        <v/>
      </c>
      <c r="X627" s="35" t="str">
        <f>IFERROR(IF(INDEX('[1]PNC 2020'!$A$3:$AA$434,MATCH($A627,'[1]PNC 2020'!$A$7:$A$434,0)+4,MATCH(X$60,'[1]PNC 2020'!$A$3:$AA$3,0))=0,"",INDEX('[1]PNC 2020'!$A$3:$AA$434,MATCH($A627,'[1]PNC 2020'!$A$7:$A$434,0)+4,MATCH(X$60,'[1]PNC 2020'!$A$3:$AA$3,0))),"")</f>
        <v/>
      </c>
      <c r="Y627" s="35">
        <f t="shared" si="217"/>
        <v>0</v>
      </c>
      <c r="Z627" s="35" t="str">
        <f>IFERROR(IF(INDEX('[1]PNC 2020'!$A$3:$AA$434,MATCH($A627,'[1]PNC 2020'!$A$7:$A$434,0)+4,MATCH(Z$60,'[1]PNC 2020'!$A$3:$AA$3,0))=0,"",INDEX('[1]PNC 2020'!$A$3:$AA$434,MATCH($A627,'[1]PNC 2020'!$A$7:$A$434,0)+4,MATCH(Z$60,'[1]PNC 2020'!$A$3:$AA$3,0))),"")</f>
        <v/>
      </c>
      <c r="AA627" s="35" t="str">
        <f>IFERROR(IF(INDEX('[1]PNC 2020'!$A$3:$AA$434,MATCH($A627,'[1]PNC 2020'!$A$7:$A$434,0)+4,MATCH(AA$60,'[1]PNC 2020'!$A$3:$AA$3,0))=0,"",INDEX('[1]PNC 2020'!$A$3:$AA$434,MATCH($A627,'[1]PNC 2020'!$A$7:$A$434,0)+4,MATCH(AA$60,'[1]PNC 2020'!$A$3:$AA$3,0))),"")</f>
        <v/>
      </c>
      <c r="AB627" s="35">
        <f t="shared" si="218"/>
        <v>0</v>
      </c>
      <c r="AC627" s="35" t="str">
        <f>IFERROR(IF(INDEX('[1]PNC 2020'!$A$3:$AA$434,MATCH($A627,'[1]PNC 2020'!$A$7:$A$434,0)+4,MATCH(AC$60,'[1]PNC 2020'!$A$3:$AA$3,0))=0,"",INDEX('[1]PNC 2020'!$A$3:$AA$434,MATCH($A627,'[1]PNC 2020'!$A$7:$A$434,0)+4,MATCH(AC$60,'[1]PNC 2020'!$A$3:$AA$3,0))),"")</f>
        <v/>
      </c>
      <c r="AD627" s="35" t="str">
        <f>IFERROR(IF(INDEX('[1]PNC 2020'!$A$3:$AA$434,MATCH($A627,'[1]PNC 2020'!$A$7:$A$434,0)+4,MATCH(AD$60,'[1]PNC 2020'!$A$3:$AA$3,0))=0,"",INDEX('[1]PNC 2020'!$A$3:$AA$434,MATCH($A627,'[1]PNC 2020'!$A$7:$A$434,0)+4,MATCH(AD$60,'[1]PNC 2020'!$A$3:$AA$3,0))),"")</f>
        <v/>
      </c>
      <c r="AE627" s="35">
        <f t="shared" si="219"/>
        <v>0</v>
      </c>
      <c r="AF627" s="35" t="str">
        <f>IFERROR(IF(INDEX('[1]PNC 2020'!$A$3:$AA$434,MATCH($A627,'[1]PNC 2020'!$A$7:$A$434,0)+4,MATCH(AF$60,'[1]PNC 2020'!$A$3:$AA$3,0))=0,"",INDEX('[1]PNC 2020'!$A$3:$AA$434,MATCH($A627,'[1]PNC 2020'!$A$7:$A$434,0)+4,MATCH(AF$60,'[1]PNC 2020'!$A$3:$AA$3,0))),"")</f>
        <v/>
      </c>
      <c r="AG627" s="35" t="str">
        <f>IFERROR(IF(INDEX('[1]PNC 2020'!$A$3:$AA$434,MATCH($A627,'[1]PNC 2020'!$A$7:$A$434,0)+4,MATCH(AG$60,'[1]PNC 2020'!$A$3:$AA$3,0))=0,"",INDEX('[1]PNC 2020'!$A$3:$AA$434,MATCH($A627,'[1]PNC 2020'!$A$7:$A$434,0)+4,MATCH(AG$60,'[1]PNC 2020'!$A$3:$AA$3,0))),"")</f>
        <v/>
      </c>
      <c r="AH627" s="35">
        <f t="shared" si="220"/>
        <v>0</v>
      </c>
      <c r="AI627" s="35" t="str">
        <f>IFERROR(IF(INDEX('[1]PNC 2020'!$A$3:$AA$434,MATCH($A627,'[1]PNC 2020'!$A$7:$A$434,0)+4,MATCH(AI$60,'[1]PNC 2020'!$A$3:$AA$3,0))=0,"",INDEX('[1]PNC 2020'!$A$3:$AA$434,MATCH($A627,'[1]PNC 2020'!$A$7:$A$434,0)+4,MATCH(AI$60,'[1]PNC 2020'!$A$3:$AA$3,0))),"")</f>
        <v/>
      </c>
      <c r="AJ627" s="35" t="str">
        <f>IFERROR(IF(INDEX('[1]PNC 2020'!$A$3:$AA$434,MATCH($A627,'[1]PNC 2020'!$A$7:$A$434,0)+4,MATCH(AJ$60,'[1]PNC 2020'!$A$3:$AA$3,0))=0,"",INDEX('[1]PNC 2020'!$A$3:$AA$434,MATCH($A627,'[1]PNC 2020'!$A$7:$A$434,0)+4,MATCH(AJ$60,'[1]PNC 2020'!$A$3:$AA$3,0))),"")</f>
        <v/>
      </c>
      <c r="AK627" s="35">
        <f t="shared" si="221"/>
        <v>0</v>
      </c>
      <c r="AM627" s="97" t="s">
        <v>10</v>
      </c>
    </row>
    <row r="628" spans="1:39" s="32" customFormat="1" ht="15.9" customHeight="1" x14ac:dyDescent="0.25">
      <c r="A628" s="97" t="str">
        <f t="shared" si="208"/>
        <v>NoviembreSeguros Yunen, S.A.</v>
      </c>
      <c r="B628" s="37" t="s">
        <v>128</v>
      </c>
      <c r="C628" s="44">
        <f t="shared" si="209"/>
        <v>0</v>
      </c>
      <c r="D628" s="44">
        <f t="shared" si="210"/>
        <v>0</v>
      </c>
      <c r="E628" s="35" t="str">
        <f>IFERROR(IF(INDEX('[1]PNC 2020'!$A$3:$AA$434,MATCH($A628,'[1]PNC 2020'!$A$7:$A$434,0)+4,MATCH(E$60,'[1]PNC 2020'!$A$3:$AA$3,0))=0,"",INDEX('[1]PNC 2020'!$A$3:$AA$434,MATCH($A628,'[1]PNC 2020'!$A$7:$A$434,0)+4,MATCH(E$60,'[1]PNC 2020'!$A$3:$AA$3,0))),"")</f>
        <v/>
      </c>
      <c r="F628" s="35" t="str">
        <f>IFERROR(IF(INDEX('[1]PNC 2020'!$A$3:$AA$434,MATCH($A628,'[1]PNC 2020'!$A$7:$A$434,0)+4,MATCH(F$60,'[1]PNC 2020'!$A$3:$AA$3,0))=0,"",INDEX('[1]PNC 2020'!$A$3:$AA$434,MATCH($A628,'[1]PNC 2020'!$A$7:$A$434,0)+4,MATCH(F$60,'[1]PNC 2020'!$A$3:$AA$3,0))),"")</f>
        <v/>
      </c>
      <c r="G628" s="35">
        <f t="shared" si="211"/>
        <v>0</v>
      </c>
      <c r="H628" s="35" t="str">
        <f>IFERROR(IF(INDEX('[1]PNC 2020'!$A$3:$AA$434,MATCH($A628,'[1]PNC 2020'!$A$7:$A$434,0)+4,MATCH(H$60,'[1]PNC 2020'!$A$3:$AA$3,0))=0,"",INDEX('[1]PNC 2020'!$A$3:$AA$434,MATCH($A628,'[1]PNC 2020'!$A$7:$A$434,0)+4,MATCH(H$60,'[1]PNC 2020'!$A$3:$AA$3,0))),"")</f>
        <v/>
      </c>
      <c r="I628" s="35" t="str">
        <f>IFERROR(IF(INDEX('[1]PNC 2020'!$A$3:$AA$434,MATCH($A628,'[1]PNC 2020'!$A$7:$A$434,0)+4,MATCH(I$60,'[1]PNC 2020'!$A$3:$AA$3,0))=0,"",INDEX('[1]PNC 2020'!$A$3:$AA$434,MATCH($A628,'[1]PNC 2020'!$A$7:$A$434,0)+4,MATCH(I$60,'[1]PNC 2020'!$A$3:$AA$3,0))),"")</f>
        <v/>
      </c>
      <c r="J628" s="35">
        <f t="shared" si="212"/>
        <v>0</v>
      </c>
      <c r="K628" s="35" t="str">
        <f>IFERROR(IF(INDEX('[1]PNC 2020'!$A$3:$AA$434,MATCH($A628,'[1]PNC 2020'!$A$7:$A$434,0)+4,MATCH(K$60,'[1]PNC 2020'!$A$3:$AA$3,0))=0,"",INDEX('[1]PNC 2020'!$A$3:$AA$434,MATCH($A628,'[1]PNC 2020'!$A$7:$A$434,0)+4,MATCH(K$60,'[1]PNC 2020'!$A$3:$AA$3,0))),"")</f>
        <v/>
      </c>
      <c r="L628" s="35" t="str">
        <f>IFERROR(IF(INDEX('[1]PNC 2020'!$A$3:$AA$434,MATCH($A628,'[1]PNC 2020'!$A$7:$A$434,0)+4,MATCH(L$60,'[1]PNC 2020'!$A$3:$AA$3,0))=0,"",INDEX('[1]PNC 2020'!$A$3:$AA$434,MATCH($A628,'[1]PNC 2020'!$A$7:$A$434,0)+4,MATCH(L$60,'[1]PNC 2020'!$A$3:$AA$3,0))),"")</f>
        <v/>
      </c>
      <c r="M628" s="35">
        <f t="shared" si="213"/>
        <v>0</v>
      </c>
      <c r="N628" s="35" t="str">
        <f>IFERROR(IF(INDEX('[1]PNC 2020'!$A$3:$AA$434,MATCH($A628,'[1]PNC 2020'!$A$7:$A$434,0)+4,MATCH(N$60,'[1]PNC 2020'!$A$3:$AA$3,0))=0,"",INDEX('[1]PNC 2020'!$A$3:$AA$434,MATCH($A628,'[1]PNC 2020'!$A$7:$A$434,0)+4,MATCH(N$60,'[1]PNC 2020'!$A$3:$AA$3,0))),"")</f>
        <v/>
      </c>
      <c r="O628" s="35" t="str">
        <f>IFERROR(IF(INDEX('[1]PNC 2020'!$A$3:$AA$434,MATCH($A628,'[1]PNC 2020'!$A$7:$A$434,0)+4,MATCH(O$60,'[1]PNC 2020'!$A$3:$AA$3,0))=0,"",INDEX('[1]PNC 2020'!$A$3:$AA$434,MATCH($A628,'[1]PNC 2020'!$A$7:$A$434,0)+4,MATCH(O$60,'[1]PNC 2020'!$A$3:$AA$3,0))),"")</f>
        <v/>
      </c>
      <c r="P628" s="35">
        <f t="shared" si="214"/>
        <v>0</v>
      </c>
      <c r="Q628" s="35" t="str">
        <f>IFERROR(IF(INDEX('[1]PNC 2020'!$A$3:$AA$434,MATCH($A628,'[1]PNC 2020'!$A$7:$A$434,0)+4,MATCH(Q$60,'[1]PNC 2020'!$A$3:$AA$3,0))=0,"",INDEX('[1]PNC 2020'!$A$3:$AA$434,MATCH($A628,'[1]PNC 2020'!$A$7:$A$434,0)+4,MATCH(Q$60,'[1]PNC 2020'!$A$3:$AA$3,0))),"")</f>
        <v/>
      </c>
      <c r="R628" s="35" t="str">
        <f>IFERROR(IF(INDEX('[1]PNC 2020'!$A$3:$AA$434,MATCH($A628,'[1]PNC 2020'!$A$7:$A$434,0)+4,MATCH(R$60,'[1]PNC 2020'!$A$3:$AA$3,0))=0,"",INDEX('[1]PNC 2020'!$A$3:$AA$434,MATCH($A628,'[1]PNC 2020'!$A$7:$A$434,0)+4,MATCH(R$60,'[1]PNC 2020'!$A$3:$AA$3,0))),"")</f>
        <v/>
      </c>
      <c r="S628" s="35">
        <f t="shared" si="215"/>
        <v>0</v>
      </c>
      <c r="T628" s="35" t="str">
        <f>IFERROR(IF(INDEX('[1]PNC 2020'!$A$3:$AA$434,MATCH($A628,'[1]PNC 2020'!$A$7:$A$434,0)+4,MATCH(T$60,'[1]PNC 2020'!$A$3:$AA$3,0))=0,"",INDEX('[1]PNC 2020'!$A$3:$AA$434,MATCH($A628,'[1]PNC 2020'!$A$7:$A$434,0)+4,MATCH(T$60,'[1]PNC 2020'!$A$3:$AA$3,0))),"")</f>
        <v/>
      </c>
      <c r="U628" s="35" t="str">
        <f>IFERROR(IF(INDEX('[1]PNC 2020'!$A$3:$AA$434,MATCH($A628,'[1]PNC 2020'!$A$7:$A$434,0)+4,MATCH(U$60,'[1]PNC 2020'!$A$3:$AA$3,0))=0,"",INDEX('[1]PNC 2020'!$A$3:$AA$434,MATCH($A628,'[1]PNC 2020'!$A$7:$A$434,0)+4,MATCH(U$60,'[1]PNC 2020'!$A$3:$AA$3,0))),"")</f>
        <v/>
      </c>
      <c r="V628" s="35">
        <f t="shared" si="216"/>
        <v>0</v>
      </c>
      <c r="W628" s="35" t="str">
        <f>IFERROR(IF(INDEX('[1]PNC 2020'!$A$3:$AA$434,MATCH($A628,'[1]PNC 2020'!$A$7:$A$434,0)+4,MATCH(W$60,'[1]PNC 2020'!$A$3:$AA$3,0))=0,"",INDEX('[1]PNC 2020'!$A$3:$AA$434,MATCH($A628,'[1]PNC 2020'!$A$7:$A$434,0)+4,MATCH(W$60,'[1]PNC 2020'!$A$3:$AA$3,0))),"")</f>
        <v/>
      </c>
      <c r="X628" s="35" t="str">
        <f>IFERROR(IF(INDEX('[1]PNC 2020'!$A$3:$AA$434,MATCH($A628,'[1]PNC 2020'!$A$7:$A$434,0)+4,MATCH(X$60,'[1]PNC 2020'!$A$3:$AA$3,0))=0,"",INDEX('[1]PNC 2020'!$A$3:$AA$434,MATCH($A628,'[1]PNC 2020'!$A$7:$A$434,0)+4,MATCH(X$60,'[1]PNC 2020'!$A$3:$AA$3,0))),"")</f>
        <v/>
      </c>
      <c r="Y628" s="35">
        <f t="shared" si="217"/>
        <v>0</v>
      </c>
      <c r="Z628" s="35" t="str">
        <f>IFERROR(IF(INDEX('[1]PNC 2020'!$A$3:$AA$434,MATCH($A628,'[1]PNC 2020'!$A$7:$A$434,0)+4,MATCH(Z$60,'[1]PNC 2020'!$A$3:$AA$3,0))=0,"",INDEX('[1]PNC 2020'!$A$3:$AA$434,MATCH($A628,'[1]PNC 2020'!$A$7:$A$434,0)+4,MATCH(Z$60,'[1]PNC 2020'!$A$3:$AA$3,0))),"")</f>
        <v/>
      </c>
      <c r="AA628" s="35" t="str">
        <f>IFERROR(IF(INDEX('[1]PNC 2020'!$A$3:$AA$434,MATCH($A628,'[1]PNC 2020'!$A$7:$A$434,0)+4,MATCH(AA$60,'[1]PNC 2020'!$A$3:$AA$3,0))=0,"",INDEX('[1]PNC 2020'!$A$3:$AA$434,MATCH($A628,'[1]PNC 2020'!$A$7:$A$434,0)+4,MATCH(AA$60,'[1]PNC 2020'!$A$3:$AA$3,0))),"")</f>
        <v/>
      </c>
      <c r="AB628" s="35">
        <f t="shared" si="218"/>
        <v>0</v>
      </c>
      <c r="AC628" s="35" t="str">
        <f>IFERROR(IF(INDEX('[1]PNC 2020'!$A$3:$AA$434,MATCH($A628,'[1]PNC 2020'!$A$7:$A$434,0)+4,MATCH(AC$60,'[1]PNC 2020'!$A$3:$AA$3,0))=0,"",INDEX('[1]PNC 2020'!$A$3:$AA$434,MATCH($A628,'[1]PNC 2020'!$A$7:$A$434,0)+4,MATCH(AC$60,'[1]PNC 2020'!$A$3:$AA$3,0))),"")</f>
        <v/>
      </c>
      <c r="AD628" s="35" t="str">
        <f>IFERROR(IF(INDEX('[1]PNC 2020'!$A$3:$AA$434,MATCH($A628,'[1]PNC 2020'!$A$7:$A$434,0)+4,MATCH(AD$60,'[1]PNC 2020'!$A$3:$AA$3,0))=0,"",INDEX('[1]PNC 2020'!$A$3:$AA$434,MATCH($A628,'[1]PNC 2020'!$A$7:$A$434,0)+4,MATCH(AD$60,'[1]PNC 2020'!$A$3:$AA$3,0))),"")</f>
        <v/>
      </c>
      <c r="AE628" s="35">
        <f t="shared" si="219"/>
        <v>0</v>
      </c>
      <c r="AF628" s="35" t="str">
        <f>IFERROR(IF(INDEX('[1]PNC 2020'!$A$3:$AA$434,MATCH($A628,'[1]PNC 2020'!$A$7:$A$434,0)+4,MATCH(AF$60,'[1]PNC 2020'!$A$3:$AA$3,0))=0,"",INDEX('[1]PNC 2020'!$A$3:$AA$434,MATCH($A628,'[1]PNC 2020'!$A$7:$A$434,0)+4,MATCH(AF$60,'[1]PNC 2020'!$A$3:$AA$3,0))),"")</f>
        <v/>
      </c>
      <c r="AG628" s="35" t="str">
        <f>IFERROR(IF(INDEX('[1]PNC 2020'!$A$3:$AA$434,MATCH($A628,'[1]PNC 2020'!$A$7:$A$434,0)+4,MATCH(AG$60,'[1]PNC 2020'!$A$3:$AA$3,0))=0,"",INDEX('[1]PNC 2020'!$A$3:$AA$434,MATCH($A628,'[1]PNC 2020'!$A$7:$A$434,0)+4,MATCH(AG$60,'[1]PNC 2020'!$A$3:$AA$3,0))),"")</f>
        <v/>
      </c>
      <c r="AH628" s="35">
        <f t="shared" si="220"/>
        <v>0</v>
      </c>
      <c r="AI628" s="35" t="str">
        <f>IFERROR(IF(INDEX('[1]PNC 2020'!$A$3:$AA$434,MATCH($A628,'[1]PNC 2020'!$A$7:$A$434,0)+4,MATCH(AI$60,'[1]PNC 2020'!$A$3:$AA$3,0))=0,"",INDEX('[1]PNC 2020'!$A$3:$AA$434,MATCH($A628,'[1]PNC 2020'!$A$7:$A$434,0)+4,MATCH(AI$60,'[1]PNC 2020'!$A$3:$AA$3,0))),"")</f>
        <v/>
      </c>
      <c r="AJ628" s="35" t="str">
        <f>IFERROR(IF(INDEX('[1]PNC 2020'!$A$3:$AA$434,MATCH($A628,'[1]PNC 2020'!$A$7:$A$434,0)+4,MATCH(AJ$60,'[1]PNC 2020'!$A$3:$AA$3,0))=0,"",INDEX('[1]PNC 2020'!$A$3:$AA$434,MATCH($A628,'[1]PNC 2020'!$A$7:$A$434,0)+4,MATCH(AJ$60,'[1]PNC 2020'!$A$3:$AA$3,0))),"")</f>
        <v/>
      </c>
      <c r="AK628" s="35">
        <f t="shared" si="221"/>
        <v>0</v>
      </c>
      <c r="AM628" s="97" t="s">
        <v>10</v>
      </c>
    </row>
    <row r="629" spans="1:39" s="32" customFormat="1" ht="15.9" customHeight="1" x14ac:dyDescent="0.25">
      <c r="A629" s="97" t="str">
        <f t="shared" si="208"/>
        <v>NoviembreHylseg Seguros S.A</v>
      </c>
      <c r="B629" s="37" t="s">
        <v>129</v>
      </c>
      <c r="C629" s="44">
        <f t="shared" si="209"/>
        <v>0</v>
      </c>
      <c r="D629" s="44">
        <f t="shared" si="210"/>
        <v>0</v>
      </c>
      <c r="E629" s="35" t="str">
        <f>IFERROR(IF(INDEX('[1]PNC 2020'!$A$3:$AA$434,MATCH($A629,'[1]PNC 2020'!$A$7:$A$434,0)+4,MATCH(E$60,'[1]PNC 2020'!$A$3:$AA$3,0))=0,"",INDEX('[1]PNC 2020'!$A$3:$AA$434,MATCH($A629,'[1]PNC 2020'!$A$7:$A$434,0)+4,MATCH(E$60,'[1]PNC 2020'!$A$3:$AA$3,0))),"")</f>
        <v/>
      </c>
      <c r="F629" s="35" t="str">
        <f>IFERROR(IF(INDEX('[1]PNC 2020'!$A$3:$AA$434,MATCH($A629,'[1]PNC 2020'!$A$7:$A$434,0)+4,MATCH(F$60,'[1]PNC 2020'!$A$3:$AA$3,0))=0,"",INDEX('[1]PNC 2020'!$A$3:$AA$434,MATCH($A629,'[1]PNC 2020'!$A$7:$A$434,0)+4,MATCH(F$60,'[1]PNC 2020'!$A$3:$AA$3,0))),"")</f>
        <v/>
      </c>
      <c r="G629" s="35">
        <f t="shared" si="211"/>
        <v>0</v>
      </c>
      <c r="H629" s="35" t="str">
        <f>IFERROR(IF(INDEX('[1]PNC 2020'!$A$3:$AA$434,MATCH($A629,'[1]PNC 2020'!$A$7:$A$434,0)+4,MATCH(H$60,'[1]PNC 2020'!$A$3:$AA$3,0))=0,"",INDEX('[1]PNC 2020'!$A$3:$AA$434,MATCH($A629,'[1]PNC 2020'!$A$7:$A$434,0)+4,MATCH(H$60,'[1]PNC 2020'!$A$3:$AA$3,0))),"")</f>
        <v/>
      </c>
      <c r="I629" s="35" t="str">
        <f>IFERROR(IF(INDEX('[1]PNC 2020'!$A$3:$AA$434,MATCH($A629,'[1]PNC 2020'!$A$7:$A$434,0)+4,MATCH(I$60,'[1]PNC 2020'!$A$3:$AA$3,0))=0,"",INDEX('[1]PNC 2020'!$A$3:$AA$434,MATCH($A629,'[1]PNC 2020'!$A$7:$A$434,0)+4,MATCH(I$60,'[1]PNC 2020'!$A$3:$AA$3,0))),"")</f>
        <v/>
      </c>
      <c r="J629" s="35">
        <f t="shared" si="212"/>
        <v>0</v>
      </c>
      <c r="K629" s="35" t="str">
        <f>IFERROR(IF(INDEX('[1]PNC 2020'!$A$3:$AA$434,MATCH($A629,'[1]PNC 2020'!$A$7:$A$434,0)+4,MATCH(K$60,'[1]PNC 2020'!$A$3:$AA$3,0))=0,"",INDEX('[1]PNC 2020'!$A$3:$AA$434,MATCH($A629,'[1]PNC 2020'!$A$7:$A$434,0)+4,MATCH(K$60,'[1]PNC 2020'!$A$3:$AA$3,0))),"")</f>
        <v/>
      </c>
      <c r="L629" s="35" t="str">
        <f>IFERROR(IF(INDEX('[1]PNC 2020'!$A$3:$AA$434,MATCH($A629,'[1]PNC 2020'!$A$7:$A$434,0)+4,MATCH(L$60,'[1]PNC 2020'!$A$3:$AA$3,0))=0,"",INDEX('[1]PNC 2020'!$A$3:$AA$434,MATCH($A629,'[1]PNC 2020'!$A$7:$A$434,0)+4,MATCH(L$60,'[1]PNC 2020'!$A$3:$AA$3,0))),"")</f>
        <v/>
      </c>
      <c r="M629" s="35">
        <f t="shared" si="213"/>
        <v>0</v>
      </c>
      <c r="N629" s="35" t="str">
        <f>IFERROR(IF(INDEX('[1]PNC 2020'!$A$3:$AA$434,MATCH($A629,'[1]PNC 2020'!$A$7:$A$434,0)+4,MATCH(N$60,'[1]PNC 2020'!$A$3:$AA$3,0))=0,"",INDEX('[1]PNC 2020'!$A$3:$AA$434,MATCH($A629,'[1]PNC 2020'!$A$7:$A$434,0)+4,MATCH(N$60,'[1]PNC 2020'!$A$3:$AA$3,0))),"")</f>
        <v/>
      </c>
      <c r="O629" s="35" t="str">
        <f>IFERROR(IF(INDEX('[1]PNC 2020'!$A$3:$AA$434,MATCH($A629,'[1]PNC 2020'!$A$7:$A$434,0)+4,MATCH(O$60,'[1]PNC 2020'!$A$3:$AA$3,0))=0,"",INDEX('[1]PNC 2020'!$A$3:$AA$434,MATCH($A629,'[1]PNC 2020'!$A$7:$A$434,0)+4,MATCH(O$60,'[1]PNC 2020'!$A$3:$AA$3,0))),"")</f>
        <v/>
      </c>
      <c r="P629" s="35">
        <f t="shared" si="214"/>
        <v>0</v>
      </c>
      <c r="Q629" s="35" t="str">
        <f>IFERROR(IF(INDEX('[1]PNC 2020'!$A$3:$AA$434,MATCH($A629,'[1]PNC 2020'!$A$7:$A$434,0)+4,MATCH(Q$60,'[1]PNC 2020'!$A$3:$AA$3,0))=0,"",INDEX('[1]PNC 2020'!$A$3:$AA$434,MATCH($A629,'[1]PNC 2020'!$A$7:$A$434,0)+4,MATCH(Q$60,'[1]PNC 2020'!$A$3:$AA$3,0))),"")</f>
        <v/>
      </c>
      <c r="R629" s="35" t="str">
        <f>IFERROR(IF(INDEX('[1]PNC 2020'!$A$3:$AA$434,MATCH($A629,'[1]PNC 2020'!$A$7:$A$434,0)+4,MATCH(R$60,'[1]PNC 2020'!$A$3:$AA$3,0))=0,"",INDEX('[1]PNC 2020'!$A$3:$AA$434,MATCH($A629,'[1]PNC 2020'!$A$7:$A$434,0)+4,MATCH(R$60,'[1]PNC 2020'!$A$3:$AA$3,0))),"")</f>
        <v/>
      </c>
      <c r="S629" s="35">
        <f t="shared" si="215"/>
        <v>0</v>
      </c>
      <c r="T629" s="35" t="str">
        <f>IFERROR(IF(INDEX('[1]PNC 2020'!$A$3:$AA$434,MATCH($A629,'[1]PNC 2020'!$A$7:$A$434,0)+4,MATCH(T$60,'[1]PNC 2020'!$A$3:$AA$3,0))=0,"",INDEX('[1]PNC 2020'!$A$3:$AA$434,MATCH($A629,'[1]PNC 2020'!$A$7:$A$434,0)+4,MATCH(T$60,'[1]PNC 2020'!$A$3:$AA$3,0))),"")</f>
        <v/>
      </c>
      <c r="U629" s="35" t="str">
        <f>IFERROR(IF(INDEX('[1]PNC 2020'!$A$3:$AA$434,MATCH($A629,'[1]PNC 2020'!$A$7:$A$434,0)+4,MATCH(U$60,'[1]PNC 2020'!$A$3:$AA$3,0))=0,"",INDEX('[1]PNC 2020'!$A$3:$AA$434,MATCH($A629,'[1]PNC 2020'!$A$7:$A$434,0)+4,MATCH(U$60,'[1]PNC 2020'!$A$3:$AA$3,0))),"")</f>
        <v/>
      </c>
      <c r="V629" s="35">
        <f t="shared" si="216"/>
        <v>0</v>
      </c>
      <c r="W629" s="35" t="str">
        <f>IFERROR(IF(INDEX('[1]PNC 2020'!$A$3:$AA$434,MATCH($A629,'[1]PNC 2020'!$A$7:$A$434,0)+4,MATCH(W$60,'[1]PNC 2020'!$A$3:$AA$3,0))=0,"",INDEX('[1]PNC 2020'!$A$3:$AA$434,MATCH($A629,'[1]PNC 2020'!$A$7:$A$434,0)+4,MATCH(W$60,'[1]PNC 2020'!$A$3:$AA$3,0))),"")</f>
        <v/>
      </c>
      <c r="X629" s="35" t="str">
        <f>IFERROR(IF(INDEX('[1]PNC 2020'!$A$3:$AA$434,MATCH($A629,'[1]PNC 2020'!$A$7:$A$434,0)+4,MATCH(X$60,'[1]PNC 2020'!$A$3:$AA$3,0))=0,"",INDEX('[1]PNC 2020'!$A$3:$AA$434,MATCH($A629,'[1]PNC 2020'!$A$7:$A$434,0)+4,MATCH(X$60,'[1]PNC 2020'!$A$3:$AA$3,0))),"")</f>
        <v/>
      </c>
      <c r="Y629" s="35">
        <f t="shared" si="217"/>
        <v>0</v>
      </c>
      <c r="Z629" s="35" t="str">
        <f>IFERROR(IF(INDEX('[1]PNC 2020'!$A$3:$AA$434,MATCH($A629,'[1]PNC 2020'!$A$7:$A$434,0)+4,MATCH(Z$60,'[1]PNC 2020'!$A$3:$AA$3,0))=0,"",INDEX('[1]PNC 2020'!$A$3:$AA$434,MATCH($A629,'[1]PNC 2020'!$A$7:$A$434,0)+4,MATCH(Z$60,'[1]PNC 2020'!$A$3:$AA$3,0))),"")</f>
        <v/>
      </c>
      <c r="AA629" s="35" t="str">
        <f>IFERROR(IF(INDEX('[1]PNC 2020'!$A$3:$AA$434,MATCH($A629,'[1]PNC 2020'!$A$7:$A$434,0)+4,MATCH(AA$60,'[1]PNC 2020'!$A$3:$AA$3,0))=0,"",INDEX('[1]PNC 2020'!$A$3:$AA$434,MATCH($A629,'[1]PNC 2020'!$A$7:$A$434,0)+4,MATCH(AA$60,'[1]PNC 2020'!$A$3:$AA$3,0))),"")</f>
        <v/>
      </c>
      <c r="AB629" s="35">
        <f t="shared" si="218"/>
        <v>0</v>
      </c>
      <c r="AC629" s="35" t="str">
        <f>IFERROR(IF(INDEX('[1]PNC 2020'!$A$3:$AA$434,MATCH($A629,'[1]PNC 2020'!$A$7:$A$434,0)+4,MATCH(AC$60,'[1]PNC 2020'!$A$3:$AA$3,0))=0,"",INDEX('[1]PNC 2020'!$A$3:$AA$434,MATCH($A629,'[1]PNC 2020'!$A$7:$A$434,0)+4,MATCH(AC$60,'[1]PNC 2020'!$A$3:$AA$3,0))),"")</f>
        <v/>
      </c>
      <c r="AD629" s="35" t="str">
        <f>IFERROR(IF(INDEX('[1]PNC 2020'!$A$3:$AA$434,MATCH($A629,'[1]PNC 2020'!$A$7:$A$434,0)+4,MATCH(AD$60,'[1]PNC 2020'!$A$3:$AA$3,0))=0,"",INDEX('[1]PNC 2020'!$A$3:$AA$434,MATCH($A629,'[1]PNC 2020'!$A$7:$A$434,0)+4,MATCH(AD$60,'[1]PNC 2020'!$A$3:$AA$3,0))),"")</f>
        <v/>
      </c>
      <c r="AE629" s="35">
        <f t="shared" si="219"/>
        <v>0</v>
      </c>
      <c r="AF629" s="35" t="str">
        <f>IFERROR(IF(INDEX('[1]PNC 2020'!$A$3:$AA$434,MATCH($A629,'[1]PNC 2020'!$A$7:$A$434,0)+4,MATCH(AF$60,'[1]PNC 2020'!$A$3:$AA$3,0))=0,"",INDEX('[1]PNC 2020'!$A$3:$AA$434,MATCH($A629,'[1]PNC 2020'!$A$7:$A$434,0)+4,MATCH(AF$60,'[1]PNC 2020'!$A$3:$AA$3,0))),"")</f>
        <v/>
      </c>
      <c r="AG629" s="35" t="str">
        <f>IFERROR(IF(INDEX('[1]PNC 2020'!$A$3:$AA$434,MATCH($A629,'[1]PNC 2020'!$A$7:$A$434,0)+4,MATCH(AG$60,'[1]PNC 2020'!$A$3:$AA$3,0))=0,"",INDEX('[1]PNC 2020'!$A$3:$AA$434,MATCH($A629,'[1]PNC 2020'!$A$7:$A$434,0)+4,MATCH(AG$60,'[1]PNC 2020'!$A$3:$AA$3,0))),"")</f>
        <v/>
      </c>
      <c r="AH629" s="35">
        <f t="shared" si="220"/>
        <v>0</v>
      </c>
      <c r="AI629" s="35" t="str">
        <f>IFERROR(IF(INDEX('[1]PNC 2020'!$A$3:$AA$434,MATCH($A629,'[1]PNC 2020'!$A$7:$A$434,0)+4,MATCH(AI$60,'[1]PNC 2020'!$A$3:$AA$3,0))=0,"",INDEX('[1]PNC 2020'!$A$3:$AA$434,MATCH($A629,'[1]PNC 2020'!$A$7:$A$434,0)+4,MATCH(AI$60,'[1]PNC 2020'!$A$3:$AA$3,0))),"")</f>
        <v/>
      </c>
      <c r="AJ629" s="35" t="str">
        <f>IFERROR(IF(INDEX('[1]PNC 2020'!$A$3:$AA$434,MATCH($A629,'[1]PNC 2020'!$A$7:$A$434,0)+4,MATCH(AJ$60,'[1]PNC 2020'!$A$3:$AA$3,0))=0,"",INDEX('[1]PNC 2020'!$A$3:$AA$434,MATCH($A629,'[1]PNC 2020'!$A$7:$A$434,0)+4,MATCH(AJ$60,'[1]PNC 2020'!$A$3:$AA$3,0))),"")</f>
        <v/>
      </c>
      <c r="AK629" s="35">
        <f t="shared" si="221"/>
        <v>0</v>
      </c>
      <c r="AM629" s="97" t="s">
        <v>10</v>
      </c>
    </row>
    <row r="630" spans="1:39" ht="15.9" customHeight="1" x14ac:dyDescent="0.25">
      <c r="A630" s="97" t="str">
        <f t="shared" si="208"/>
        <v>NoviembreMidas Seguros, S.A.</v>
      </c>
      <c r="B630" s="37" t="s">
        <v>130</v>
      </c>
      <c r="C630" s="44">
        <f t="shared" si="209"/>
        <v>0</v>
      </c>
      <c r="D630" s="44">
        <f t="shared" si="210"/>
        <v>0</v>
      </c>
      <c r="E630" s="35" t="str">
        <f>IFERROR(IF(INDEX('[1]PNC 2020'!$A$3:$AA$434,MATCH($A630,'[1]PNC 2020'!$A$7:$A$434,0)+4,MATCH(E$60,'[1]PNC 2020'!$A$3:$AA$3,0))=0,"",INDEX('[1]PNC 2020'!$A$3:$AA$434,MATCH($A630,'[1]PNC 2020'!$A$7:$A$434,0)+4,MATCH(E$60,'[1]PNC 2020'!$A$3:$AA$3,0))),"")</f>
        <v/>
      </c>
      <c r="F630" s="35" t="str">
        <f>IFERROR(IF(INDEX('[1]PNC 2020'!$A$3:$AA$434,MATCH($A630,'[1]PNC 2020'!$A$7:$A$434,0)+4,MATCH(F$60,'[1]PNC 2020'!$A$3:$AA$3,0))=0,"",INDEX('[1]PNC 2020'!$A$3:$AA$434,MATCH($A630,'[1]PNC 2020'!$A$7:$A$434,0)+4,MATCH(F$60,'[1]PNC 2020'!$A$3:$AA$3,0))),"")</f>
        <v/>
      </c>
      <c r="G630" s="35">
        <f t="shared" si="211"/>
        <v>0</v>
      </c>
      <c r="H630" s="35" t="str">
        <f>IFERROR(IF(INDEX('[1]PNC 2020'!$A$3:$AA$434,MATCH($A630,'[1]PNC 2020'!$A$7:$A$434,0)+4,MATCH(H$60,'[1]PNC 2020'!$A$3:$AA$3,0))=0,"",INDEX('[1]PNC 2020'!$A$3:$AA$434,MATCH($A630,'[1]PNC 2020'!$A$7:$A$434,0)+4,MATCH(H$60,'[1]PNC 2020'!$A$3:$AA$3,0))),"")</f>
        <v/>
      </c>
      <c r="I630" s="35" t="str">
        <f>IFERROR(IF(INDEX('[1]PNC 2020'!$A$3:$AA$434,MATCH($A630,'[1]PNC 2020'!$A$7:$A$434,0)+4,MATCH(I$60,'[1]PNC 2020'!$A$3:$AA$3,0))=0,"",INDEX('[1]PNC 2020'!$A$3:$AA$434,MATCH($A630,'[1]PNC 2020'!$A$7:$A$434,0)+4,MATCH(I$60,'[1]PNC 2020'!$A$3:$AA$3,0))),"")</f>
        <v/>
      </c>
      <c r="J630" s="35">
        <f t="shared" si="212"/>
        <v>0</v>
      </c>
      <c r="K630" s="35" t="str">
        <f>IFERROR(IF(INDEX('[1]PNC 2020'!$A$3:$AA$434,MATCH($A630,'[1]PNC 2020'!$A$7:$A$434,0)+4,MATCH(K$60,'[1]PNC 2020'!$A$3:$AA$3,0))=0,"",INDEX('[1]PNC 2020'!$A$3:$AA$434,MATCH($A630,'[1]PNC 2020'!$A$7:$A$434,0)+4,MATCH(K$60,'[1]PNC 2020'!$A$3:$AA$3,0))),"")</f>
        <v/>
      </c>
      <c r="L630" s="35" t="str">
        <f>IFERROR(IF(INDEX('[1]PNC 2020'!$A$3:$AA$434,MATCH($A630,'[1]PNC 2020'!$A$7:$A$434,0)+4,MATCH(L$60,'[1]PNC 2020'!$A$3:$AA$3,0))=0,"",INDEX('[1]PNC 2020'!$A$3:$AA$434,MATCH($A630,'[1]PNC 2020'!$A$7:$A$434,0)+4,MATCH(L$60,'[1]PNC 2020'!$A$3:$AA$3,0))),"")</f>
        <v/>
      </c>
      <c r="M630" s="35">
        <f t="shared" si="213"/>
        <v>0</v>
      </c>
      <c r="N630" s="35" t="str">
        <f>IFERROR(IF(INDEX('[1]PNC 2020'!$A$3:$AA$434,MATCH($A630,'[1]PNC 2020'!$A$7:$A$434,0)+4,MATCH(N$60,'[1]PNC 2020'!$A$3:$AA$3,0))=0,"",INDEX('[1]PNC 2020'!$A$3:$AA$434,MATCH($A630,'[1]PNC 2020'!$A$7:$A$434,0)+4,MATCH(N$60,'[1]PNC 2020'!$A$3:$AA$3,0))),"")</f>
        <v/>
      </c>
      <c r="O630" s="35" t="str">
        <f>IFERROR(IF(INDEX('[1]PNC 2020'!$A$3:$AA$434,MATCH($A630,'[1]PNC 2020'!$A$7:$A$434,0)+4,MATCH(O$60,'[1]PNC 2020'!$A$3:$AA$3,0))=0,"",INDEX('[1]PNC 2020'!$A$3:$AA$434,MATCH($A630,'[1]PNC 2020'!$A$7:$A$434,0)+4,MATCH(O$60,'[1]PNC 2020'!$A$3:$AA$3,0))),"")</f>
        <v/>
      </c>
      <c r="P630" s="35">
        <f t="shared" si="214"/>
        <v>0</v>
      </c>
      <c r="Q630" s="35" t="str">
        <f>IFERROR(IF(INDEX('[1]PNC 2020'!$A$3:$AA$434,MATCH($A630,'[1]PNC 2020'!$A$7:$A$434,0)+4,MATCH(Q$60,'[1]PNC 2020'!$A$3:$AA$3,0))=0,"",INDEX('[1]PNC 2020'!$A$3:$AA$434,MATCH($A630,'[1]PNC 2020'!$A$7:$A$434,0)+4,MATCH(Q$60,'[1]PNC 2020'!$A$3:$AA$3,0))),"")</f>
        <v/>
      </c>
      <c r="R630" s="35" t="str">
        <f>IFERROR(IF(INDEX('[1]PNC 2020'!$A$3:$AA$434,MATCH($A630,'[1]PNC 2020'!$A$7:$A$434,0)+4,MATCH(R$60,'[1]PNC 2020'!$A$3:$AA$3,0))=0,"",INDEX('[1]PNC 2020'!$A$3:$AA$434,MATCH($A630,'[1]PNC 2020'!$A$7:$A$434,0)+4,MATCH(R$60,'[1]PNC 2020'!$A$3:$AA$3,0))),"")</f>
        <v/>
      </c>
      <c r="S630" s="35">
        <f t="shared" si="215"/>
        <v>0</v>
      </c>
      <c r="T630" s="35" t="str">
        <f>IFERROR(IF(INDEX('[1]PNC 2020'!$A$3:$AA$434,MATCH($A630,'[1]PNC 2020'!$A$7:$A$434,0)+4,MATCH(T$60,'[1]PNC 2020'!$A$3:$AA$3,0))=0,"",INDEX('[1]PNC 2020'!$A$3:$AA$434,MATCH($A630,'[1]PNC 2020'!$A$7:$A$434,0)+4,MATCH(T$60,'[1]PNC 2020'!$A$3:$AA$3,0))),"")</f>
        <v/>
      </c>
      <c r="U630" s="35" t="str">
        <f>IFERROR(IF(INDEX('[1]PNC 2020'!$A$3:$AA$434,MATCH($A630,'[1]PNC 2020'!$A$7:$A$434,0)+4,MATCH(U$60,'[1]PNC 2020'!$A$3:$AA$3,0))=0,"",INDEX('[1]PNC 2020'!$A$3:$AA$434,MATCH($A630,'[1]PNC 2020'!$A$7:$A$434,0)+4,MATCH(U$60,'[1]PNC 2020'!$A$3:$AA$3,0))),"")</f>
        <v/>
      </c>
      <c r="V630" s="35">
        <f t="shared" si="216"/>
        <v>0</v>
      </c>
      <c r="W630" s="35" t="str">
        <f>IFERROR(IF(INDEX('[1]PNC 2020'!$A$3:$AA$434,MATCH($A630,'[1]PNC 2020'!$A$7:$A$434,0)+4,MATCH(W$60,'[1]PNC 2020'!$A$3:$AA$3,0))=0,"",INDEX('[1]PNC 2020'!$A$3:$AA$434,MATCH($A630,'[1]PNC 2020'!$A$7:$A$434,0)+4,MATCH(W$60,'[1]PNC 2020'!$A$3:$AA$3,0))),"")</f>
        <v/>
      </c>
      <c r="X630" s="35" t="str">
        <f>IFERROR(IF(INDEX('[1]PNC 2020'!$A$3:$AA$434,MATCH($A630,'[1]PNC 2020'!$A$7:$A$434,0)+4,MATCH(X$60,'[1]PNC 2020'!$A$3:$AA$3,0))=0,"",INDEX('[1]PNC 2020'!$A$3:$AA$434,MATCH($A630,'[1]PNC 2020'!$A$7:$A$434,0)+4,MATCH(X$60,'[1]PNC 2020'!$A$3:$AA$3,0))),"")</f>
        <v/>
      </c>
      <c r="Y630" s="35">
        <f t="shared" si="217"/>
        <v>0</v>
      </c>
      <c r="Z630" s="35" t="str">
        <f>IFERROR(IF(INDEX('[1]PNC 2020'!$A$3:$AA$434,MATCH($A630,'[1]PNC 2020'!$A$7:$A$434,0)+4,MATCH(Z$60,'[1]PNC 2020'!$A$3:$AA$3,0))=0,"",INDEX('[1]PNC 2020'!$A$3:$AA$434,MATCH($A630,'[1]PNC 2020'!$A$7:$A$434,0)+4,MATCH(Z$60,'[1]PNC 2020'!$A$3:$AA$3,0))),"")</f>
        <v/>
      </c>
      <c r="AA630" s="35" t="str">
        <f>IFERROR(IF(INDEX('[1]PNC 2020'!$A$3:$AA$434,MATCH($A630,'[1]PNC 2020'!$A$7:$A$434,0)+4,MATCH(AA$60,'[1]PNC 2020'!$A$3:$AA$3,0))=0,"",INDEX('[1]PNC 2020'!$A$3:$AA$434,MATCH($A630,'[1]PNC 2020'!$A$7:$A$434,0)+4,MATCH(AA$60,'[1]PNC 2020'!$A$3:$AA$3,0))),"")</f>
        <v/>
      </c>
      <c r="AB630" s="35">
        <f t="shared" si="218"/>
        <v>0</v>
      </c>
      <c r="AC630" s="35" t="str">
        <f>IFERROR(IF(INDEX('[1]PNC 2020'!$A$3:$AA$434,MATCH($A630,'[1]PNC 2020'!$A$7:$A$434,0)+4,MATCH(AC$60,'[1]PNC 2020'!$A$3:$AA$3,0))=0,"",INDEX('[1]PNC 2020'!$A$3:$AA$434,MATCH($A630,'[1]PNC 2020'!$A$7:$A$434,0)+4,MATCH(AC$60,'[1]PNC 2020'!$A$3:$AA$3,0))),"")</f>
        <v/>
      </c>
      <c r="AD630" s="35" t="str">
        <f>IFERROR(IF(INDEX('[1]PNC 2020'!$A$3:$AA$434,MATCH($A630,'[1]PNC 2020'!$A$7:$A$434,0)+4,MATCH(AD$60,'[1]PNC 2020'!$A$3:$AA$3,0))=0,"",INDEX('[1]PNC 2020'!$A$3:$AA$434,MATCH($A630,'[1]PNC 2020'!$A$7:$A$434,0)+4,MATCH(AD$60,'[1]PNC 2020'!$A$3:$AA$3,0))),"")</f>
        <v/>
      </c>
      <c r="AE630" s="35">
        <f t="shared" si="219"/>
        <v>0</v>
      </c>
      <c r="AF630" s="35" t="str">
        <f>IFERROR(IF(INDEX('[1]PNC 2020'!$A$3:$AA$434,MATCH($A630,'[1]PNC 2020'!$A$7:$A$434,0)+4,MATCH(AF$60,'[1]PNC 2020'!$A$3:$AA$3,0))=0,"",INDEX('[1]PNC 2020'!$A$3:$AA$434,MATCH($A630,'[1]PNC 2020'!$A$7:$A$434,0)+4,MATCH(AF$60,'[1]PNC 2020'!$A$3:$AA$3,0))),"")</f>
        <v/>
      </c>
      <c r="AG630" s="35" t="str">
        <f>IFERROR(IF(INDEX('[1]PNC 2020'!$A$3:$AA$434,MATCH($A630,'[1]PNC 2020'!$A$7:$A$434,0)+4,MATCH(AG$60,'[1]PNC 2020'!$A$3:$AA$3,0))=0,"",INDEX('[1]PNC 2020'!$A$3:$AA$434,MATCH($A630,'[1]PNC 2020'!$A$7:$A$434,0)+4,MATCH(AG$60,'[1]PNC 2020'!$A$3:$AA$3,0))),"")</f>
        <v/>
      </c>
      <c r="AH630" s="35">
        <f t="shared" si="220"/>
        <v>0</v>
      </c>
      <c r="AI630" s="35" t="str">
        <f>IFERROR(IF(INDEX('[1]PNC 2020'!$A$3:$AA$434,MATCH($A630,'[1]PNC 2020'!$A$7:$A$434,0)+4,MATCH(AI$60,'[1]PNC 2020'!$A$3:$AA$3,0))=0,"",INDEX('[1]PNC 2020'!$A$3:$AA$434,MATCH($A630,'[1]PNC 2020'!$A$7:$A$434,0)+4,MATCH(AI$60,'[1]PNC 2020'!$A$3:$AA$3,0))),"")</f>
        <v/>
      </c>
      <c r="AJ630" s="35" t="str">
        <f>IFERROR(IF(INDEX('[1]PNC 2020'!$A$3:$AA$434,MATCH($A630,'[1]PNC 2020'!$A$7:$A$434,0)+4,MATCH(AJ$60,'[1]PNC 2020'!$A$3:$AA$3,0))=0,"",INDEX('[1]PNC 2020'!$A$3:$AA$434,MATCH($A630,'[1]PNC 2020'!$A$7:$A$434,0)+4,MATCH(AJ$60,'[1]PNC 2020'!$A$3:$AA$3,0))),"")</f>
        <v/>
      </c>
      <c r="AK630" s="35">
        <f t="shared" si="221"/>
        <v>0</v>
      </c>
      <c r="AM630" s="97" t="s">
        <v>10</v>
      </c>
    </row>
    <row r="631" spans="1:39" ht="15.9" customHeight="1" x14ac:dyDescent="0.25">
      <c r="A631" s="97" t="str">
        <f t="shared" si="208"/>
        <v>NoviembreUnit, S.A.</v>
      </c>
      <c r="B631" s="37" t="s">
        <v>131</v>
      </c>
      <c r="C631" s="44">
        <f t="shared" si="209"/>
        <v>0</v>
      </c>
      <c r="D631" s="44">
        <f t="shared" si="210"/>
        <v>0</v>
      </c>
      <c r="E631" s="35" t="str">
        <f>IFERROR(IF(INDEX('[1]PNC 2020'!$A$3:$AA$434,MATCH($A631,'[1]PNC 2020'!$A$7:$A$434,0)+4,MATCH(E$60,'[1]PNC 2020'!$A$3:$AA$3,0))=0,"",INDEX('[1]PNC 2020'!$A$3:$AA$434,MATCH($A631,'[1]PNC 2020'!$A$7:$A$434,0)+4,MATCH(E$60,'[1]PNC 2020'!$A$3:$AA$3,0))),"")</f>
        <v/>
      </c>
      <c r="F631" s="35" t="str">
        <f>IFERROR(IF(INDEX('[1]PNC 2020'!$A$3:$AA$434,MATCH($A631,'[1]PNC 2020'!$A$7:$A$434,0)+4,MATCH(F$60,'[1]PNC 2020'!$A$3:$AA$3,0))=0,"",INDEX('[1]PNC 2020'!$A$3:$AA$434,MATCH($A631,'[1]PNC 2020'!$A$7:$A$434,0)+4,MATCH(F$60,'[1]PNC 2020'!$A$3:$AA$3,0))),"")</f>
        <v/>
      </c>
      <c r="G631" s="35">
        <f t="shared" si="211"/>
        <v>0</v>
      </c>
      <c r="H631" s="35" t="str">
        <f>IFERROR(IF(INDEX('[1]PNC 2020'!$A$3:$AA$434,MATCH($A631,'[1]PNC 2020'!$A$7:$A$434,0)+4,MATCH(H$60,'[1]PNC 2020'!$A$3:$AA$3,0))=0,"",INDEX('[1]PNC 2020'!$A$3:$AA$434,MATCH($A631,'[1]PNC 2020'!$A$7:$A$434,0)+4,MATCH(H$60,'[1]PNC 2020'!$A$3:$AA$3,0))),"")</f>
        <v/>
      </c>
      <c r="I631" s="35" t="str">
        <f>IFERROR(IF(INDEX('[1]PNC 2020'!$A$3:$AA$434,MATCH($A631,'[1]PNC 2020'!$A$7:$A$434,0)+4,MATCH(I$60,'[1]PNC 2020'!$A$3:$AA$3,0))=0,"",INDEX('[1]PNC 2020'!$A$3:$AA$434,MATCH($A631,'[1]PNC 2020'!$A$7:$A$434,0)+4,MATCH(I$60,'[1]PNC 2020'!$A$3:$AA$3,0))),"")</f>
        <v/>
      </c>
      <c r="J631" s="35">
        <f t="shared" si="212"/>
        <v>0</v>
      </c>
      <c r="K631" s="35" t="str">
        <f>IFERROR(IF(INDEX('[1]PNC 2020'!$A$3:$AA$434,MATCH($A631,'[1]PNC 2020'!$A$7:$A$434,0)+4,MATCH(K$60,'[1]PNC 2020'!$A$3:$AA$3,0))=0,"",INDEX('[1]PNC 2020'!$A$3:$AA$434,MATCH($A631,'[1]PNC 2020'!$A$7:$A$434,0)+4,MATCH(K$60,'[1]PNC 2020'!$A$3:$AA$3,0))),"")</f>
        <v/>
      </c>
      <c r="L631" s="35" t="str">
        <f>IFERROR(IF(INDEX('[1]PNC 2020'!$A$3:$AA$434,MATCH($A631,'[1]PNC 2020'!$A$7:$A$434,0)+4,MATCH(L$60,'[1]PNC 2020'!$A$3:$AA$3,0))=0,"",INDEX('[1]PNC 2020'!$A$3:$AA$434,MATCH($A631,'[1]PNC 2020'!$A$7:$A$434,0)+4,MATCH(L$60,'[1]PNC 2020'!$A$3:$AA$3,0))),"")</f>
        <v/>
      </c>
      <c r="M631" s="35">
        <f t="shared" si="213"/>
        <v>0</v>
      </c>
      <c r="N631" s="35" t="str">
        <f>IFERROR(IF(INDEX('[1]PNC 2020'!$A$3:$AA$434,MATCH($A631,'[1]PNC 2020'!$A$7:$A$434,0)+4,MATCH(N$60,'[1]PNC 2020'!$A$3:$AA$3,0))=0,"",INDEX('[1]PNC 2020'!$A$3:$AA$434,MATCH($A631,'[1]PNC 2020'!$A$7:$A$434,0)+4,MATCH(N$60,'[1]PNC 2020'!$A$3:$AA$3,0))),"")</f>
        <v/>
      </c>
      <c r="O631" s="35" t="str">
        <f>IFERROR(IF(INDEX('[1]PNC 2020'!$A$3:$AA$434,MATCH($A631,'[1]PNC 2020'!$A$7:$A$434,0)+4,MATCH(O$60,'[1]PNC 2020'!$A$3:$AA$3,0))=0,"",INDEX('[1]PNC 2020'!$A$3:$AA$434,MATCH($A631,'[1]PNC 2020'!$A$7:$A$434,0)+4,MATCH(O$60,'[1]PNC 2020'!$A$3:$AA$3,0))),"")</f>
        <v/>
      </c>
      <c r="P631" s="35">
        <f t="shared" si="214"/>
        <v>0</v>
      </c>
      <c r="Q631" s="35" t="str">
        <f>IFERROR(IF(INDEX('[1]PNC 2020'!$A$3:$AA$434,MATCH($A631,'[1]PNC 2020'!$A$7:$A$434,0)+4,MATCH(Q$60,'[1]PNC 2020'!$A$3:$AA$3,0))=0,"",INDEX('[1]PNC 2020'!$A$3:$AA$434,MATCH($A631,'[1]PNC 2020'!$A$7:$A$434,0)+4,MATCH(Q$60,'[1]PNC 2020'!$A$3:$AA$3,0))),"")</f>
        <v/>
      </c>
      <c r="R631" s="35" t="str">
        <f>IFERROR(IF(INDEX('[1]PNC 2020'!$A$3:$AA$434,MATCH($A631,'[1]PNC 2020'!$A$7:$A$434,0)+4,MATCH(R$60,'[1]PNC 2020'!$A$3:$AA$3,0))=0,"",INDEX('[1]PNC 2020'!$A$3:$AA$434,MATCH($A631,'[1]PNC 2020'!$A$7:$A$434,0)+4,MATCH(R$60,'[1]PNC 2020'!$A$3:$AA$3,0))),"")</f>
        <v/>
      </c>
      <c r="S631" s="35">
        <f t="shared" si="215"/>
        <v>0</v>
      </c>
      <c r="T631" s="35" t="str">
        <f>IFERROR(IF(INDEX('[1]PNC 2020'!$A$3:$AA$434,MATCH($A631,'[1]PNC 2020'!$A$7:$A$434,0)+4,MATCH(T$60,'[1]PNC 2020'!$A$3:$AA$3,0))=0,"",INDEX('[1]PNC 2020'!$A$3:$AA$434,MATCH($A631,'[1]PNC 2020'!$A$7:$A$434,0)+4,MATCH(T$60,'[1]PNC 2020'!$A$3:$AA$3,0))),"")</f>
        <v/>
      </c>
      <c r="U631" s="35" t="str">
        <f>IFERROR(IF(INDEX('[1]PNC 2020'!$A$3:$AA$434,MATCH($A631,'[1]PNC 2020'!$A$7:$A$434,0)+4,MATCH(U$60,'[1]PNC 2020'!$A$3:$AA$3,0))=0,"",INDEX('[1]PNC 2020'!$A$3:$AA$434,MATCH($A631,'[1]PNC 2020'!$A$7:$A$434,0)+4,MATCH(U$60,'[1]PNC 2020'!$A$3:$AA$3,0))),"")</f>
        <v/>
      </c>
      <c r="V631" s="35">
        <f t="shared" si="216"/>
        <v>0</v>
      </c>
      <c r="W631" s="35" t="str">
        <f>IFERROR(IF(INDEX('[1]PNC 2020'!$A$3:$AA$434,MATCH($A631,'[1]PNC 2020'!$A$7:$A$434,0)+4,MATCH(W$60,'[1]PNC 2020'!$A$3:$AA$3,0))=0,"",INDEX('[1]PNC 2020'!$A$3:$AA$434,MATCH($A631,'[1]PNC 2020'!$A$7:$A$434,0)+4,MATCH(W$60,'[1]PNC 2020'!$A$3:$AA$3,0))),"")</f>
        <v/>
      </c>
      <c r="X631" s="35" t="str">
        <f>IFERROR(IF(INDEX('[1]PNC 2020'!$A$3:$AA$434,MATCH($A631,'[1]PNC 2020'!$A$7:$A$434,0)+4,MATCH(X$60,'[1]PNC 2020'!$A$3:$AA$3,0))=0,"",INDEX('[1]PNC 2020'!$A$3:$AA$434,MATCH($A631,'[1]PNC 2020'!$A$7:$A$434,0)+4,MATCH(X$60,'[1]PNC 2020'!$A$3:$AA$3,0))),"")</f>
        <v/>
      </c>
      <c r="Y631" s="35">
        <f t="shared" si="217"/>
        <v>0</v>
      </c>
      <c r="Z631" s="35" t="str">
        <f>IFERROR(IF(INDEX('[1]PNC 2020'!$A$3:$AA$434,MATCH($A631,'[1]PNC 2020'!$A$7:$A$434,0)+4,MATCH(Z$60,'[1]PNC 2020'!$A$3:$AA$3,0))=0,"",INDEX('[1]PNC 2020'!$A$3:$AA$434,MATCH($A631,'[1]PNC 2020'!$A$7:$A$434,0)+4,MATCH(Z$60,'[1]PNC 2020'!$A$3:$AA$3,0))),"")</f>
        <v/>
      </c>
      <c r="AA631" s="35" t="str">
        <f>IFERROR(IF(INDEX('[1]PNC 2020'!$A$3:$AA$434,MATCH($A631,'[1]PNC 2020'!$A$7:$A$434,0)+4,MATCH(AA$60,'[1]PNC 2020'!$A$3:$AA$3,0))=0,"",INDEX('[1]PNC 2020'!$A$3:$AA$434,MATCH($A631,'[1]PNC 2020'!$A$7:$A$434,0)+4,MATCH(AA$60,'[1]PNC 2020'!$A$3:$AA$3,0))),"")</f>
        <v/>
      </c>
      <c r="AB631" s="35">
        <f t="shared" si="218"/>
        <v>0</v>
      </c>
      <c r="AC631" s="35" t="str">
        <f>IFERROR(IF(INDEX('[1]PNC 2020'!$A$3:$AA$434,MATCH($A631,'[1]PNC 2020'!$A$7:$A$434,0)+4,MATCH(AC$60,'[1]PNC 2020'!$A$3:$AA$3,0))=0,"",INDEX('[1]PNC 2020'!$A$3:$AA$434,MATCH($A631,'[1]PNC 2020'!$A$7:$A$434,0)+4,MATCH(AC$60,'[1]PNC 2020'!$A$3:$AA$3,0))),"")</f>
        <v/>
      </c>
      <c r="AD631" s="35" t="str">
        <f>IFERROR(IF(INDEX('[1]PNC 2020'!$A$3:$AA$434,MATCH($A631,'[1]PNC 2020'!$A$7:$A$434,0)+4,MATCH(AD$60,'[1]PNC 2020'!$A$3:$AA$3,0))=0,"",INDEX('[1]PNC 2020'!$A$3:$AA$434,MATCH($A631,'[1]PNC 2020'!$A$7:$A$434,0)+4,MATCH(AD$60,'[1]PNC 2020'!$A$3:$AA$3,0))),"")</f>
        <v/>
      </c>
      <c r="AE631" s="35">
        <f t="shared" si="219"/>
        <v>0</v>
      </c>
      <c r="AF631" s="35" t="str">
        <f>IFERROR(IF(INDEX('[1]PNC 2020'!$A$3:$AA$434,MATCH($A631,'[1]PNC 2020'!$A$7:$A$434,0)+4,MATCH(AF$60,'[1]PNC 2020'!$A$3:$AA$3,0))=0,"",INDEX('[1]PNC 2020'!$A$3:$AA$434,MATCH($A631,'[1]PNC 2020'!$A$7:$A$434,0)+4,MATCH(AF$60,'[1]PNC 2020'!$A$3:$AA$3,0))),"")</f>
        <v/>
      </c>
      <c r="AG631" s="35" t="str">
        <f>IFERROR(IF(INDEX('[1]PNC 2020'!$A$3:$AA$434,MATCH($A631,'[1]PNC 2020'!$A$7:$A$434,0)+4,MATCH(AG$60,'[1]PNC 2020'!$A$3:$AA$3,0))=0,"",INDEX('[1]PNC 2020'!$A$3:$AA$434,MATCH($A631,'[1]PNC 2020'!$A$7:$A$434,0)+4,MATCH(AG$60,'[1]PNC 2020'!$A$3:$AA$3,0))),"")</f>
        <v/>
      </c>
      <c r="AH631" s="35">
        <f t="shared" si="220"/>
        <v>0</v>
      </c>
      <c r="AI631" s="35" t="str">
        <f>IFERROR(IF(INDEX('[1]PNC 2020'!$A$3:$AA$434,MATCH($A631,'[1]PNC 2020'!$A$7:$A$434,0)+4,MATCH(AI$60,'[1]PNC 2020'!$A$3:$AA$3,0))=0,"",INDEX('[1]PNC 2020'!$A$3:$AA$434,MATCH($A631,'[1]PNC 2020'!$A$7:$A$434,0)+4,MATCH(AI$60,'[1]PNC 2020'!$A$3:$AA$3,0))),"")</f>
        <v/>
      </c>
      <c r="AJ631" s="35" t="str">
        <f>IFERROR(IF(INDEX('[1]PNC 2020'!$A$3:$AA$434,MATCH($A631,'[1]PNC 2020'!$A$7:$A$434,0)+4,MATCH(AJ$60,'[1]PNC 2020'!$A$3:$AA$3,0))=0,"",INDEX('[1]PNC 2020'!$A$3:$AA$434,MATCH($A631,'[1]PNC 2020'!$A$7:$A$434,0)+4,MATCH(AJ$60,'[1]PNC 2020'!$A$3:$AA$3,0))),"")</f>
        <v/>
      </c>
      <c r="AK631" s="35">
        <f t="shared" si="221"/>
        <v>0</v>
      </c>
      <c r="AM631" s="97" t="s">
        <v>10</v>
      </c>
    </row>
    <row r="632" spans="1:39" x14ac:dyDescent="0.25">
      <c r="A632" s="97" t="str">
        <f t="shared" si="208"/>
        <v>Total General</v>
      </c>
      <c r="B632" s="39" t="s">
        <v>19</v>
      </c>
      <c r="C632" s="46">
        <f t="shared" ref="C632:AJ632" si="222">SUM(C599:C631)</f>
        <v>0</v>
      </c>
      <c r="D632" s="46">
        <f t="shared" si="222"/>
        <v>0</v>
      </c>
      <c r="E632" s="46">
        <f t="shared" si="222"/>
        <v>0</v>
      </c>
      <c r="F632" s="46">
        <f t="shared" si="222"/>
        <v>0</v>
      </c>
      <c r="G632" s="46">
        <f t="shared" si="222"/>
        <v>0</v>
      </c>
      <c r="H632" s="46">
        <f t="shared" si="222"/>
        <v>0</v>
      </c>
      <c r="I632" s="46">
        <f t="shared" si="222"/>
        <v>0</v>
      </c>
      <c r="J632" s="46">
        <f t="shared" si="222"/>
        <v>0</v>
      </c>
      <c r="K632" s="46">
        <f t="shared" si="222"/>
        <v>0</v>
      </c>
      <c r="L632" s="46">
        <f t="shared" si="222"/>
        <v>0</v>
      </c>
      <c r="M632" s="46">
        <f t="shared" si="222"/>
        <v>0</v>
      </c>
      <c r="N632" s="46">
        <f t="shared" si="222"/>
        <v>0</v>
      </c>
      <c r="O632" s="46">
        <f t="shared" si="222"/>
        <v>0</v>
      </c>
      <c r="P632" s="46">
        <f t="shared" si="222"/>
        <v>0</v>
      </c>
      <c r="Q632" s="46">
        <f t="shared" si="222"/>
        <v>0</v>
      </c>
      <c r="R632" s="46">
        <f t="shared" si="222"/>
        <v>0</v>
      </c>
      <c r="S632" s="46">
        <f t="shared" si="222"/>
        <v>0</v>
      </c>
      <c r="T632" s="46">
        <f t="shared" si="222"/>
        <v>0</v>
      </c>
      <c r="U632" s="46">
        <f t="shared" si="222"/>
        <v>0</v>
      </c>
      <c r="V632" s="46">
        <f t="shared" si="222"/>
        <v>0</v>
      </c>
      <c r="W632" s="46">
        <f t="shared" si="222"/>
        <v>0</v>
      </c>
      <c r="X632" s="46">
        <f t="shared" si="222"/>
        <v>0</v>
      </c>
      <c r="Y632" s="46">
        <f t="shared" si="222"/>
        <v>0</v>
      </c>
      <c r="Z632" s="46">
        <f t="shared" si="222"/>
        <v>0</v>
      </c>
      <c r="AA632" s="46">
        <f t="shared" si="222"/>
        <v>0</v>
      </c>
      <c r="AB632" s="46">
        <f t="shared" si="222"/>
        <v>0</v>
      </c>
      <c r="AC632" s="46">
        <f t="shared" si="222"/>
        <v>0</v>
      </c>
      <c r="AD632" s="46">
        <f t="shared" si="222"/>
        <v>0</v>
      </c>
      <c r="AE632" s="46">
        <f t="shared" si="222"/>
        <v>0</v>
      </c>
      <c r="AF632" s="46">
        <f t="shared" si="222"/>
        <v>0</v>
      </c>
      <c r="AG632" s="46">
        <f t="shared" si="222"/>
        <v>0</v>
      </c>
      <c r="AH632" s="46">
        <f t="shared" si="222"/>
        <v>0</v>
      </c>
      <c r="AI632" s="46">
        <f t="shared" si="222"/>
        <v>0</v>
      </c>
      <c r="AJ632" s="46">
        <f t="shared" si="222"/>
        <v>0</v>
      </c>
      <c r="AK632" s="46">
        <f t="shared" ref="AK632" si="223">SUBTOTAL(109,AI632:AJ632)</f>
        <v>0</v>
      </c>
    </row>
    <row r="633" spans="1:39" x14ac:dyDescent="0.25">
      <c r="A633" s="97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7" t="e">
        <f>iferrorAM693&amp;B634</f>
        <v>#NAME?</v>
      </c>
      <c r="B634" s="4" t="s">
        <v>38</v>
      </c>
      <c r="C634" s="145">
        <f>IFERROR(D632/C635*100,0)</f>
        <v>0</v>
      </c>
      <c r="D634" s="145"/>
      <c r="E634" s="145">
        <f>IFERROR(F632/E635*100,0)</f>
        <v>0</v>
      </c>
      <c r="F634" s="145"/>
      <c r="G634" s="28"/>
      <c r="H634" s="145">
        <f>IFERROR(I632/H635*100,0)</f>
        <v>0</v>
      </c>
      <c r="I634" s="145"/>
      <c r="J634" s="28"/>
      <c r="K634" s="145">
        <f>IFERROR(L632/K635*100,0)</f>
        <v>0</v>
      </c>
      <c r="L634" s="145"/>
      <c r="M634" s="28"/>
      <c r="N634" s="145">
        <f>IFERROR(O632/N635*100,0)</f>
        <v>0</v>
      </c>
      <c r="O634" s="145"/>
      <c r="P634" s="28"/>
      <c r="Q634" s="145">
        <f>IFERROR(R632/Q635*100,0)</f>
        <v>0</v>
      </c>
      <c r="R634" s="145"/>
      <c r="S634" s="28"/>
      <c r="T634" s="145">
        <f>IFERROR(U632/T635*100,0)</f>
        <v>0</v>
      </c>
      <c r="U634" s="145"/>
      <c r="V634" s="28"/>
      <c r="W634" s="145">
        <f>IFERROR(X632/W635*100,0)</f>
        <v>0</v>
      </c>
      <c r="X634" s="145"/>
      <c r="Y634" s="28"/>
      <c r="Z634" s="145">
        <f>IFERROR(AA632/Z635*100,0)</f>
        <v>0</v>
      </c>
      <c r="AA634" s="145"/>
      <c r="AB634" s="28"/>
      <c r="AC634" s="145">
        <f>IFERROR(AD632/AC635*100,0)</f>
        <v>0</v>
      </c>
      <c r="AD634" s="145"/>
      <c r="AE634" s="28"/>
      <c r="AF634" s="145">
        <f>IFERROR(AG632/AF635*100,0)</f>
        <v>0</v>
      </c>
      <c r="AG634" s="145"/>
      <c r="AH634" s="28"/>
      <c r="AI634" s="145">
        <f>IFERROR(AJ632/AI635*100,0)</f>
        <v>0</v>
      </c>
      <c r="AJ634" s="145"/>
      <c r="AK634" s="28"/>
    </row>
    <row r="635" spans="1:39" x14ac:dyDescent="0.25">
      <c r="A635" s="97" t="e">
        <f>iferrorAM694&amp;B635</f>
        <v>#NAME?</v>
      </c>
      <c r="B635" s="4" t="s">
        <v>39</v>
      </c>
      <c r="C635" s="143">
        <f>IFERROR(C632+D632,0)</f>
        <v>0</v>
      </c>
      <c r="D635" s="144"/>
      <c r="E635" s="143">
        <f>IFERROR(E632+F632,0)</f>
        <v>0</v>
      </c>
      <c r="F635" s="144"/>
      <c r="G635" s="29"/>
      <c r="H635" s="143">
        <f>IFERROR(H632+I632,0)</f>
        <v>0</v>
      </c>
      <c r="I635" s="144"/>
      <c r="J635" s="29"/>
      <c r="K635" s="143">
        <f>IFERROR(K632+L632,0)</f>
        <v>0</v>
      </c>
      <c r="L635" s="144"/>
      <c r="M635" s="29"/>
      <c r="N635" s="143">
        <f>IFERROR(N632+O632,0)</f>
        <v>0</v>
      </c>
      <c r="O635" s="144"/>
      <c r="P635" s="29"/>
      <c r="Q635" s="143">
        <f>IFERROR(Q632+R632,0)</f>
        <v>0</v>
      </c>
      <c r="R635" s="144"/>
      <c r="S635" s="29"/>
      <c r="T635" s="143">
        <f>IFERROR(T632+U632,0)</f>
        <v>0</v>
      </c>
      <c r="U635" s="144"/>
      <c r="V635" s="29"/>
      <c r="W635" s="143">
        <f>IFERROR(W632+X632,0)</f>
        <v>0</v>
      </c>
      <c r="X635" s="144"/>
      <c r="Y635" s="29"/>
      <c r="Z635" s="143">
        <f>IFERROR(Z632+AA632,0)</f>
        <v>0</v>
      </c>
      <c r="AA635" s="144"/>
      <c r="AB635" s="29"/>
      <c r="AC635" s="143">
        <f>IFERROR(AC632+AD632,0)</f>
        <v>0</v>
      </c>
      <c r="AD635" s="144"/>
      <c r="AE635" s="29"/>
      <c r="AF635" s="143">
        <f>IFERROR(AF632+AG632,0)</f>
        <v>0</v>
      </c>
      <c r="AG635" s="144"/>
      <c r="AH635" s="29"/>
      <c r="AI635" s="143">
        <f>IFERROR(AI632+AJ632,0)</f>
        <v>0</v>
      </c>
      <c r="AJ635" s="144"/>
      <c r="AK635" s="29"/>
    </row>
    <row r="636" spans="1:39" x14ac:dyDescent="0.25">
      <c r="A636" s="97" t="e">
        <f>iferrorAM695&amp;B636</f>
        <v>#NAME?</v>
      </c>
      <c r="B636" s="4" t="s">
        <v>40</v>
      </c>
      <c r="C636" s="145">
        <f>SUM(E636:AJ636,0)</f>
        <v>0</v>
      </c>
      <c r="D636" s="144"/>
      <c r="E636" s="145">
        <f>IFERROR(E635/C635*100,0)</f>
        <v>0</v>
      </c>
      <c r="F636" s="145"/>
      <c r="G636" s="28"/>
      <c r="H636" s="145">
        <f>IFERROR(H635/C635*100,0)</f>
        <v>0</v>
      </c>
      <c r="I636" s="145"/>
      <c r="J636" s="28"/>
      <c r="K636" s="145">
        <f>IFERROR(K635/C635*100,0)</f>
        <v>0</v>
      </c>
      <c r="L636" s="145"/>
      <c r="M636" s="28"/>
      <c r="N636" s="145">
        <f>IFERROR(N635/C635*100,0)</f>
        <v>0</v>
      </c>
      <c r="O636" s="145"/>
      <c r="P636" s="28"/>
      <c r="Q636" s="145">
        <f>IFERROR(Q635/C635*100,0)</f>
        <v>0</v>
      </c>
      <c r="R636" s="145"/>
      <c r="S636" s="28"/>
      <c r="T636" s="145">
        <f>IFERROR(T635/C635*100,0)</f>
        <v>0</v>
      </c>
      <c r="U636" s="145"/>
      <c r="V636" s="28"/>
      <c r="W636" s="145">
        <f>IFERROR(W635/C635*100,0)</f>
        <v>0</v>
      </c>
      <c r="X636" s="145"/>
      <c r="Y636" s="28"/>
      <c r="Z636" s="145">
        <f>IFERROR(Z635/C635*100,0)</f>
        <v>0</v>
      </c>
      <c r="AA636" s="145"/>
      <c r="AB636" s="28"/>
      <c r="AC636" s="145">
        <f>IFERROR(AC635/C635*100,0)</f>
        <v>0</v>
      </c>
      <c r="AD636" s="145"/>
      <c r="AE636" s="28"/>
      <c r="AF636" s="145">
        <f>IFERROR(AF635/C635*100,0)</f>
        <v>0</v>
      </c>
      <c r="AG636" s="145"/>
      <c r="AH636" s="28"/>
      <c r="AI636" s="145">
        <f>IFERROR(AI635/C635*100,0)</f>
        <v>0</v>
      </c>
      <c r="AJ636" s="145"/>
      <c r="AK636" s="28"/>
    </row>
    <row r="637" spans="1:39" x14ac:dyDescent="0.25">
      <c r="A637" s="97" t="str">
        <f t="shared" si="208"/>
        <v>Fuente: Superintendencia de Seguros, Dirección de Estudios del Sector Seguros.</v>
      </c>
      <c r="B637" s="52" t="s">
        <v>173</v>
      </c>
    </row>
    <row r="638" spans="1:39" ht="13.8" x14ac:dyDescent="0.25">
      <c r="A638" s="97" t="str">
        <f t="shared" si="208"/>
        <v/>
      </c>
      <c r="B638" s="87"/>
    </row>
    <row r="639" spans="1:39" x14ac:dyDescent="0.25">
      <c r="A639" s="97" t="str">
        <f t="shared" si="208"/>
        <v/>
      </c>
      <c r="B639" s="52"/>
      <c r="D639" s="92"/>
    </row>
    <row r="640" spans="1:39" x14ac:dyDescent="0.25">
      <c r="A640" s="97" t="str">
        <f t="shared" si="208"/>
        <v/>
      </c>
      <c r="B640" s="52"/>
    </row>
    <row r="641" spans="1:39" x14ac:dyDescent="0.25">
      <c r="A641" s="97" t="str">
        <f t="shared" si="208"/>
        <v/>
      </c>
      <c r="B641" s="52"/>
    </row>
    <row r="642" spans="1:39" x14ac:dyDescent="0.25">
      <c r="A642" s="97" t="str">
        <f t="shared" si="208"/>
        <v/>
      </c>
      <c r="B642" s="52"/>
    </row>
    <row r="643" spans="1:39" x14ac:dyDescent="0.25">
      <c r="A643" s="97" t="str">
        <f t="shared" si="208"/>
        <v/>
      </c>
      <c r="B643" s="52"/>
    </row>
    <row r="644" spans="1:39" x14ac:dyDescent="0.25">
      <c r="A644" s="97" t="str">
        <f t="shared" si="208"/>
        <v/>
      </c>
      <c r="B644" s="52"/>
    </row>
    <row r="645" spans="1:39" ht="20.25" customHeight="1" x14ac:dyDescent="0.4">
      <c r="A645" s="97" t="str">
        <f t="shared" si="208"/>
        <v>Superintendencia de Seguros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25">
      <c r="A646" s="97" t="str">
        <f t="shared" si="208"/>
        <v>Primas Netas Cobradas por Compañías, Según Ramos</v>
      </c>
      <c r="B646" s="134" t="s">
        <v>56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9" ht="12.75" customHeight="1" x14ac:dyDescent="0.25">
      <c r="A647" s="97" t="str">
        <f t="shared" si="208"/>
        <v>Diciembre, 2023</v>
      </c>
      <c r="B647" s="136" t="s">
        <v>159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9" ht="12.75" customHeight="1" x14ac:dyDescent="0.25">
      <c r="A648" s="97" t="str">
        <f t="shared" si="208"/>
        <v>(Valores en RD$)</v>
      </c>
      <c r="B648" s="134" t="s">
        <v>91</v>
      </c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spans="1:39" x14ac:dyDescent="0.25">
      <c r="A649" s="97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7" t="str">
        <f t="shared" ref="A650:A685" si="224">AM650&amp;B650</f>
        <v/>
      </c>
    </row>
    <row r="651" spans="1:39" ht="21.75" customHeight="1" thickTop="1" thickBot="1" x14ac:dyDescent="0.3">
      <c r="A651" s="97" t="str">
        <f t="shared" si="224"/>
        <v>Compañías</v>
      </c>
      <c r="B651" s="137" t="s">
        <v>33</v>
      </c>
      <c r="C651" s="142" t="s">
        <v>0</v>
      </c>
      <c r="D651" s="142"/>
      <c r="E651" s="142" t="s">
        <v>12</v>
      </c>
      <c r="F651" s="142"/>
      <c r="G651" s="67"/>
      <c r="H651" s="142" t="s">
        <v>13</v>
      </c>
      <c r="I651" s="142"/>
      <c r="J651" s="67"/>
      <c r="K651" s="142" t="s">
        <v>14</v>
      </c>
      <c r="L651" s="142"/>
      <c r="M651" s="67"/>
      <c r="N651" s="142" t="s">
        <v>15</v>
      </c>
      <c r="O651" s="142"/>
      <c r="P651" s="67"/>
      <c r="Q651" s="142" t="s">
        <v>27</v>
      </c>
      <c r="R651" s="142"/>
      <c r="S651" s="67"/>
      <c r="T651" s="142" t="s">
        <v>35</v>
      </c>
      <c r="U651" s="142"/>
      <c r="V651" s="67"/>
      <c r="W651" s="142" t="s">
        <v>16</v>
      </c>
      <c r="X651" s="142"/>
      <c r="Y651" s="67"/>
      <c r="Z651" s="142" t="s">
        <v>67</v>
      </c>
      <c r="AA651" s="142"/>
      <c r="AB651" s="67"/>
      <c r="AC651" s="142" t="s">
        <v>34</v>
      </c>
      <c r="AD651" s="142"/>
      <c r="AE651" s="67"/>
      <c r="AF651" s="142" t="s">
        <v>17</v>
      </c>
      <c r="AG651" s="142"/>
      <c r="AH651" s="67"/>
      <c r="AI651" s="142" t="s">
        <v>18</v>
      </c>
      <c r="AJ651" s="142"/>
      <c r="AK651" s="49"/>
    </row>
    <row r="652" spans="1:39" ht="14.4" thickTop="1" thickBot="1" x14ac:dyDescent="0.3">
      <c r="A652" s="97" t="str">
        <f t="shared" si="224"/>
        <v/>
      </c>
      <c r="B652" s="146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7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tr">
        <f>IFERROR(IF(INDEX('[1]PNC 2020'!$A$3:$AA$434,MATCH($A653,'[1]PNC 2020'!$A$7:$A$434,0)+4,MATCH(E$60,'[1]PNC 2020'!$A$3:$AA$3,0))=0,"",INDEX('[1]PNC 2020'!$A$3:$AA$434,MATCH($A653,'[1]PNC 2020'!$A$7:$A$434,0)+4,MATCH(E$60,'[1]PNC 2020'!$A$3:$AA$3,0))),"")</f>
        <v/>
      </c>
      <c r="F653" s="35" t="str">
        <f>IFERROR(IF(INDEX('[1]PNC 2020'!$A$3:$AA$434,MATCH($A653,'[1]PNC 2020'!$A$7:$A$434,0)+4,MATCH(F$60,'[1]PNC 2020'!$A$3:$AA$3,0))=0,"",INDEX('[1]PNC 2020'!$A$3:$AA$434,MATCH($A653,'[1]PNC 2020'!$A$7:$A$434,0)+4,MATCH(F$60,'[1]PNC 2020'!$A$3:$AA$3,0))),"")</f>
        <v/>
      </c>
      <c r="G653" s="35">
        <f>SUBTOTAL(109,E653:F653)</f>
        <v>0</v>
      </c>
      <c r="H653" s="35" t="str">
        <f>IFERROR(IF(INDEX('[1]PNC 2020'!$A$3:$AA$434,MATCH($A653,'[1]PNC 2020'!$A$7:$A$434,0)+4,MATCH(H$60,'[1]PNC 2020'!$A$3:$AA$3,0))=0,"",INDEX('[1]PNC 2020'!$A$3:$AA$434,MATCH($A653,'[1]PNC 2020'!$A$7:$A$434,0)+4,MATCH(H$60,'[1]PNC 2020'!$A$3:$AA$3,0))),"")</f>
        <v/>
      </c>
      <c r="I653" s="35" t="str">
        <f>IFERROR(IF(INDEX('[1]PNC 2020'!$A$3:$AA$434,MATCH($A653,'[1]PNC 2020'!$A$7:$A$434,0)+4,MATCH(I$60,'[1]PNC 2020'!$A$3:$AA$3,0))=0,"",INDEX('[1]PNC 2020'!$A$3:$AA$434,MATCH($A653,'[1]PNC 2020'!$A$7:$A$434,0)+4,MATCH(I$60,'[1]PNC 2020'!$A$3:$AA$3,0))),"")</f>
        <v/>
      </c>
      <c r="J653" s="35">
        <f>SUBTOTAL(109,H653:I653)</f>
        <v>0</v>
      </c>
      <c r="K653" s="35" t="str">
        <f>IFERROR(IF(INDEX('[1]PNC 2020'!$A$3:$AA$434,MATCH($A653,'[1]PNC 2020'!$A$7:$A$434,0)+4,MATCH(K$60,'[1]PNC 2020'!$A$3:$AA$3,0))=0,"",INDEX('[1]PNC 2020'!$A$3:$AA$434,MATCH($A653,'[1]PNC 2020'!$A$7:$A$434,0)+4,MATCH(K$60,'[1]PNC 2020'!$A$3:$AA$3,0))),"")</f>
        <v/>
      </c>
      <c r="L653" s="35" t="str">
        <f>IFERROR(IF(INDEX('[1]PNC 2020'!$A$3:$AA$434,MATCH($A653,'[1]PNC 2020'!$A$7:$A$434,0)+4,MATCH(L$60,'[1]PNC 2020'!$A$3:$AA$3,0))=0,"",INDEX('[1]PNC 2020'!$A$3:$AA$434,MATCH($A653,'[1]PNC 2020'!$A$7:$A$434,0)+4,MATCH(L$60,'[1]PNC 2020'!$A$3:$AA$3,0))),"")</f>
        <v/>
      </c>
      <c r="M653" s="35">
        <f>SUBTOTAL(109,K653:L653)</f>
        <v>0</v>
      </c>
      <c r="N653" s="35" t="str">
        <f>IFERROR(IF(INDEX('[1]PNC 2020'!$A$3:$AA$434,MATCH($A653,'[1]PNC 2020'!$A$7:$A$434,0)+4,MATCH(N$60,'[1]PNC 2020'!$A$3:$AA$3,0))=0,"",INDEX('[1]PNC 2020'!$A$3:$AA$434,MATCH($A653,'[1]PNC 2020'!$A$7:$A$434,0)+4,MATCH(N$60,'[1]PNC 2020'!$A$3:$AA$3,0))),"")</f>
        <v/>
      </c>
      <c r="O653" s="35" t="str">
        <f>IFERROR(IF(INDEX('[1]PNC 2020'!$A$3:$AA$434,MATCH($A653,'[1]PNC 2020'!$A$7:$A$434,0)+4,MATCH(O$60,'[1]PNC 2020'!$A$3:$AA$3,0))=0,"",INDEX('[1]PNC 2020'!$A$3:$AA$434,MATCH($A653,'[1]PNC 2020'!$A$7:$A$434,0)+4,MATCH(O$60,'[1]PNC 2020'!$A$3:$AA$3,0))),"")</f>
        <v/>
      </c>
      <c r="P653" s="35">
        <f>SUBTOTAL(109,N653:O653)</f>
        <v>0</v>
      </c>
      <c r="Q653" s="35" t="str">
        <f>IFERROR(IF(INDEX('[1]PNC 2020'!$A$3:$AA$434,MATCH($A653,'[1]PNC 2020'!$A$7:$A$434,0)+4,MATCH(Q$60,'[1]PNC 2020'!$A$3:$AA$3,0))=0,"",INDEX('[1]PNC 2020'!$A$3:$AA$434,MATCH($A653,'[1]PNC 2020'!$A$7:$A$434,0)+4,MATCH(Q$60,'[1]PNC 2020'!$A$3:$AA$3,0))),"")</f>
        <v/>
      </c>
      <c r="R653" s="35" t="str">
        <f>IFERROR(IF(INDEX('[1]PNC 2020'!$A$3:$AA$434,MATCH($A653,'[1]PNC 2020'!$A$7:$A$434,0)+4,MATCH(R$60,'[1]PNC 2020'!$A$3:$AA$3,0))=0,"",INDEX('[1]PNC 2020'!$A$3:$AA$434,MATCH($A653,'[1]PNC 2020'!$A$7:$A$434,0)+4,MATCH(R$60,'[1]PNC 2020'!$A$3:$AA$3,0))),"")</f>
        <v/>
      </c>
      <c r="S653" s="35">
        <f>SUBTOTAL(109,Q653:R653)</f>
        <v>0</v>
      </c>
      <c r="T653" s="35" t="str">
        <f>IFERROR(IF(INDEX('[1]PNC 2020'!$A$3:$AA$434,MATCH($A653,'[1]PNC 2020'!$A$7:$A$434,0)+4,MATCH(T$60,'[1]PNC 2020'!$A$3:$AA$3,0))=0,"",INDEX('[1]PNC 2020'!$A$3:$AA$434,MATCH($A653,'[1]PNC 2020'!$A$7:$A$434,0)+4,MATCH(T$60,'[1]PNC 2020'!$A$3:$AA$3,0))),"")</f>
        <v/>
      </c>
      <c r="U653" s="35" t="str">
        <f>IFERROR(IF(INDEX('[1]PNC 2020'!$A$3:$AA$434,MATCH($A653,'[1]PNC 2020'!$A$7:$A$434,0)+4,MATCH(U$60,'[1]PNC 2020'!$A$3:$AA$3,0))=0,"",INDEX('[1]PNC 2020'!$A$3:$AA$434,MATCH($A653,'[1]PNC 2020'!$A$7:$A$434,0)+4,MATCH(U$60,'[1]PNC 2020'!$A$3:$AA$3,0))),"")</f>
        <v/>
      </c>
      <c r="V653" s="35">
        <f>SUBTOTAL(109,T653:U653)</f>
        <v>0</v>
      </c>
      <c r="W653" s="35" t="str">
        <f>IFERROR(IF(INDEX('[1]PNC 2020'!$A$3:$AA$434,MATCH($A653,'[1]PNC 2020'!$A$7:$A$434,0)+4,MATCH(W$60,'[1]PNC 2020'!$A$3:$AA$3,0))=0,"",INDEX('[1]PNC 2020'!$A$3:$AA$434,MATCH($A653,'[1]PNC 2020'!$A$7:$A$434,0)+4,MATCH(W$60,'[1]PNC 2020'!$A$3:$AA$3,0))),"")</f>
        <v/>
      </c>
      <c r="X653" s="35" t="str">
        <f>IFERROR(IF(INDEX('[1]PNC 2020'!$A$3:$AA$434,MATCH($A653,'[1]PNC 2020'!$A$7:$A$434,0)+4,MATCH(X$60,'[1]PNC 2020'!$A$3:$AA$3,0))=0,"",INDEX('[1]PNC 2020'!$A$3:$AA$434,MATCH($A653,'[1]PNC 2020'!$A$7:$A$434,0)+4,MATCH(X$60,'[1]PNC 2020'!$A$3:$AA$3,0))),"")</f>
        <v/>
      </c>
      <c r="Y653" s="35">
        <f>SUBTOTAL(109,W653:X653)</f>
        <v>0</v>
      </c>
      <c r="Z653" s="35" t="str">
        <f>IFERROR(IF(INDEX('[1]PNC 2020'!$A$3:$AA$434,MATCH($A653,'[1]PNC 2020'!$A$7:$A$434,0)+4,MATCH(Z$60,'[1]PNC 2020'!$A$3:$AA$3,0))=0,"",INDEX('[1]PNC 2020'!$A$3:$AA$434,MATCH($A653,'[1]PNC 2020'!$A$7:$A$434,0)+4,MATCH(Z$60,'[1]PNC 2020'!$A$3:$AA$3,0))),"")</f>
        <v/>
      </c>
      <c r="AA653" s="35" t="str">
        <f>IFERROR(IF(INDEX('[1]PNC 2020'!$A$3:$AA$434,MATCH($A653,'[1]PNC 2020'!$A$7:$A$434,0)+4,MATCH(AA$60,'[1]PNC 2020'!$A$3:$AA$3,0))=0,"",INDEX('[1]PNC 2020'!$A$3:$AA$434,MATCH($A653,'[1]PNC 2020'!$A$7:$A$434,0)+4,MATCH(AA$60,'[1]PNC 2020'!$A$3:$AA$3,0))),"")</f>
        <v/>
      </c>
      <c r="AB653" s="35">
        <f>SUBTOTAL(109,Z653:AA653)</f>
        <v>0</v>
      </c>
      <c r="AC653" s="35" t="str">
        <f>IFERROR(IF(INDEX('[1]PNC 2020'!$A$3:$AA$434,MATCH($A653,'[1]PNC 2020'!$A$7:$A$434,0)+4,MATCH(AC$60,'[1]PNC 2020'!$A$3:$AA$3,0))=0,"",INDEX('[1]PNC 2020'!$A$3:$AA$434,MATCH($A653,'[1]PNC 2020'!$A$7:$A$434,0)+4,MATCH(AC$60,'[1]PNC 2020'!$A$3:$AA$3,0))),"")</f>
        <v/>
      </c>
      <c r="AD653" s="35" t="str">
        <f>IFERROR(IF(INDEX('[1]PNC 2020'!$A$3:$AA$434,MATCH($A653,'[1]PNC 2020'!$A$7:$A$434,0)+4,MATCH(AD$60,'[1]PNC 2020'!$A$3:$AA$3,0))=0,"",INDEX('[1]PNC 2020'!$A$3:$AA$434,MATCH($A653,'[1]PNC 2020'!$A$7:$A$434,0)+4,MATCH(AD$60,'[1]PNC 2020'!$A$3:$AA$3,0))),"")</f>
        <v/>
      </c>
      <c r="AE653" s="35">
        <f>SUBTOTAL(109,AC653:AD653)</f>
        <v>0</v>
      </c>
      <c r="AF653" s="35" t="str">
        <f>IFERROR(IF(INDEX('[1]PNC 2020'!$A$3:$AA$434,MATCH($A653,'[1]PNC 2020'!$A$7:$A$434,0)+4,MATCH(AF$60,'[1]PNC 2020'!$A$3:$AA$3,0))=0,"",INDEX('[1]PNC 2020'!$A$3:$AA$434,MATCH($A653,'[1]PNC 2020'!$A$7:$A$434,0)+4,MATCH(AF$60,'[1]PNC 2020'!$A$3:$AA$3,0))),"")</f>
        <v/>
      </c>
      <c r="AG653" s="35" t="str">
        <f>IFERROR(IF(INDEX('[1]PNC 2020'!$A$3:$AA$434,MATCH($A653,'[1]PNC 2020'!$A$7:$A$434,0)+4,MATCH(AG$60,'[1]PNC 2020'!$A$3:$AA$3,0))=0,"",INDEX('[1]PNC 2020'!$A$3:$AA$434,MATCH($A653,'[1]PNC 2020'!$A$7:$A$434,0)+4,MATCH(AG$60,'[1]PNC 2020'!$A$3:$AA$3,0))),"")</f>
        <v/>
      </c>
      <c r="AH653" s="35">
        <f>SUBTOTAL(109,AF653:AG653)</f>
        <v>0</v>
      </c>
      <c r="AI653" s="35" t="str">
        <f>IFERROR(IF(INDEX('[1]PNC 2020'!$A$3:$AA$434,MATCH($A653,'[1]PNC 2020'!$A$7:$A$434,0)+4,MATCH(AI$60,'[1]PNC 2020'!$A$3:$AA$3,0))=0,"",INDEX('[1]PNC 2020'!$A$3:$AA$434,MATCH($A653,'[1]PNC 2020'!$A$7:$A$434,0)+4,MATCH(AI$60,'[1]PNC 2020'!$A$3:$AA$3,0))),"")</f>
        <v/>
      </c>
      <c r="AJ653" s="35" t="str">
        <f>IFERROR(IF(INDEX('[1]PNC 2020'!$A$3:$AA$434,MATCH($A653,'[1]PNC 2020'!$A$7:$A$434,0)+4,MATCH(AJ$60,'[1]PNC 2020'!$A$3:$AA$3,0))=0,"",INDEX('[1]PNC 2020'!$A$3:$AA$434,MATCH($A653,'[1]PNC 2020'!$A$7:$A$434,0)+4,MATCH(AJ$60,'[1]PNC 2020'!$A$3:$AA$3,0))),"")</f>
        <v/>
      </c>
      <c r="AK653" s="35">
        <f>SUBTOTAL(109,AI653:AJ653)</f>
        <v>0</v>
      </c>
      <c r="AM653" s="97" t="s">
        <v>11</v>
      </c>
    </row>
    <row r="654" spans="1:39" s="32" customFormat="1" ht="15.9" customHeight="1" x14ac:dyDescent="0.25">
      <c r="A654" s="97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tr">
        <f>IFERROR(IF(INDEX('[1]PNC 2020'!$A$3:$AA$434,MATCH($A654,'[1]PNC 2020'!$A$7:$A$434,0)+4,MATCH(E$60,'[1]PNC 2020'!$A$3:$AA$3,0))=0,"",INDEX('[1]PNC 2020'!$A$3:$AA$434,MATCH($A654,'[1]PNC 2020'!$A$7:$A$434,0)+4,MATCH(E$60,'[1]PNC 2020'!$A$3:$AA$3,0))),"")</f>
        <v/>
      </c>
      <c r="F654" s="35" t="str">
        <f>IFERROR(IF(INDEX('[1]PNC 2020'!$A$3:$AA$434,MATCH($A654,'[1]PNC 2020'!$A$7:$A$434,0)+4,MATCH(F$60,'[1]PNC 2020'!$A$3:$AA$3,0))=0,"",INDEX('[1]PNC 2020'!$A$3:$AA$434,MATCH($A654,'[1]PNC 2020'!$A$7:$A$434,0)+4,MATCH(F$60,'[1]PNC 2020'!$A$3:$AA$3,0))),"")</f>
        <v/>
      </c>
      <c r="G654" s="35">
        <f t="shared" ref="G654:G685" si="227">SUBTOTAL(109,E654:F654)</f>
        <v>0</v>
      </c>
      <c r="H654" s="35" t="str">
        <f>IFERROR(IF(INDEX('[1]PNC 2020'!$A$3:$AA$434,MATCH($A654,'[1]PNC 2020'!$A$7:$A$434,0)+4,MATCH(H$60,'[1]PNC 2020'!$A$3:$AA$3,0))=0,"",INDEX('[1]PNC 2020'!$A$3:$AA$434,MATCH($A654,'[1]PNC 2020'!$A$7:$A$434,0)+4,MATCH(H$60,'[1]PNC 2020'!$A$3:$AA$3,0))),"")</f>
        <v/>
      </c>
      <c r="I654" s="35" t="str">
        <f>IFERROR(IF(INDEX('[1]PNC 2020'!$A$3:$AA$434,MATCH($A654,'[1]PNC 2020'!$A$7:$A$434,0)+4,MATCH(I$60,'[1]PNC 2020'!$A$3:$AA$3,0))=0,"",INDEX('[1]PNC 2020'!$A$3:$AA$434,MATCH($A654,'[1]PNC 2020'!$A$7:$A$434,0)+4,MATCH(I$60,'[1]PNC 2020'!$A$3:$AA$3,0))),"")</f>
        <v/>
      </c>
      <c r="J654" s="35">
        <f t="shared" ref="J654:J685" si="228">SUBTOTAL(109,H654:I654)</f>
        <v>0</v>
      </c>
      <c r="K654" s="35" t="str">
        <f>IFERROR(IF(INDEX('[1]PNC 2020'!$A$3:$AA$434,MATCH($A654,'[1]PNC 2020'!$A$7:$A$434,0)+4,MATCH(K$60,'[1]PNC 2020'!$A$3:$AA$3,0))=0,"",INDEX('[1]PNC 2020'!$A$3:$AA$434,MATCH($A654,'[1]PNC 2020'!$A$7:$A$434,0)+4,MATCH(K$60,'[1]PNC 2020'!$A$3:$AA$3,0))),"")</f>
        <v/>
      </c>
      <c r="L654" s="35" t="str">
        <f>IFERROR(IF(INDEX('[1]PNC 2020'!$A$3:$AA$434,MATCH($A654,'[1]PNC 2020'!$A$7:$A$434,0)+4,MATCH(L$60,'[1]PNC 2020'!$A$3:$AA$3,0))=0,"",INDEX('[1]PNC 2020'!$A$3:$AA$434,MATCH($A654,'[1]PNC 2020'!$A$7:$A$434,0)+4,MATCH(L$60,'[1]PNC 2020'!$A$3:$AA$3,0))),"")</f>
        <v/>
      </c>
      <c r="M654" s="35">
        <f t="shared" ref="M654:M685" si="229">SUBTOTAL(109,K654:L654)</f>
        <v>0</v>
      </c>
      <c r="N654" s="35" t="str">
        <f>IFERROR(IF(INDEX('[1]PNC 2020'!$A$3:$AA$434,MATCH($A654,'[1]PNC 2020'!$A$7:$A$434,0)+4,MATCH(N$60,'[1]PNC 2020'!$A$3:$AA$3,0))=0,"",INDEX('[1]PNC 2020'!$A$3:$AA$434,MATCH($A654,'[1]PNC 2020'!$A$7:$A$434,0)+4,MATCH(N$60,'[1]PNC 2020'!$A$3:$AA$3,0))),"")</f>
        <v/>
      </c>
      <c r="O654" s="35" t="str">
        <f>IFERROR(IF(INDEX('[1]PNC 2020'!$A$3:$AA$434,MATCH($A654,'[1]PNC 2020'!$A$7:$A$434,0)+4,MATCH(O$60,'[1]PNC 2020'!$A$3:$AA$3,0))=0,"",INDEX('[1]PNC 2020'!$A$3:$AA$434,MATCH($A654,'[1]PNC 2020'!$A$7:$A$434,0)+4,MATCH(O$60,'[1]PNC 2020'!$A$3:$AA$3,0))),"")</f>
        <v/>
      </c>
      <c r="P654" s="35">
        <f t="shared" ref="P654:P685" si="230">SUBTOTAL(109,N654:O654)</f>
        <v>0</v>
      </c>
      <c r="Q654" s="35" t="str">
        <f>IFERROR(IF(INDEX('[1]PNC 2020'!$A$3:$AA$434,MATCH($A654,'[1]PNC 2020'!$A$7:$A$434,0)+4,MATCH(Q$60,'[1]PNC 2020'!$A$3:$AA$3,0))=0,"",INDEX('[1]PNC 2020'!$A$3:$AA$434,MATCH($A654,'[1]PNC 2020'!$A$7:$A$434,0)+4,MATCH(Q$60,'[1]PNC 2020'!$A$3:$AA$3,0))),"")</f>
        <v/>
      </c>
      <c r="R654" s="35" t="str">
        <f>IFERROR(IF(INDEX('[1]PNC 2020'!$A$3:$AA$434,MATCH($A654,'[1]PNC 2020'!$A$7:$A$434,0)+4,MATCH(R$60,'[1]PNC 2020'!$A$3:$AA$3,0))=0,"",INDEX('[1]PNC 2020'!$A$3:$AA$434,MATCH($A654,'[1]PNC 2020'!$A$7:$A$434,0)+4,MATCH(R$60,'[1]PNC 2020'!$A$3:$AA$3,0))),"")</f>
        <v/>
      </c>
      <c r="S654" s="35">
        <f t="shared" ref="S654:S685" si="231">SUBTOTAL(109,Q654:R654)</f>
        <v>0</v>
      </c>
      <c r="T654" s="35" t="str">
        <f>IFERROR(IF(INDEX('[1]PNC 2020'!$A$3:$AA$434,MATCH($A654,'[1]PNC 2020'!$A$7:$A$434,0)+4,MATCH(T$60,'[1]PNC 2020'!$A$3:$AA$3,0))=0,"",INDEX('[1]PNC 2020'!$A$3:$AA$434,MATCH($A654,'[1]PNC 2020'!$A$7:$A$434,0)+4,MATCH(T$60,'[1]PNC 2020'!$A$3:$AA$3,0))),"")</f>
        <v/>
      </c>
      <c r="U654" s="35" t="str">
        <f>IFERROR(IF(INDEX('[1]PNC 2020'!$A$3:$AA$434,MATCH($A654,'[1]PNC 2020'!$A$7:$A$434,0)+4,MATCH(U$60,'[1]PNC 2020'!$A$3:$AA$3,0))=0,"",INDEX('[1]PNC 2020'!$A$3:$AA$434,MATCH($A654,'[1]PNC 2020'!$A$7:$A$434,0)+4,MATCH(U$60,'[1]PNC 2020'!$A$3:$AA$3,0))),"")</f>
        <v/>
      </c>
      <c r="V654" s="35">
        <f t="shared" ref="V654:V685" si="232">SUBTOTAL(109,T654:U654)</f>
        <v>0</v>
      </c>
      <c r="W654" s="35" t="str">
        <f>IFERROR(IF(INDEX('[1]PNC 2020'!$A$3:$AA$434,MATCH($A654,'[1]PNC 2020'!$A$7:$A$434,0)+4,MATCH(W$60,'[1]PNC 2020'!$A$3:$AA$3,0))=0,"",INDEX('[1]PNC 2020'!$A$3:$AA$434,MATCH($A654,'[1]PNC 2020'!$A$7:$A$434,0)+4,MATCH(W$60,'[1]PNC 2020'!$A$3:$AA$3,0))),"")</f>
        <v/>
      </c>
      <c r="X654" s="35" t="str">
        <f>IFERROR(IF(INDEX('[1]PNC 2020'!$A$3:$AA$434,MATCH($A654,'[1]PNC 2020'!$A$7:$A$434,0)+4,MATCH(X$60,'[1]PNC 2020'!$A$3:$AA$3,0))=0,"",INDEX('[1]PNC 2020'!$A$3:$AA$434,MATCH($A654,'[1]PNC 2020'!$A$7:$A$434,0)+4,MATCH(X$60,'[1]PNC 2020'!$A$3:$AA$3,0))),"")</f>
        <v/>
      </c>
      <c r="Y654" s="35">
        <f t="shared" ref="Y654:Y685" si="233">SUBTOTAL(109,W654:X654)</f>
        <v>0</v>
      </c>
      <c r="Z654" s="35" t="str">
        <f>IFERROR(IF(INDEX('[1]PNC 2020'!$A$3:$AA$434,MATCH($A654,'[1]PNC 2020'!$A$7:$A$434,0)+4,MATCH(Z$60,'[1]PNC 2020'!$A$3:$AA$3,0))=0,"",INDEX('[1]PNC 2020'!$A$3:$AA$434,MATCH($A654,'[1]PNC 2020'!$A$7:$A$434,0)+4,MATCH(Z$60,'[1]PNC 2020'!$A$3:$AA$3,0))),"")</f>
        <v/>
      </c>
      <c r="AA654" s="35" t="str">
        <f>IFERROR(IF(INDEX('[1]PNC 2020'!$A$3:$AA$434,MATCH($A654,'[1]PNC 2020'!$A$7:$A$434,0)+4,MATCH(AA$60,'[1]PNC 2020'!$A$3:$AA$3,0))=0,"",INDEX('[1]PNC 2020'!$A$3:$AA$434,MATCH($A654,'[1]PNC 2020'!$A$7:$A$434,0)+4,MATCH(AA$60,'[1]PNC 2020'!$A$3:$AA$3,0))),"")</f>
        <v/>
      </c>
      <c r="AB654" s="35">
        <f t="shared" ref="AB654:AB685" si="234">SUBTOTAL(109,Z654:AA654)</f>
        <v>0</v>
      </c>
      <c r="AC654" s="35" t="str">
        <f>IFERROR(IF(INDEX('[1]PNC 2020'!$A$3:$AA$434,MATCH($A654,'[1]PNC 2020'!$A$7:$A$434,0)+4,MATCH(AC$60,'[1]PNC 2020'!$A$3:$AA$3,0))=0,"",INDEX('[1]PNC 2020'!$A$3:$AA$434,MATCH($A654,'[1]PNC 2020'!$A$7:$A$434,0)+4,MATCH(AC$60,'[1]PNC 2020'!$A$3:$AA$3,0))),"")</f>
        <v/>
      </c>
      <c r="AD654" s="35" t="str">
        <f>IFERROR(IF(INDEX('[1]PNC 2020'!$A$3:$AA$434,MATCH($A654,'[1]PNC 2020'!$A$7:$A$434,0)+4,MATCH(AD$60,'[1]PNC 2020'!$A$3:$AA$3,0))=0,"",INDEX('[1]PNC 2020'!$A$3:$AA$434,MATCH($A654,'[1]PNC 2020'!$A$7:$A$434,0)+4,MATCH(AD$60,'[1]PNC 2020'!$A$3:$AA$3,0))),"")</f>
        <v/>
      </c>
      <c r="AE654" s="35">
        <f t="shared" ref="AE654:AE685" si="235">SUBTOTAL(109,AC654:AD654)</f>
        <v>0</v>
      </c>
      <c r="AF654" s="35" t="str">
        <f>IFERROR(IF(INDEX('[1]PNC 2020'!$A$3:$AA$434,MATCH($A654,'[1]PNC 2020'!$A$7:$A$434,0)+4,MATCH(AF$60,'[1]PNC 2020'!$A$3:$AA$3,0))=0,"",INDEX('[1]PNC 2020'!$A$3:$AA$434,MATCH($A654,'[1]PNC 2020'!$A$7:$A$434,0)+4,MATCH(AF$60,'[1]PNC 2020'!$A$3:$AA$3,0))),"")</f>
        <v/>
      </c>
      <c r="AG654" s="35" t="str">
        <f>IFERROR(IF(INDEX('[1]PNC 2020'!$A$3:$AA$434,MATCH($A654,'[1]PNC 2020'!$A$7:$A$434,0)+4,MATCH(AG$60,'[1]PNC 2020'!$A$3:$AA$3,0))=0,"",INDEX('[1]PNC 2020'!$A$3:$AA$434,MATCH($A654,'[1]PNC 2020'!$A$7:$A$434,0)+4,MATCH(AG$60,'[1]PNC 2020'!$A$3:$AA$3,0))),"")</f>
        <v/>
      </c>
      <c r="AH654" s="35">
        <f t="shared" ref="AH654:AH685" si="236">SUBTOTAL(109,AF654:AG654)</f>
        <v>0</v>
      </c>
      <c r="AI654" s="35" t="str">
        <f>IFERROR(IF(INDEX('[1]PNC 2020'!$A$3:$AA$434,MATCH($A654,'[1]PNC 2020'!$A$7:$A$434,0)+4,MATCH(AI$60,'[1]PNC 2020'!$A$3:$AA$3,0))=0,"",INDEX('[1]PNC 2020'!$A$3:$AA$434,MATCH($A654,'[1]PNC 2020'!$A$7:$A$434,0)+4,MATCH(AI$60,'[1]PNC 2020'!$A$3:$AA$3,0))),"")</f>
        <v/>
      </c>
      <c r="AJ654" s="35" t="str">
        <f>IFERROR(IF(INDEX('[1]PNC 2020'!$A$3:$AA$434,MATCH($A654,'[1]PNC 2020'!$A$7:$A$434,0)+4,MATCH(AJ$60,'[1]PNC 2020'!$A$3:$AA$3,0))=0,"",INDEX('[1]PNC 2020'!$A$3:$AA$434,MATCH($A654,'[1]PNC 2020'!$A$7:$A$434,0)+4,MATCH(AJ$60,'[1]PNC 2020'!$A$3:$AA$3,0))),"")</f>
        <v/>
      </c>
      <c r="AK654" s="35">
        <f t="shared" ref="AK654:AK685" si="237">SUBTOTAL(109,AI654:AJ654)</f>
        <v>0</v>
      </c>
      <c r="AM654" s="97" t="s">
        <v>11</v>
      </c>
    </row>
    <row r="655" spans="1:39" s="32" customFormat="1" ht="15.9" customHeight="1" x14ac:dyDescent="0.25">
      <c r="A655" s="97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tr">
        <f>IFERROR(IF(INDEX('[1]PNC 2020'!$A$3:$AA$434,MATCH($A655,'[1]PNC 2020'!$A$7:$A$434,0)+4,MATCH(E$60,'[1]PNC 2020'!$A$3:$AA$3,0))=0,"",INDEX('[1]PNC 2020'!$A$3:$AA$434,MATCH($A655,'[1]PNC 2020'!$A$7:$A$434,0)+4,MATCH(E$60,'[1]PNC 2020'!$A$3:$AA$3,0))),"")</f>
        <v/>
      </c>
      <c r="F655" s="35" t="str">
        <f>IFERROR(IF(INDEX('[1]PNC 2020'!$A$3:$AA$434,MATCH($A655,'[1]PNC 2020'!$A$7:$A$434,0)+4,MATCH(F$60,'[1]PNC 2020'!$A$3:$AA$3,0))=0,"",INDEX('[1]PNC 2020'!$A$3:$AA$434,MATCH($A655,'[1]PNC 2020'!$A$7:$A$434,0)+4,MATCH(F$60,'[1]PNC 2020'!$A$3:$AA$3,0))),"")</f>
        <v/>
      </c>
      <c r="G655" s="35">
        <f t="shared" si="227"/>
        <v>0</v>
      </c>
      <c r="H655" s="35" t="str">
        <f>IFERROR(IF(INDEX('[1]PNC 2020'!$A$3:$AA$434,MATCH($A655,'[1]PNC 2020'!$A$7:$A$434,0)+4,MATCH(H$60,'[1]PNC 2020'!$A$3:$AA$3,0))=0,"",INDEX('[1]PNC 2020'!$A$3:$AA$434,MATCH($A655,'[1]PNC 2020'!$A$7:$A$434,0)+4,MATCH(H$60,'[1]PNC 2020'!$A$3:$AA$3,0))),"")</f>
        <v/>
      </c>
      <c r="I655" s="35" t="str">
        <f>IFERROR(IF(INDEX('[1]PNC 2020'!$A$3:$AA$434,MATCH($A655,'[1]PNC 2020'!$A$7:$A$434,0)+4,MATCH(I$60,'[1]PNC 2020'!$A$3:$AA$3,0))=0,"",INDEX('[1]PNC 2020'!$A$3:$AA$434,MATCH($A655,'[1]PNC 2020'!$A$7:$A$434,0)+4,MATCH(I$60,'[1]PNC 2020'!$A$3:$AA$3,0))),"")</f>
        <v/>
      </c>
      <c r="J655" s="35">
        <f t="shared" si="228"/>
        <v>0</v>
      </c>
      <c r="K655" s="35" t="str">
        <f>IFERROR(IF(INDEX('[1]PNC 2020'!$A$3:$AA$434,MATCH($A655,'[1]PNC 2020'!$A$7:$A$434,0)+4,MATCH(K$60,'[1]PNC 2020'!$A$3:$AA$3,0))=0,"",INDEX('[1]PNC 2020'!$A$3:$AA$434,MATCH($A655,'[1]PNC 2020'!$A$7:$A$434,0)+4,MATCH(K$60,'[1]PNC 2020'!$A$3:$AA$3,0))),"")</f>
        <v/>
      </c>
      <c r="L655" s="35" t="str">
        <f>IFERROR(IF(INDEX('[1]PNC 2020'!$A$3:$AA$434,MATCH($A655,'[1]PNC 2020'!$A$7:$A$434,0)+4,MATCH(L$60,'[1]PNC 2020'!$A$3:$AA$3,0))=0,"",INDEX('[1]PNC 2020'!$A$3:$AA$434,MATCH($A655,'[1]PNC 2020'!$A$7:$A$434,0)+4,MATCH(L$60,'[1]PNC 2020'!$A$3:$AA$3,0))),"")</f>
        <v/>
      </c>
      <c r="M655" s="35">
        <f t="shared" si="229"/>
        <v>0</v>
      </c>
      <c r="N655" s="35" t="str">
        <f>IFERROR(IF(INDEX('[1]PNC 2020'!$A$3:$AA$434,MATCH($A655,'[1]PNC 2020'!$A$7:$A$434,0)+4,MATCH(N$60,'[1]PNC 2020'!$A$3:$AA$3,0))=0,"",INDEX('[1]PNC 2020'!$A$3:$AA$434,MATCH($A655,'[1]PNC 2020'!$A$7:$A$434,0)+4,MATCH(N$60,'[1]PNC 2020'!$A$3:$AA$3,0))),"")</f>
        <v/>
      </c>
      <c r="O655" s="35" t="str">
        <f>IFERROR(IF(INDEX('[1]PNC 2020'!$A$3:$AA$434,MATCH($A655,'[1]PNC 2020'!$A$7:$A$434,0)+4,MATCH(O$60,'[1]PNC 2020'!$A$3:$AA$3,0))=0,"",INDEX('[1]PNC 2020'!$A$3:$AA$434,MATCH($A655,'[1]PNC 2020'!$A$7:$A$434,0)+4,MATCH(O$60,'[1]PNC 2020'!$A$3:$AA$3,0))),"")</f>
        <v/>
      </c>
      <c r="P655" s="35">
        <f t="shared" si="230"/>
        <v>0</v>
      </c>
      <c r="Q655" s="35" t="str">
        <f>IFERROR(IF(INDEX('[1]PNC 2020'!$A$3:$AA$434,MATCH($A655,'[1]PNC 2020'!$A$7:$A$434,0)+4,MATCH(Q$60,'[1]PNC 2020'!$A$3:$AA$3,0))=0,"",INDEX('[1]PNC 2020'!$A$3:$AA$434,MATCH($A655,'[1]PNC 2020'!$A$7:$A$434,0)+4,MATCH(Q$60,'[1]PNC 2020'!$A$3:$AA$3,0))),"")</f>
        <v/>
      </c>
      <c r="R655" s="35" t="str">
        <f>IFERROR(IF(INDEX('[1]PNC 2020'!$A$3:$AA$434,MATCH($A655,'[1]PNC 2020'!$A$7:$A$434,0)+4,MATCH(R$60,'[1]PNC 2020'!$A$3:$AA$3,0))=0,"",INDEX('[1]PNC 2020'!$A$3:$AA$434,MATCH($A655,'[1]PNC 2020'!$A$7:$A$434,0)+4,MATCH(R$60,'[1]PNC 2020'!$A$3:$AA$3,0))),"")</f>
        <v/>
      </c>
      <c r="S655" s="35">
        <f t="shared" si="231"/>
        <v>0</v>
      </c>
      <c r="T655" s="35" t="str">
        <f>IFERROR(IF(INDEX('[1]PNC 2020'!$A$3:$AA$434,MATCH($A655,'[1]PNC 2020'!$A$7:$A$434,0)+4,MATCH(T$60,'[1]PNC 2020'!$A$3:$AA$3,0))=0,"",INDEX('[1]PNC 2020'!$A$3:$AA$434,MATCH($A655,'[1]PNC 2020'!$A$7:$A$434,0)+4,MATCH(T$60,'[1]PNC 2020'!$A$3:$AA$3,0))),"")</f>
        <v/>
      </c>
      <c r="U655" s="35" t="str">
        <f>IFERROR(IF(INDEX('[1]PNC 2020'!$A$3:$AA$434,MATCH($A655,'[1]PNC 2020'!$A$7:$A$434,0)+4,MATCH(U$60,'[1]PNC 2020'!$A$3:$AA$3,0))=0,"",INDEX('[1]PNC 2020'!$A$3:$AA$434,MATCH($A655,'[1]PNC 2020'!$A$7:$A$434,0)+4,MATCH(U$60,'[1]PNC 2020'!$A$3:$AA$3,0))),"")</f>
        <v/>
      </c>
      <c r="V655" s="35">
        <f t="shared" si="232"/>
        <v>0</v>
      </c>
      <c r="W655" s="35" t="str">
        <f>IFERROR(IF(INDEX('[1]PNC 2020'!$A$3:$AA$434,MATCH($A655,'[1]PNC 2020'!$A$7:$A$434,0)+4,MATCH(W$60,'[1]PNC 2020'!$A$3:$AA$3,0))=0,"",INDEX('[1]PNC 2020'!$A$3:$AA$434,MATCH($A655,'[1]PNC 2020'!$A$7:$A$434,0)+4,MATCH(W$60,'[1]PNC 2020'!$A$3:$AA$3,0))),"")</f>
        <v/>
      </c>
      <c r="X655" s="35" t="str">
        <f>IFERROR(IF(INDEX('[1]PNC 2020'!$A$3:$AA$434,MATCH($A655,'[1]PNC 2020'!$A$7:$A$434,0)+4,MATCH(X$60,'[1]PNC 2020'!$A$3:$AA$3,0))=0,"",INDEX('[1]PNC 2020'!$A$3:$AA$434,MATCH($A655,'[1]PNC 2020'!$A$7:$A$434,0)+4,MATCH(X$60,'[1]PNC 2020'!$A$3:$AA$3,0))),"")</f>
        <v/>
      </c>
      <c r="Y655" s="35">
        <f t="shared" si="233"/>
        <v>0</v>
      </c>
      <c r="Z655" s="35" t="str">
        <f>IFERROR(IF(INDEX('[1]PNC 2020'!$A$3:$AA$434,MATCH($A655,'[1]PNC 2020'!$A$7:$A$434,0)+4,MATCH(Z$60,'[1]PNC 2020'!$A$3:$AA$3,0))=0,"",INDEX('[1]PNC 2020'!$A$3:$AA$434,MATCH($A655,'[1]PNC 2020'!$A$7:$A$434,0)+4,MATCH(Z$60,'[1]PNC 2020'!$A$3:$AA$3,0))),"")</f>
        <v/>
      </c>
      <c r="AA655" s="35" t="str">
        <f>IFERROR(IF(INDEX('[1]PNC 2020'!$A$3:$AA$434,MATCH($A655,'[1]PNC 2020'!$A$7:$A$434,0)+4,MATCH(AA$60,'[1]PNC 2020'!$A$3:$AA$3,0))=0,"",INDEX('[1]PNC 2020'!$A$3:$AA$434,MATCH($A655,'[1]PNC 2020'!$A$7:$A$434,0)+4,MATCH(AA$60,'[1]PNC 2020'!$A$3:$AA$3,0))),"")</f>
        <v/>
      </c>
      <c r="AB655" s="35">
        <f t="shared" si="234"/>
        <v>0</v>
      </c>
      <c r="AC655" s="35" t="str">
        <f>IFERROR(IF(INDEX('[1]PNC 2020'!$A$3:$AA$434,MATCH($A655,'[1]PNC 2020'!$A$7:$A$434,0)+4,MATCH(AC$60,'[1]PNC 2020'!$A$3:$AA$3,0))=0,"",INDEX('[1]PNC 2020'!$A$3:$AA$434,MATCH($A655,'[1]PNC 2020'!$A$7:$A$434,0)+4,MATCH(AC$60,'[1]PNC 2020'!$A$3:$AA$3,0))),"")</f>
        <v/>
      </c>
      <c r="AD655" s="35" t="str">
        <f>IFERROR(IF(INDEX('[1]PNC 2020'!$A$3:$AA$434,MATCH($A655,'[1]PNC 2020'!$A$7:$A$434,0)+4,MATCH(AD$60,'[1]PNC 2020'!$A$3:$AA$3,0))=0,"",INDEX('[1]PNC 2020'!$A$3:$AA$434,MATCH($A655,'[1]PNC 2020'!$A$7:$A$434,0)+4,MATCH(AD$60,'[1]PNC 2020'!$A$3:$AA$3,0))),"")</f>
        <v/>
      </c>
      <c r="AE655" s="35">
        <f t="shared" si="235"/>
        <v>0</v>
      </c>
      <c r="AF655" s="35" t="str">
        <f>IFERROR(IF(INDEX('[1]PNC 2020'!$A$3:$AA$434,MATCH($A655,'[1]PNC 2020'!$A$7:$A$434,0)+4,MATCH(AF$60,'[1]PNC 2020'!$A$3:$AA$3,0))=0,"",INDEX('[1]PNC 2020'!$A$3:$AA$434,MATCH($A655,'[1]PNC 2020'!$A$7:$A$434,0)+4,MATCH(AF$60,'[1]PNC 2020'!$A$3:$AA$3,0))),"")</f>
        <v/>
      </c>
      <c r="AG655" s="35" t="str">
        <f>IFERROR(IF(INDEX('[1]PNC 2020'!$A$3:$AA$434,MATCH($A655,'[1]PNC 2020'!$A$7:$A$434,0)+4,MATCH(AG$60,'[1]PNC 2020'!$A$3:$AA$3,0))=0,"",INDEX('[1]PNC 2020'!$A$3:$AA$434,MATCH($A655,'[1]PNC 2020'!$A$7:$A$434,0)+4,MATCH(AG$60,'[1]PNC 2020'!$A$3:$AA$3,0))),"")</f>
        <v/>
      </c>
      <c r="AH655" s="35">
        <f t="shared" si="236"/>
        <v>0</v>
      </c>
      <c r="AI655" s="35" t="str">
        <f>IFERROR(IF(INDEX('[1]PNC 2020'!$A$3:$AA$434,MATCH($A655,'[1]PNC 2020'!$A$7:$A$434,0)+4,MATCH(AI$60,'[1]PNC 2020'!$A$3:$AA$3,0))=0,"",INDEX('[1]PNC 2020'!$A$3:$AA$434,MATCH($A655,'[1]PNC 2020'!$A$7:$A$434,0)+4,MATCH(AI$60,'[1]PNC 2020'!$A$3:$AA$3,0))),"")</f>
        <v/>
      </c>
      <c r="AJ655" s="35" t="str">
        <f>IFERROR(IF(INDEX('[1]PNC 2020'!$A$3:$AA$434,MATCH($A655,'[1]PNC 2020'!$A$7:$A$434,0)+4,MATCH(AJ$60,'[1]PNC 2020'!$A$3:$AA$3,0))=0,"",INDEX('[1]PNC 2020'!$A$3:$AA$434,MATCH($A655,'[1]PNC 2020'!$A$7:$A$434,0)+4,MATCH(AJ$60,'[1]PNC 2020'!$A$3:$AA$3,0))),"")</f>
        <v/>
      </c>
      <c r="AK655" s="35">
        <f t="shared" si="237"/>
        <v>0</v>
      </c>
      <c r="AM655" s="97" t="s">
        <v>11</v>
      </c>
    </row>
    <row r="656" spans="1:39" s="32" customFormat="1" ht="15.9" customHeight="1" x14ac:dyDescent="0.25">
      <c r="A656" s="97" t="str">
        <f t="shared" si="224"/>
        <v>DiciembreMapfre BHD Compañía de Seguros</v>
      </c>
      <c r="B656" s="37" t="s">
        <v>110</v>
      </c>
      <c r="C656" s="44">
        <f t="shared" si="225"/>
        <v>0</v>
      </c>
      <c r="D656" s="44">
        <f t="shared" si="226"/>
        <v>0</v>
      </c>
      <c r="E656" s="35" t="str">
        <f>IFERROR(IF(INDEX('[1]PNC 2020'!$A$3:$AA$434,MATCH($A656,'[1]PNC 2020'!$A$7:$A$434,0)+4,MATCH(E$60,'[1]PNC 2020'!$A$3:$AA$3,0))=0,"",INDEX('[1]PNC 2020'!$A$3:$AA$434,MATCH($A656,'[1]PNC 2020'!$A$7:$A$434,0)+4,MATCH(E$60,'[1]PNC 2020'!$A$3:$AA$3,0))),"")</f>
        <v/>
      </c>
      <c r="F656" s="35" t="str">
        <f>IFERROR(IF(INDEX('[1]PNC 2020'!$A$3:$AA$434,MATCH($A656,'[1]PNC 2020'!$A$7:$A$434,0)+4,MATCH(F$60,'[1]PNC 2020'!$A$3:$AA$3,0))=0,"",INDEX('[1]PNC 2020'!$A$3:$AA$434,MATCH($A656,'[1]PNC 2020'!$A$7:$A$434,0)+4,MATCH(F$60,'[1]PNC 2020'!$A$3:$AA$3,0))),"")</f>
        <v/>
      </c>
      <c r="G656" s="35">
        <f t="shared" si="227"/>
        <v>0</v>
      </c>
      <c r="H656" s="35" t="str">
        <f>IFERROR(IF(INDEX('[1]PNC 2020'!$A$3:$AA$434,MATCH($A656,'[1]PNC 2020'!$A$7:$A$434,0)+4,MATCH(H$60,'[1]PNC 2020'!$A$3:$AA$3,0))=0,"",INDEX('[1]PNC 2020'!$A$3:$AA$434,MATCH($A656,'[1]PNC 2020'!$A$7:$A$434,0)+4,MATCH(H$60,'[1]PNC 2020'!$A$3:$AA$3,0))),"")</f>
        <v/>
      </c>
      <c r="I656" s="35" t="str">
        <f>IFERROR(IF(INDEX('[1]PNC 2020'!$A$3:$AA$434,MATCH($A656,'[1]PNC 2020'!$A$7:$A$434,0)+4,MATCH(I$60,'[1]PNC 2020'!$A$3:$AA$3,0))=0,"",INDEX('[1]PNC 2020'!$A$3:$AA$434,MATCH($A656,'[1]PNC 2020'!$A$7:$A$434,0)+4,MATCH(I$60,'[1]PNC 2020'!$A$3:$AA$3,0))),"")</f>
        <v/>
      </c>
      <c r="J656" s="35">
        <f t="shared" si="228"/>
        <v>0</v>
      </c>
      <c r="K656" s="35" t="str">
        <f>IFERROR(IF(INDEX('[1]PNC 2020'!$A$3:$AA$434,MATCH($A656,'[1]PNC 2020'!$A$7:$A$434,0)+4,MATCH(K$60,'[1]PNC 2020'!$A$3:$AA$3,0))=0,"",INDEX('[1]PNC 2020'!$A$3:$AA$434,MATCH($A656,'[1]PNC 2020'!$A$7:$A$434,0)+4,MATCH(K$60,'[1]PNC 2020'!$A$3:$AA$3,0))),"")</f>
        <v/>
      </c>
      <c r="L656" s="35" t="str">
        <f>IFERROR(IF(INDEX('[1]PNC 2020'!$A$3:$AA$434,MATCH($A656,'[1]PNC 2020'!$A$7:$A$434,0)+4,MATCH(L$60,'[1]PNC 2020'!$A$3:$AA$3,0))=0,"",INDEX('[1]PNC 2020'!$A$3:$AA$434,MATCH($A656,'[1]PNC 2020'!$A$7:$A$434,0)+4,MATCH(L$60,'[1]PNC 2020'!$A$3:$AA$3,0))),"")</f>
        <v/>
      </c>
      <c r="M656" s="35">
        <f t="shared" si="229"/>
        <v>0</v>
      </c>
      <c r="N656" s="35" t="str">
        <f>IFERROR(IF(INDEX('[1]PNC 2020'!$A$3:$AA$434,MATCH($A656,'[1]PNC 2020'!$A$7:$A$434,0)+4,MATCH(N$60,'[1]PNC 2020'!$A$3:$AA$3,0))=0,"",INDEX('[1]PNC 2020'!$A$3:$AA$434,MATCH($A656,'[1]PNC 2020'!$A$7:$A$434,0)+4,MATCH(N$60,'[1]PNC 2020'!$A$3:$AA$3,0))),"")</f>
        <v/>
      </c>
      <c r="O656" s="35" t="str">
        <f>IFERROR(IF(INDEX('[1]PNC 2020'!$A$3:$AA$434,MATCH($A656,'[1]PNC 2020'!$A$7:$A$434,0)+4,MATCH(O$60,'[1]PNC 2020'!$A$3:$AA$3,0))=0,"",INDEX('[1]PNC 2020'!$A$3:$AA$434,MATCH($A656,'[1]PNC 2020'!$A$7:$A$434,0)+4,MATCH(O$60,'[1]PNC 2020'!$A$3:$AA$3,0))),"")</f>
        <v/>
      </c>
      <c r="P656" s="35">
        <f t="shared" si="230"/>
        <v>0</v>
      </c>
      <c r="Q656" s="35" t="str">
        <f>IFERROR(IF(INDEX('[1]PNC 2020'!$A$3:$AA$434,MATCH($A656,'[1]PNC 2020'!$A$7:$A$434,0)+4,MATCH(Q$60,'[1]PNC 2020'!$A$3:$AA$3,0))=0,"",INDEX('[1]PNC 2020'!$A$3:$AA$434,MATCH($A656,'[1]PNC 2020'!$A$7:$A$434,0)+4,MATCH(Q$60,'[1]PNC 2020'!$A$3:$AA$3,0))),"")</f>
        <v/>
      </c>
      <c r="R656" s="35" t="str">
        <f>IFERROR(IF(INDEX('[1]PNC 2020'!$A$3:$AA$434,MATCH($A656,'[1]PNC 2020'!$A$7:$A$434,0)+4,MATCH(R$60,'[1]PNC 2020'!$A$3:$AA$3,0))=0,"",INDEX('[1]PNC 2020'!$A$3:$AA$434,MATCH($A656,'[1]PNC 2020'!$A$7:$A$434,0)+4,MATCH(R$60,'[1]PNC 2020'!$A$3:$AA$3,0))),"")</f>
        <v/>
      </c>
      <c r="S656" s="35">
        <f t="shared" si="231"/>
        <v>0</v>
      </c>
      <c r="T656" s="35" t="str">
        <f>IFERROR(IF(INDEX('[1]PNC 2020'!$A$3:$AA$434,MATCH($A656,'[1]PNC 2020'!$A$7:$A$434,0)+4,MATCH(T$60,'[1]PNC 2020'!$A$3:$AA$3,0))=0,"",INDEX('[1]PNC 2020'!$A$3:$AA$434,MATCH($A656,'[1]PNC 2020'!$A$7:$A$434,0)+4,MATCH(T$60,'[1]PNC 2020'!$A$3:$AA$3,0))),"")</f>
        <v/>
      </c>
      <c r="U656" s="35" t="str">
        <f>IFERROR(IF(INDEX('[1]PNC 2020'!$A$3:$AA$434,MATCH($A656,'[1]PNC 2020'!$A$7:$A$434,0)+4,MATCH(U$60,'[1]PNC 2020'!$A$3:$AA$3,0))=0,"",INDEX('[1]PNC 2020'!$A$3:$AA$434,MATCH($A656,'[1]PNC 2020'!$A$7:$A$434,0)+4,MATCH(U$60,'[1]PNC 2020'!$A$3:$AA$3,0))),"")</f>
        <v/>
      </c>
      <c r="V656" s="35">
        <f t="shared" si="232"/>
        <v>0</v>
      </c>
      <c r="W656" s="35" t="str">
        <f>IFERROR(IF(INDEX('[1]PNC 2020'!$A$3:$AA$434,MATCH($A656,'[1]PNC 2020'!$A$7:$A$434,0)+4,MATCH(W$60,'[1]PNC 2020'!$A$3:$AA$3,0))=0,"",INDEX('[1]PNC 2020'!$A$3:$AA$434,MATCH($A656,'[1]PNC 2020'!$A$7:$A$434,0)+4,MATCH(W$60,'[1]PNC 2020'!$A$3:$AA$3,0))),"")</f>
        <v/>
      </c>
      <c r="X656" s="35" t="str">
        <f>IFERROR(IF(INDEX('[1]PNC 2020'!$A$3:$AA$434,MATCH($A656,'[1]PNC 2020'!$A$7:$A$434,0)+4,MATCH(X$60,'[1]PNC 2020'!$A$3:$AA$3,0))=0,"",INDEX('[1]PNC 2020'!$A$3:$AA$434,MATCH($A656,'[1]PNC 2020'!$A$7:$A$434,0)+4,MATCH(X$60,'[1]PNC 2020'!$A$3:$AA$3,0))),"")</f>
        <v/>
      </c>
      <c r="Y656" s="35">
        <f t="shared" si="233"/>
        <v>0</v>
      </c>
      <c r="Z656" s="35" t="str">
        <f>IFERROR(IF(INDEX('[1]PNC 2020'!$A$3:$AA$434,MATCH($A656,'[1]PNC 2020'!$A$7:$A$434,0)+4,MATCH(Z$60,'[1]PNC 2020'!$A$3:$AA$3,0))=0,"",INDEX('[1]PNC 2020'!$A$3:$AA$434,MATCH($A656,'[1]PNC 2020'!$A$7:$A$434,0)+4,MATCH(Z$60,'[1]PNC 2020'!$A$3:$AA$3,0))),"")</f>
        <v/>
      </c>
      <c r="AA656" s="35" t="str">
        <f>IFERROR(IF(INDEX('[1]PNC 2020'!$A$3:$AA$434,MATCH($A656,'[1]PNC 2020'!$A$7:$A$434,0)+4,MATCH(AA$60,'[1]PNC 2020'!$A$3:$AA$3,0))=0,"",INDEX('[1]PNC 2020'!$A$3:$AA$434,MATCH($A656,'[1]PNC 2020'!$A$7:$A$434,0)+4,MATCH(AA$60,'[1]PNC 2020'!$A$3:$AA$3,0))),"")</f>
        <v/>
      </c>
      <c r="AB656" s="35">
        <f t="shared" si="234"/>
        <v>0</v>
      </c>
      <c r="AC656" s="35" t="str">
        <f>IFERROR(IF(INDEX('[1]PNC 2020'!$A$3:$AA$434,MATCH($A656,'[1]PNC 2020'!$A$7:$A$434,0)+4,MATCH(AC$60,'[1]PNC 2020'!$A$3:$AA$3,0))=0,"",INDEX('[1]PNC 2020'!$A$3:$AA$434,MATCH($A656,'[1]PNC 2020'!$A$7:$A$434,0)+4,MATCH(AC$60,'[1]PNC 2020'!$A$3:$AA$3,0))),"")</f>
        <v/>
      </c>
      <c r="AD656" s="35" t="str">
        <f>IFERROR(IF(INDEX('[1]PNC 2020'!$A$3:$AA$434,MATCH($A656,'[1]PNC 2020'!$A$7:$A$434,0)+4,MATCH(AD$60,'[1]PNC 2020'!$A$3:$AA$3,0))=0,"",INDEX('[1]PNC 2020'!$A$3:$AA$434,MATCH($A656,'[1]PNC 2020'!$A$7:$A$434,0)+4,MATCH(AD$60,'[1]PNC 2020'!$A$3:$AA$3,0))),"")</f>
        <v/>
      </c>
      <c r="AE656" s="35">
        <f t="shared" si="235"/>
        <v>0</v>
      </c>
      <c r="AF656" s="35" t="str">
        <f>IFERROR(IF(INDEX('[1]PNC 2020'!$A$3:$AA$434,MATCH($A656,'[1]PNC 2020'!$A$7:$A$434,0)+4,MATCH(AF$60,'[1]PNC 2020'!$A$3:$AA$3,0))=0,"",INDEX('[1]PNC 2020'!$A$3:$AA$434,MATCH($A656,'[1]PNC 2020'!$A$7:$A$434,0)+4,MATCH(AF$60,'[1]PNC 2020'!$A$3:$AA$3,0))),"")</f>
        <v/>
      </c>
      <c r="AG656" s="35" t="str">
        <f>IFERROR(IF(INDEX('[1]PNC 2020'!$A$3:$AA$434,MATCH($A656,'[1]PNC 2020'!$A$7:$A$434,0)+4,MATCH(AG$60,'[1]PNC 2020'!$A$3:$AA$3,0))=0,"",INDEX('[1]PNC 2020'!$A$3:$AA$434,MATCH($A656,'[1]PNC 2020'!$A$7:$A$434,0)+4,MATCH(AG$60,'[1]PNC 2020'!$A$3:$AA$3,0))),"")</f>
        <v/>
      </c>
      <c r="AH656" s="35">
        <f t="shared" si="236"/>
        <v>0</v>
      </c>
      <c r="AI656" s="35" t="str">
        <f>IFERROR(IF(INDEX('[1]PNC 2020'!$A$3:$AA$434,MATCH($A656,'[1]PNC 2020'!$A$7:$A$434,0)+4,MATCH(AI$60,'[1]PNC 2020'!$A$3:$AA$3,0))=0,"",INDEX('[1]PNC 2020'!$A$3:$AA$434,MATCH($A656,'[1]PNC 2020'!$A$7:$A$434,0)+4,MATCH(AI$60,'[1]PNC 2020'!$A$3:$AA$3,0))),"")</f>
        <v/>
      </c>
      <c r="AJ656" s="35" t="str">
        <f>IFERROR(IF(INDEX('[1]PNC 2020'!$A$3:$AA$434,MATCH($A656,'[1]PNC 2020'!$A$7:$A$434,0)+4,MATCH(AJ$60,'[1]PNC 2020'!$A$3:$AA$3,0))=0,"",INDEX('[1]PNC 2020'!$A$3:$AA$434,MATCH($A656,'[1]PNC 2020'!$A$7:$A$434,0)+4,MATCH(AJ$60,'[1]PNC 2020'!$A$3:$AA$3,0))),"")</f>
        <v/>
      </c>
      <c r="AK656" s="35">
        <f t="shared" si="237"/>
        <v>0</v>
      </c>
      <c r="AM656" s="97" t="s">
        <v>11</v>
      </c>
    </row>
    <row r="657" spans="1:39" s="32" customFormat="1" ht="15.9" customHeight="1" x14ac:dyDescent="0.25">
      <c r="A657" s="97" t="str">
        <f t="shared" si="224"/>
        <v>DiciembreLa Colonial, S. A., Compañia De Seguros</v>
      </c>
      <c r="B657" s="37" t="s">
        <v>111</v>
      </c>
      <c r="C657" s="44">
        <f t="shared" si="225"/>
        <v>0</v>
      </c>
      <c r="D657" s="44">
        <f t="shared" si="226"/>
        <v>0</v>
      </c>
      <c r="E657" s="35" t="str">
        <f>IFERROR(IF(INDEX('[1]PNC 2020'!$A$3:$AA$434,MATCH($A657,'[1]PNC 2020'!$A$7:$A$434,0)+4,MATCH(E$60,'[1]PNC 2020'!$A$3:$AA$3,0))=0,"",INDEX('[1]PNC 2020'!$A$3:$AA$434,MATCH($A657,'[1]PNC 2020'!$A$7:$A$434,0)+4,MATCH(E$60,'[1]PNC 2020'!$A$3:$AA$3,0))),"")</f>
        <v/>
      </c>
      <c r="F657" s="35" t="str">
        <f>IFERROR(IF(INDEX('[1]PNC 2020'!$A$3:$AA$434,MATCH($A657,'[1]PNC 2020'!$A$7:$A$434,0)+4,MATCH(F$60,'[1]PNC 2020'!$A$3:$AA$3,0))=0,"",INDEX('[1]PNC 2020'!$A$3:$AA$434,MATCH($A657,'[1]PNC 2020'!$A$7:$A$434,0)+4,MATCH(F$60,'[1]PNC 2020'!$A$3:$AA$3,0))),"")</f>
        <v/>
      </c>
      <c r="G657" s="35">
        <f t="shared" si="227"/>
        <v>0</v>
      </c>
      <c r="H657" s="35" t="str">
        <f>IFERROR(IF(INDEX('[1]PNC 2020'!$A$3:$AA$434,MATCH($A657,'[1]PNC 2020'!$A$7:$A$434,0)+4,MATCH(H$60,'[1]PNC 2020'!$A$3:$AA$3,0))=0,"",INDEX('[1]PNC 2020'!$A$3:$AA$434,MATCH($A657,'[1]PNC 2020'!$A$7:$A$434,0)+4,MATCH(H$60,'[1]PNC 2020'!$A$3:$AA$3,0))),"")</f>
        <v/>
      </c>
      <c r="I657" s="35" t="str">
        <f>IFERROR(IF(INDEX('[1]PNC 2020'!$A$3:$AA$434,MATCH($A657,'[1]PNC 2020'!$A$7:$A$434,0)+4,MATCH(I$60,'[1]PNC 2020'!$A$3:$AA$3,0))=0,"",INDEX('[1]PNC 2020'!$A$3:$AA$434,MATCH($A657,'[1]PNC 2020'!$A$7:$A$434,0)+4,MATCH(I$60,'[1]PNC 2020'!$A$3:$AA$3,0))),"")</f>
        <v/>
      </c>
      <c r="J657" s="35">
        <f t="shared" si="228"/>
        <v>0</v>
      </c>
      <c r="K657" s="35" t="str">
        <f>IFERROR(IF(INDEX('[1]PNC 2020'!$A$3:$AA$434,MATCH($A657,'[1]PNC 2020'!$A$7:$A$434,0)+4,MATCH(K$60,'[1]PNC 2020'!$A$3:$AA$3,0))=0,"",INDEX('[1]PNC 2020'!$A$3:$AA$434,MATCH($A657,'[1]PNC 2020'!$A$7:$A$434,0)+4,MATCH(K$60,'[1]PNC 2020'!$A$3:$AA$3,0))),"")</f>
        <v/>
      </c>
      <c r="L657" s="35" t="str">
        <f>IFERROR(IF(INDEX('[1]PNC 2020'!$A$3:$AA$434,MATCH($A657,'[1]PNC 2020'!$A$7:$A$434,0)+4,MATCH(L$60,'[1]PNC 2020'!$A$3:$AA$3,0))=0,"",INDEX('[1]PNC 2020'!$A$3:$AA$434,MATCH($A657,'[1]PNC 2020'!$A$7:$A$434,0)+4,MATCH(L$60,'[1]PNC 2020'!$A$3:$AA$3,0))),"")</f>
        <v/>
      </c>
      <c r="M657" s="35">
        <f t="shared" si="229"/>
        <v>0</v>
      </c>
      <c r="N657" s="35" t="str">
        <f>IFERROR(IF(INDEX('[1]PNC 2020'!$A$3:$AA$434,MATCH($A657,'[1]PNC 2020'!$A$7:$A$434,0)+4,MATCH(N$60,'[1]PNC 2020'!$A$3:$AA$3,0))=0,"",INDEX('[1]PNC 2020'!$A$3:$AA$434,MATCH($A657,'[1]PNC 2020'!$A$7:$A$434,0)+4,MATCH(N$60,'[1]PNC 2020'!$A$3:$AA$3,0))),"")</f>
        <v/>
      </c>
      <c r="O657" s="35" t="str">
        <f>IFERROR(IF(INDEX('[1]PNC 2020'!$A$3:$AA$434,MATCH($A657,'[1]PNC 2020'!$A$7:$A$434,0)+4,MATCH(O$60,'[1]PNC 2020'!$A$3:$AA$3,0))=0,"",INDEX('[1]PNC 2020'!$A$3:$AA$434,MATCH($A657,'[1]PNC 2020'!$A$7:$A$434,0)+4,MATCH(O$60,'[1]PNC 2020'!$A$3:$AA$3,0))),"")</f>
        <v/>
      </c>
      <c r="P657" s="35">
        <f t="shared" si="230"/>
        <v>0</v>
      </c>
      <c r="Q657" s="35" t="str">
        <f>IFERROR(IF(INDEX('[1]PNC 2020'!$A$3:$AA$434,MATCH($A657,'[1]PNC 2020'!$A$7:$A$434,0)+4,MATCH(Q$60,'[1]PNC 2020'!$A$3:$AA$3,0))=0,"",INDEX('[1]PNC 2020'!$A$3:$AA$434,MATCH($A657,'[1]PNC 2020'!$A$7:$A$434,0)+4,MATCH(Q$60,'[1]PNC 2020'!$A$3:$AA$3,0))),"")</f>
        <v/>
      </c>
      <c r="R657" s="35" t="str">
        <f>IFERROR(IF(INDEX('[1]PNC 2020'!$A$3:$AA$434,MATCH($A657,'[1]PNC 2020'!$A$7:$A$434,0)+4,MATCH(R$60,'[1]PNC 2020'!$A$3:$AA$3,0))=0,"",INDEX('[1]PNC 2020'!$A$3:$AA$434,MATCH($A657,'[1]PNC 2020'!$A$7:$A$434,0)+4,MATCH(R$60,'[1]PNC 2020'!$A$3:$AA$3,0))),"")</f>
        <v/>
      </c>
      <c r="S657" s="35">
        <f t="shared" si="231"/>
        <v>0</v>
      </c>
      <c r="T657" s="35" t="str">
        <f>IFERROR(IF(INDEX('[1]PNC 2020'!$A$3:$AA$434,MATCH($A657,'[1]PNC 2020'!$A$7:$A$434,0)+4,MATCH(T$60,'[1]PNC 2020'!$A$3:$AA$3,0))=0,"",INDEX('[1]PNC 2020'!$A$3:$AA$434,MATCH($A657,'[1]PNC 2020'!$A$7:$A$434,0)+4,MATCH(T$60,'[1]PNC 2020'!$A$3:$AA$3,0))),"")</f>
        <v/>
      </c>
      <c r="U657" s="35" t="str">
        <f>IFERROR(IF(INDEX('[1]PNC 2020'!$A$3:$AA$434,MATCH($A657,'[1]PNC 2020'!$A$7:$A$434,0)+4,MATCH(U$60,'[1]PNC 2020'!$A$3:$AA$3,0))=0,"",INDEX('[1]PNC 2020'!$A$3:$AA$434,MATCH($A657,'[1]PNC 2020'!$A$7:$A$434,0)+4,MATCH(U$60,'[1]PNC 2020'!$A$3:$AA$3,0))),"")</f>
        <v/>
      </c>
      <c r="V657" s="35">
        <f t="shared" si="232"/>
        <v>0</v>
      </c>
      <c r="W657" s="35" t="str">
        <f>IFERROR(IF(INDEX('[1]PNC 2020'!$A$3:$AA$434,MATCH($A657,'[1]PNC 2020'!$A$7:$A$434,0)+4,MATCH(W$60,'[1]PNC 2020'!$A$3:$AA$3,0))=0,"",INDEX('[1]PNC 2020'!$A$3:$AA$434,MATCH($A657,'[1]PNC 2020'!$A$7:$A$434,0)+4,MATCH(W$60,'[1]PNC 2020'!$A$3:$AA$3,0))),"")</f>
        <v/>
      </c>
      <c r="X657" s="35" t="str">
        <f>IFERROR(IF(INDEX('[1]PNC 2020'!$A$3:$AA$434,MATCH($A657,'[1]PNC 2020'!$A$7:$A$434,0)+4,MATCH(X$60,'[1]PNC 2020'!$A$3:$AA$3,0))=0,"",INDEX('[1]PNC 2020'!$A$3:$AA$434,MATCH($A657,'[1]PNC 2020'!$A$7:$A$434,0)+4,MATCH(X$60,'[1]PNC 2020'!$A$3:$AA$3,0))),"")</f>
        <v/>
      </c>
      <c r="Y657" s="35">
        <f t="shared" si="233"/>
        <v>0</v>
      </c>
      <c r="Z657" s="35" t="str">
        <f>IFERROR(IF(INDEX('[1]PNC 2020'!$A$3:$AA$434,MATCH($A657,'[1]PNC 2020'!$A$7:$A$434,0)+4,MATCH(Z$60,'[1]PNC 2020'!$A$3:$AA$3,0))=0,"",INDEX('[1]PNC 2020'!$A$3:$AA$434,MATCH($A657,'[1]PNC 2020'!$A$7:$A$434,0)+4,MATCH(Z$60,'[1]PNC 2020'!$A$3:$AA$3,0))),"")</f>
        <v/>
      </c>
      <c r="AA657" s="35" t="str">
        <f>IFERROR(IF(INDEX('[1]PNC 2020'!$A$3:$AA$434,MATCH($A657,'[1]PNC 2020'!$A$7:$A$434,0)+4,MATCH(AA$60,'[1]PNC 2020'!$A$3:$AA$3,0))=0,"",INDEX('[1]PNC 2020'!$A$3:$AA$434,MATCH($A657,'[1]PNC 2020'!$A$7:$A$434,0)+4,MATCH(AA$60,'[1]PNC 2020'!$A$3:$AA$3,0))),"")</f>
        <v/>
      </c>
      <c r="AB657" s="35">
        <f t="shared" si="234"/>
        <v>0</v>
      </c>
      <c r="AC657" s="35" t="str">
        <f>IFERROR(IF(INDEX('[1]PNC 2020'!$A$3:$AA$434,MATCH($A657,'[1]PNC 2020'!$A$7:$A$434,0)+4,MATCH(AC$60,'[1]PNC 2020'!$A$3:$AA$3,0))=0,"",INDEX('[1]PNC 2020'!$A$3:$AA$434,MATCH($A657,'[1]PNC 2020'!$A$7:$A$434,0)+4,MATCH(AC$60,'[1]PNC 2020'!$A$3:$AA$3,0))),"")</f>
        <v/>
      </c>
      <c r="AD657" s="35" t="str">
        <f>IFERROR(IF(INDEX('[1]PNC 2020'!$A$3:$AA$434,MATCH($A657,'[1]PNC 2020'!$A$7:$A$434,0)+4,MATCH(AD$60,'[1]PNC 2020'!$A$3:$AA$3,0))=0,"",INDEX('[1]PNC 2020'!$A$3:$AA$434,MATCH($A657,'[1]PNC 2020'!$A$7:$A$434,0)+4,MATCH(AD$60,'[1]PNC 2020'!$A$3:$AA$3,0))),"")</f>
        <v/>
      </c>
      <c r="AE657" s="35">
        <f t="shared" si="235"/>
        <v>0</v>
      </c>
      <c r="AF657" s="35" t="str">
        <f>IFERROR(IF(INDEX('[1]PNC 2020'!$A$3:$AA$434,MATCH($A657,'[1]PNC 2020'!$A$7:$A$434,0)+4,MATCH(AF$60,'[1]PNC 2020'!$A$3:$AA$3,0))=0,"",INDEX('[1]PNC 2020'!$A$3:$AA$434,MATCH($A657,'[1]PNC 2020'!$A$7:$A$434,0)+4,MATCH(AF$60,'[1]PNC 2020'!$A$3:$AA$3,0))),"")</f>
        <v/>
      </c>
      <c r="AG657" s="35" t="str">
        <f>IFERROR(IF(INDEX('[1]PNC 2020'!$A$3:$AA$434,MATCH($A657,'[1]PNC 2020'!$A$7:$A$434,0)+4,MATCH(AG$60,'[1]PNC 2020'!$A$3:$AA$3,0))=0,"",INDEX('[1]PNC 2020'!$A$3:$AA$434,MATCH($A657,'[1]PNC 2020'!$A$7:$A$434,0)+4,MATCH(AG$60,'[1]PNC 2020'!$A$3:$AA$3,0))),"")</f>
        <v/>
      </c>
      <c r="AH657" s="35">
        <f t="shared" si="236"/>
        <v>0</v>
      </c>
      <c r="AI657" s="35" t="str">
        <f>IFERROR(IF(INDEX('[1]PNC 2020'!$A$3:$AA$434,MATCH($A657,'[1]PNC 2020'!$A$7:$A$434,0)+4,MATCH(AI$60,'[1]PNC 2020'!$A$3:$AA$3,0))=0,"",INDEX('[1]PNC 2020'!$A$3:$AA$434,MATCH($A657,'[1]PNC 2020'!$A$7:$A$434,0)+4,MATCH(AI$60,'[1]PNC 2020'!$A$3:$AA$3,0))),"")</f>
        <v/>
      </c>
      <c r="AJ657" s="35" t="str">
        <f>IFERROR(IF(INDEX('[1]PNC 2020'!$A$3:$AA$434,MATCH($A657,'[1]PNC 2020'!$A$7:$A$434,0)+4,MATCH(AJ$60,'[1]PNC 2020'!$A$3:$AA$3,0))=0,"",INDEX('[1]PNC 2020'!$A$3:$AA$434,MATCH($A657,'[1]PNC 2020'!$A$7:$A$434,0)+4,MATCH(AJ$60,'[1]PNC 2020'!$A$3:$AA$3,0))),"")</f>
        <v/>
      </c>
      <c r="AK657" s="35">
        <f t="shared" si="237"/>
        <v>0</v>
      </c>
      <c r="AM657" s="97" t="s">
        <v>11</v>
      </c>
    </row>
    <row r="658" spans="1:39" ht="15.9" customHeight="1" x14ac:dyDescent="0.25">
      <c r="A658" s="97" t="str">
        <f t="shared" si="224"/>
        <v>DiciembreSeguros Sura, S.A.</v>
      </c>
      <c r="B658" s="37" t="s">
        <v>112</v>
      </c>
      <c r="C658" s="44">
        <f t="shared" si="225"/>
        <v>0</v>
      </c>
      <c r="D658" s="44">
        <f t="shared" si="226"/>
        <v>0</v>
      </c>
      <c r="E658" s="35" t="str">
        <f>IFERROR(IF(INDEX('[1]PNC 2020'!$A$3:$AA$434,MATCH($A658,'[1]PNC 2020'!$A$7:$A$434,0)+4,MATCH(E$60,'[1]PNC 2020'!$A$3:$AA$3,0))=0,"",INDEX('[1]PNC 2020'!$A$3:$AA$434,MATCH($A658,'[1]PNC 2020'!$A$7:$A$434,0)+4,MATCH(E$60,'[1]PNC 2020'!$A$3:$AA$3,0))),"")</f>
        <v/>
      </c>
      <c r="F658" s="35" t="str">
        <f>IFERROR(IF(INDEX('[1]PNC 2020'!$A$3:$AA$434,MATCH($A658,'[1]PNC 2020'!$A$7:$A$434,0)+4,MATCH(F$60,'[1]PNC 2020'!$A$3:$AA$3,0))=0,"",INDEX('[1]PNC 2020'!$A$3:$AA$434,MATCH($A658,'[1]PNC 2020'!$A$7:$A$434,0)+4,MATCH(F$60,'[1]PNC 2020'!$A$3:$AA$3,0))),"")</f>
        <v/>
      </c>
      <c r="G658" s="35">
        <f t="shared" si="227"/>
        <v>0</v>
      </c>
      <c r="H658" s="35" t="str">
        <f>IFERROR(IF(INDEX('[1]PNC 2020'!$A$3:$AA$434,MATCH($A658,'[1]PNC 2020'!$A$7:$A$434,0)+4,MATCH(H$60,'[1]PNC 2020'!$A$3:$AA$3,0))=0,"",INDEX('[1]PNC 2020'!$A$3:$AA$434,MATCH($A658,'[1]PNC 2020'!$A$7:$A$434,0)+4,MATCH(H$60,'[1]PNC 2020'!$A$3:$AA$3,0))),"")</f>
        <v/>
      </c>
      <c r="I658" s="35" t="str">
        <f>IFERROR(IF(INDEX('[1]PNC 2020'!$A$3:$AA$434,MATCH($A658,'[1]PNC 2020'!$A$7:$A$434,0)+4,MATCH(I$60,'[1]PNC 2020'!$A$3:$AA$3,0))=0,"",INDEX('[1]PNC 2020'!$A$3:$AA$434,MATCH($A658,'[1]PNC 2020'!$A$7:$A$434,0)+4,MATCH(I$60,'[1]PNC 2020'!$A$3:$AA$3,0))),"")</f>
        <v/>
      </c>
      <c r="J658" s="35">
        <f t="shared" si="228"/>
        <v>0</v>
      </c>
      <c r="K658" s="35" t="str">
        <f>IFERROR(IF(INDEX('[1]PNC 2020'!$A$3:$AA$434,MATCH($A658,'[1]PNC 2020'!$A$7:$A$434,0)+4,MATCH(K$60,'[1]PNC 2020'!$A$3:$AA$3,0))=0,"",INDEX('[1]PNC 2020'!$A$3:$AA$434,MATCH($A658,'[1]PNC 2020'!$A$7:$A$434,0)+4,MATCH(K$60,'[1]PNC 2020'!$A$3:$AA$3,0))),"")</f>
        <v/>
      </c>
      <c r="L658" s="35" t="str">
        <f>IFERROR(IF(INDEX('[1]PNC 2020'!$A$3:$AA$434,MATCH($A658,'[1]PNC 2020'!$A$7:$A$434,0)+4,MATCH(L$60,'[1]PNC 2020'!$A$3:$AA$3,0))=0,"",INDEX('[1]PNC 2020'!$A$3:$AA$434,MATCH($A658,'[1]PNC 2020'!$A$7:$A$434,0)+4,MATCH(L$60,'[1]PNC 2020'!$A$3:$AA$3,0))),"")</f>
        <v/>
      </c>
      <c r="M658" s="35">
        <f t="shared" si="229"/>
        <v>0</v>
      </c>
      <c r="N658" s="35" t="str">
        <f>IFERROR(IF(INDEX('[1]PNC 2020'!$A$3:$AA$434,MATCH($A658,'[1]PNC 2020'!$A$7:$A$434,0)+4,MATCH(N$60,'[1]PNC 2020'!$A$3:$AA$3,0))=0,"",INDEX('[1]PNC 2020'!$A$3:$AA$434,MATCH($A658,'[1]PNC 2020'!$A$7:$A$434,0)+4,MATCH(N$60,'[1]PNC 2020'!$A$3:$AA$3,0))),"")</f>
        <v/>
      </c>
      <c r="O658" s="35" t="str">
        <f>IFERROR(IF(INDEX('[1]PNC 2020'!$A$3:$AA$434,MATCH($A658,'[1]PNC 2020'!$A$7:$A$434,0)+4,MATCH(O$60,'[1]PNC 2020'!$A$3:$AA$3,0))=0,"",INDEX('[1]PNC 2020'!$A$3:$AA$434,MATCH($A658,'[1]PNC 2020'!$A$7:$A$434,0)+4,MATCH(O$60,'[1]PNC 2020'!$A$3:$AA$3,0))),"")</f>
        <v/>
      </c>
      <c r="P658" s="35">
        <f t="shared" si="230"/>
        <v>0</v>
      </c>
      <c r="Q658" s="35" t="str">
        <f>IFERROR(IF(INDEX('[1]PNC 2020'!$A$3:$AA$434,MATCH($A658,'[1]PNC 2020'!$A$7:$A$434,0)+4,MATCH(Q$60,'[1]PNC 2020'!$A$3:$AA$3,0))=0,"",INDEX('[1]PNC 2020'!$A$3:$AA$434,MATCH($A658,'[1]PNC 2020'!$A$7:$A$434,0)+4,MATCH(Q$60,'[1]PNC 2020'!$A$3:$AA$3,0))),"")</f>
        <v/>
      </c>
      <c r="R658" s="35" t="str">
        <f>IFERROR(IF(INDEX('[1]PNC 2020'!$A$3:$AA$434,MATCH($A658,'[1]PNC 2020'!$A$7:$A$434,0)+4,MATCH(R$60,'[1]PNC 2020'!$A$3:$AA$3,0))=0,"",INDEX('[1]PNC 2020'!$A$3:$AA$434,MATCH($A658,'[1]PNC 2020'!$A$7:$A$434,0)+4,MATCH(R$60,'[1]PNC 2020'!$A$3:$AA$3,0))),"")</f>
        <v/>
      </c>
      <c r="S658" s="35">
        <f t="shared" si="231"/>
        <v>0</v>
      </c>
      <c r="T658" s="35" t="str">
        <f>IFERROR(IF(INDEX('[1]PNC 2020'!$A$3:$AA$434,MATCH($A658,'[1]PNC 2020'!$A$7:$A$434,0)+4,MATCH(T$60,'[1]PNC 2020'!$A$3:$AA$3,0))=0,"",INDEX('[1]PNC 2020'!$A$3:$AA$434,MATCH($A658,'[1]PNC 2020'!$A$7:$A$434,0)+4,MATCH(T$60,'[1]PNC 2020'!$A$3:$AA$3,0))),"")</f>
        <v/>
      </c>
      <c r="U658" s="35" t="str">
        <f>IFERROR(IF(INDEX('[1]PNC 2020'!$A$3:$AA$434,MATCH($A658,'[1]PNC 2020'!$A$7:$A$434,0)+4,MATCH(U$60,'[1]PNC 2020'!$A$3:$AA$3,0))=0,"",INDEX('[1]PNC 2020'!$A$3:$AA$434,MATCH($A658,'[1]PNC 2020'!$A$7:$A$434,0)+4,MATCH(U$60,'[1]PNC 2020'!$A$3:$AA$3,0))),"")</f>
        <v/>
      </c>
      <c r="V658" s="35">
        <f t="shared" si="232"/>
        <v>0</v>
      </c>
      <c r="W658" s="35" t="str">
        <f>IFERROR(IF(INDEX('[1]PNC 2020'!$A$3:$AA$434,MATCH($A658,'[1]PNC 2020'!$A$7:$A$434,0)+4,MATCH(W$60,'[1]PNC 2020'!$A$3:$AA$3,0))=0,"",INDEX('[1]PNC 2020'!$A$3:$AA$434,MATCH($A658,'[1]PNC 2020'!$A$7:$A$434,0)+4,MATCH(W$60,'[1]PNC 2020'!$A$3:$AA$3,0))),"")</f>
        <v/>
      </c>
      <c r="X658" s="35" t="str">
        <f>IFERROR(IF(INDEX('[1]PNC 2020'!$A$3:$AA$434,MATCH($A658,'[1]PNC 2020'!$A$7:$A$434,0)+4,MATCH(X$60,'[1]PNC 2020'!$A$3:$AA$3,0))=0,"",INDEX('[1]PNC 2020'!$A$3:$AA$434,MATCH($A658,'[1]PNC 2020'!$A$7:$A$434,0)+4,MATCH(X$60,'[1]PNC 2020'!$A$3:$AA$3,0))),"")</f>
        <v/>
      </c>
      <c r="Y658" s="35">
        <f t="shared" si="233"/>
        <v>0</v>
      </c>
      <c r="Z658" s="35" t="str">
        <f>IFERROR(IF(INDEX('[1]PNC 2020'!$A$3:$AA$434,MATCH($A658,'[1]PNC 2020'!$A$7:$A$434,0)+4,MATCH(Z$60,'[1]PNC 2020'!$A$3:$AA$3,0))=0,"",INDEX('[1]PNC 2020'!$A$3:$AA$434,MATCH($A658,'[1]PNC 2020'!$A$7:$A$434,0)+4,MATCH(Z$60,'[1]PNC 2020'!$A$3:$AA$3,0))),"")</f>
        <v/>
      </c>
      <c r="AA658" s="35" t="str">
        <f>IFERROR(IF(INDEX('[1]PNC 2020'!$A$3:$AA$434,MATCH($A658,'[1]PNC 2020'!$A$7:$A$434,0)+4,MATCH(AA$60,'[1]PNC 2020'!$A$3:$AA$3,0))=0,"",INDEX('[1]PNC 2020'!$A$3:$AA$434,MATCH($A658,'[1]PNC 2020'!$A$7:$A$434,0)+4,MATCH(AA$60,'[1]PNC 2020'!$A$3:$AA$3,0))),"")</f>
        <v/>
      </c>
      <c r="AB658" s="35">
        <f t="shared" si="234"/>
        <v>0</v>
      </c>
      <c r="AC658" s="35" t="str">
        <f>IFERROR(IF(INDEX('[1]PNC 2020'!$A$3:$AA$434,MATCH($A658,'[1]PNC 2020'!$A$7:$A$434,0)+4,MATCH(AC$60,'[1]PNC 2020'!$A$3:$AA$3,0))=0,"",INDEX('[1]PNC 2020'!$A$3:$AA$434,MATCH($A658,'[1]PNC 2020'!$A$7:$A$434,0)+4,MATCH(AC$60,'[1]PNC 2020'!$A$3:$AA$3,0))),"")</f>
        <v/>
      </c>
      <c r="AD658" s="35" t="str">
        <f>IFERROR(IF(INDEX('[1]PNC 2020'!$A$3:$AA$434,MATCH($A658,'[1]PNC 2020'!$A$7:$A$434,0)+4,MATCH(AD$60,'[1]PNC 2020'!$A$3:$AA$3,0))=0,"",INDEX('[1]PNC 2020'!$A$3:$AA$434,MATCH($A658,'[1]PNC 2020'!$A$7:$A$434,0)+4,MATCH(AD$60,'[1]PNC 2020'!$A$3:$AA$3,0))),"")</f>
        <v/>
      </c>
      <c r="AE658" s="35">
        <f t="shared" si="235"/>
        <v>0</v>
      </c>
      <c r="AF658" s="35" t="str">
        <f>IFERROR(IF(INDEX('[1]PNC 2020'!$A$3:$AA$434,MATCH($A658,'[1]PNC 2020'!$A$7:$A$434,0)+4,MATCH(AF$60,'[1]PNC 2020'!$A$3:$AA$3,0))=0,"",INDEX('[1]PNC 2020'!$A$3:$AA$434,MATCH($A658,'[1]PNC 2020'!$A$7:$A$434,0)+4,MATCH(AF$60,'[1]PNC 2020'!$A$3:$AA$3,0))),"")</f>
        <v/>
      </c>
      <c r="AG658" s="35" t="str">
        <f>IFERROR(IF(INDEX('[1]PNC 2020'!$A$3:$AA$434,MATCH($A658,'[1]PNC 2020'!$A$7:$A$434,0)+4,MATCH(AG$60,'[1]PNC 2020'!$A$3:$AA$3,0))=0,"",INDEX('[1]PNC 2020'!$A$3:$AA$434,MATCH($A658,'[1]PNC 2020'!$A$7:$A$434,0)+4,MATCH(AG$60,'[1]PNC 2020'!$A$3:$AA$3,0))),"")</f>
        <v/>
      </c>
      <c r="AH658" s="35">
        <f t="shared" si="236"/>
        <v>0</v>
      </c>
      <c r="AI658" s="35" t="str">
        <f>IFERROR(IF(INDEX('[1]PNC 2020'!$A$3:$AA$434,MATCH($A658,'[1]PNC 2020'!$A$7:$A$434,0)+4,MATCH(AI$60,'[1]PNC 2020'!$A$3:$AA$3,0))=0,"",INDEX('[1]PNC 2020'!$A$3:$AA$434,MATCH($A658,'[1]PNC 2020'!$A$7:$A$434,0)+4,MATCH(AI$60,'[1]PNC 2020'!$A$3:$AA$3,0))),"")</f>
        <v/>
      </c>
      <c r="AJ658" s="35" t="str">
        <f>IFERROR(IF(INDEX('[1]PNC 2020'!$A$3:$AA$434,MATCH($A658,'[1]PNC 2020'!$A$7:$A$434,0)+4,MATCH(AJ$60,'[1]PNC 2020'!$A$3:$AA$3,0))=0,"",INDEX('[1]PNC 2020'!$A$3:$AA$434,MATCH($A658,'[1]PNC 2020'!$A$7:$A$434,0)+4,MATCH(AJ$60,'[1]PNC 2020'!$A$3:$AA$3,0))),"")</f>
        <v/>
      </c>
      <c r="AK658" s="35">
        <f t="shared" si="237"/>
        <v>0</v>
      </c>
      <c r="AM658" s="97" t="s">
        <v>11</v>
      </c>
    </row>
    <row r="659" spans="1:39" s="32" customFormat="1" ht="15.9" customHeight="1" x14ac:dyDescent="0.25">
      <c r="A659" s="97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tr">
        <f>IFERROR(IF(INDEX('[1]PNC 2020'!$A$3:$AA$434,MATCH($A659,'[1]PNC 2020'!$A$7:$A$434,0)+4,MATCH(E$60,'[1]PNC 2020'!$A$3:$AA$3,0))=0,"",INDEX('[1]PNC 2020'!$A$3:$AA$434,MATCH($A659,'[1]PNC 2020'!$A$7:$A$434,0)+4,MATCH(E$60,'[1]PNC 2020'!$A$3:$AA$3,0))),"")</f>
        <v/>
      </c>
      <c r="F659" s="35" t="str">
        <f>IFERROR(IF(INDEX('[1]PNC 2020'!$A$3:$AA$434,MATCH($A659,'[1]PNC 2020'!$A$7:$A$434,0)+4,MATCH(F$60,'[1]PNC 2020'!$A$3:$AA$3,0))=0,"",INDEX('[1]PNC 2020'!$A$3:$AA$434,MATCH($A659,'[1]PNC 2020'!$A$7:$A$434,0)+4,MATCH(F$60,'[1]PNC 2020'!$A$3:$AA$3,0))),"")</f>
        <v/>
      </c>
      <c r="G659" s="35">
        <f t="shared" si="227"/>
        <v>0</v>
      </c>
      <c r="H659" s="35" t="str">
        <f>IFERROR(IF(INDEX('[1]PNC 2020'!$A$3:$AA$434,MATCH($A659,'[1]PNC 2020'!$A$7:$A$434,0)+4,MATCH(H$60,'[1]PNC 2020'!$A$3:$AA$3,0))=0,"",INDEX('[1]PNC 2020'!$A$3:$AA$434,MATCH($A659,'[1]PNC 2020'!$A$7:$A$434,0)+4,MATCH(H$60,'[1]PNC 2020'!$A$3:$AA$3,0))),"")</f>
        <v/>
      </c>
      <c r="I659" s="35" t="str">
        <f>IFERROR(IF(INDEX('[1]PNC 2020'!$A$3:$AA$434,MATCH($A659,'[1]PNC 2020'!$A$7:$A$434,0)+4,MATCH(I$60,'[1]PNC 2020'!$A$3:$AA$3,0))=0,"",INDEX('[1]PNC 2020'!$A$3:$AA$434,MATCH($A659,'[1]PNC 2020'!$A$7:$A$434,0)+4,MATCH(I$60,'[1]PNC 2020'!$A$3:$AA$3,0))),"")</f>
        <v/>
      </c>
      <c r="J659" s="35">
        <f t="shared" si="228"/>
        <v>0</v>
      </c>
      <c r="K659" s="35" t="str">
        <f>IFERROR(IF(INDEX('[1]PNC 2020'!$A$3:$AA$434,MATCH($A659,'[1]PNC 2020'!$A$7:$A$434,0)+4,MATCH(K$60,'[1]PNC 2020'!$A$3:$AA$3,0))=0,"",INDEX('[1]PNC 2020'!$A$3:$AA$434,MATCH($A659,'[1]PNC 2020'!$A$7:$A$434,0)+4,MATCH(K$60,'[1]PNC 2020'!$A$3:$AA$3,0))),"")</f>
        <v/>
      </c>
      <c r="L659" s="35" t="str">
        <f>IFERROR(IF(INDEX('[1]PNC 2020'!$A$3:$AA$434,MATCH($A659,'[1]PNC 2020'!$A$7:$A$434,0)+4,MATCH(L$60,'[1]PNC 2020'!$A$3:$AA$3,0))=0,"",INDEX('[1]PNC 2020'!$A$3:$AA$434,MATCH($A659,'[1]PNC 2020'!$A$7:$A$434,0)+4,MATCH(L$60,'[1]PNC 2020'!$A$3:$AA$3,0))),"")</f>
        <v/>
      </c>
      <c r="M659" s="35">
        <f t="shared" si="229"/>
        <v>0</v>
      </c>
      <c r="N659" s="35" t="str">
        <f>IFERROR(IF(INDEX('[1]PNC 2020'!$A$3:$AA$434,MATCH($A659,'[1]PNC 2020'!$A$7:$A$434,0)+4,MATCH(N$60,'[1]PNC 2020'!$A$3:$AA$3,0))=0,"",INDEX('[1]PNC 2020'!$A$3:$AA$434,MATCH($A659,'[1]PNC 2020'!$A$7:$A$434,0)+4,MATCH(N$60,'[1]PNC 2020'!$A$3:$AA$3,0))),"")</f>
        <v/>
      </c>
      <c r="O659" s="35" t="str">
        <f>IFERROR(IF(INDEX('[1]PNC 2020'!$A$3:$AA$434,MATCH($A659,'[1]PNC 2020'!$A$7:$A$434,0)+4,MATCH(O$60,'[1]PNC 2020'!$A$3:$AA$3,0))=0,"",INDEX('[1]PNC 2020'!$A$3:$AA$434,MATCH($A659,'[1]PNC 2020'!$A$7:$A$434,0)+4,MATCH(O$60,'[1]PNC 2020'!$A$3:$AA$3,0))),"")</f>
        <v/>
      </c>
      <c r="P659" s="35">
        <f t="shared" si="230"/>
        <v>0</v>
      </c>
      <c r="Q659" s="35" t="str">
        <f>IFERROR(IF(INDEX('[1]PNC 2020'!$A$3:$AA$434,MATCH($A659,'[1]PNC 2020'!$A$7:$A$434,0)+4,MATCH(Q$60,'[1]PNC 2020'!$A$3:$AA$3,0))=0,"",INDEX('[1]PNC 2020'!$A$3:$AA$434,MATCH($A659,'[1]PNC 2020'!$A$7:$A$434,0)+4,MATCH(Q$60,'[1]PNC 2020'!$A$3:$AA$3,0))),"")</f>
        <v/>
      </c>
      <c r="R659" s="35" t="str">
        <f>IFERROR(IF(INDEX('[1]PNC 2020'!$A$3:$AA$434,MATCH($A659,'[1]PNC 2020'!$A$7:$A$434,0)+4,MATCH(R$60,'[1]PNC 2020'!$A$3:$AA$3,0))=0,"",INDEX('[1]PNC 2020'!$A$3:$AA$434,MATCH($A659,'[1]PNC 2020'!$A$7:$A$434,0)+4,MATCH(R$60,'[1]PNC 2020'!$A$3:$AA$3,0))),"")</f>
        <v/>
      </c>
      <c r="S659" s="35">
        <f t="shared" si="231"/>
        <v>0</v>
      </c>
      <c r="T659" s="35" t="str">
        <f>IFERROR(IF(INDEX('[1]PNC 2020'!$A$3:$AA$434,MATCH($A659,'[1]PNC 2020'!$A$7:$A$434,0)+4,MATCH(T$60,'[1]PNC 2020'!$A$3:$AA$3,0))=0,"",INDEX('[1]PNC 2020'!$A$3:$AA$434,MATCH($A659,'[1]PNC 2020'!$A$7:$A$434,0)+4,MATCH(T$60,'[1]PNC 2020'!$A$3:$AA$3,0))),"")</f>
        <v/>
      </c>
      <c r="U659" s="35" t="str">
        <f>IFERROR(IF(INDEX('[1]PNC 2020'!$A$3:$AA$434,MATCH($A659,'[1]PNC 2020'!$A$7:$A$434,0)+4,MATCH(U$60,'[1]PNC 2020'!$A$3:$AA$3,0))=0,"",INDEX('[1]PNC 2020'!$A$3:$AA$434,MATCH($A659,'[1]PNC 2020'!$A$7:$A$434,0)+4,MATCH(U$60,'[1]PNC 2020'!$A$3:$AA$3,0))),"")</f>
        <v/>
      </c>
      <c r="V659" s="35">
        <f t="shared" si="232"/>
        <v>0</v>
      </c>
      <c r="W659" s="35" t="str">
        <f>IFERROR(IF(INDEX('[1]PNC 2020'!$A$3:$AA$434,MATCH($A659,'[1]PNC 2020'!$A$7:$A$434,0)+4,MATCH(W$60,'[1]PNC 2020'!$A$3:$AA$3,0))=0,"",INDEX('[1]PNC 2020'!$A$3:$AA$434,MATCH($A659,'[1]PNC 2020'!$A$7:$A$434,0)+4,MATCH(W$60,'[1]PNC 2020'!$A$3:$AA$3,0))),"")</f>
        <v/>
      </c>
      <c r="X659" s="35" t="str">
        <f>IFERROR(IF(INDEX('[1]PNC 2020'!$A$3:$AA$434,MATCH($A659,'[1]PNC 2020'!$A$7:$A$434,0)+4,MATCH(X$60,'[1]PNC 2020'!$A$3:$AA$3,0))=0,"",INDEX('[1]PNC 2020'!$A$3:$AA$434,MATCH($A659,'[1]PNC 2020'!$A$7:$A$434,0)+4,MATCH(X$60,'[1]PNC 2020'!$A$3:$AA$3,0))),"")</f>
        <v/>
      </c>
      <c r="Y659" s="35">
        <f t="shared" si="233"/>
        <v>0</v>
      </c>
      <c r="Z659" s="35" t="str">
        <f>IFERROR(IF(INDEX('[1]PNC 2020'!$A$3:$AA$434,MATCH($A659,'[1]PNC 2020'!$A$7:$A$434,0)+4,MATCH(Z$60,'[1]PNC 2020'!$A$3:$AA$3,0))=0,"",INDEX('[1]PNC 2020'!$A$3:$AA$434,MATCH($A659,'[1]PNC 2020'!$A$7:$A$434,0)+4,MATCH(Z$60,'[1]PNC 2020'!$A$3:$AA$3,0))),"")</f>
        <v/>
      </c>
      <c r="AA659" s="35" t="str">
        <f>IFERROR(IF(INDEX('[1]PNC 2020'!$A$3:$AA$434,MATCH($A659,'[1]PNC 2020'!$A$7:$A$434,0)+4,MATCH(AA$60,'[1]PNC 2020'!$A$3:$AA$3,0))=0,"",INDEX('[1]PNC 2020'!$A$3:$AA$434,MATCH($A659,'[1]PNC 2020'!$A$7:$A$434,0)+4,MATCH(AA$60,'[1]PNC 2020'!$A$3:$AA$3,0))),"")</f>
        <v/>
      </c>
      <c r="AB659" s="35">
        <f t="shared" si="234"/>
        <v>0</v>
      </c>
      <c r="AC659" s="35" t="str">
        <f>IFERROR(IF(INDEX('[1]PNC 2020'!$A$3:$AA$434,MATCH($A659,'[1]PNC 2020'!$A$7:$A$434,0)+4,MATCH(AC$60,'[1]PNC 2020'!$A$3:$AA$3,0))=0,"",INDEX('[1]PNC 2020'!$A$3:$AA$434,MATCH($A659,'[1]PNC 2020'!$A$7:$A$434,0)+4,MATCH(AC$60,'[1]PNC 2020'!$A$3:$AA$3,0))),"")</f>
        <v/>
      </c>
      <c r="AD659" s="35" t="str">
        <f>IFERROR(IF(INDEX('[1]PNC 2020'!$A$3:$AA$434,MATCH($A659,'[1]PNC 2020'!$A$7:$A$434,0)+4,MATCH(AD$60,'[1]PNC 2020'!$A$3:$AA$3,0))=0,"",INDEX('[1]PNC 2020'!$A$3:$AA$434,MATCH($A659,'[1]PNC 2020'!$A$7:$A$434,0)+4,MATCH(AD$60,'[1]PNC 2020'!$A$3:$AA$3,0))),"")</f>
        <v/>
      </c>
      <c r="AE659" s="35">
        <f t="shared" si="235"/>
        <v>0</v>
      </c>
      <c r="AF659" s="35" t="str">
        <f>IFERROR(IF(INDEX('[1]PNC 2020'!$A$3:$AA$434,MATCH($A659,'[1]PNC 2020'!$A$7:$A$434,0)+4,MATCH(AF$60,'[1]PNC 2020'!$A$3:$AA$3,0))=0,"",INDEX('[1]PNC 2020'!$A$3:$AA$434,MATCH($A659,'[1]PNC 2020'!$A$7:$A$434,0)+4,MATCH(AF$60,'[1]PNC 2020'!$A$3:$AA$3,0))),"")</f>
        <v/>
      </c>
      <c r="AG659" s="35" t="str">
        <f>IFERROR(IF(INDEX('[1]PNC 2020'!$A$3:$AA$434,MATCH($A659,'[1]PNC 2020'!$A$7:$A$434,0)+4,MATCH(AG$60,'[1]PNC 2020'!$A$3:$AA$3,0))=0,"",INDEX('[1]PNC 2020'!$A$3:$AA$434,MATCH($A659,'[1]PNC 2020'!$A$7:$A$434,0)+4,MATCH(AG$60,'[1]PNC 2020'!$A$3:$AA$3,0))),"")</f>
        <v/>
      </c>
      <c r="AH659" s="35">
        <f t="shared" si="236"/>
        <v>0</v>
      </c>
      <c r="AI659" s="35" t="str">
        <f>IFERROR(IF(INDEX('[1]PNC 2020'!$A$3:$AA$434,MATCH($A659,'[1]PNC 2020'!$A$7:$A$434,0)+4,MATCH(AI$60,'[1]PNC 2020'!$A$3:$AA$3,0))=0,"",INDEX('[1]PNC 2020'!$A$3:$AA$434,MATCH($A659,'[1]PNC 2020'!$A$7:$A$434,0)+4,MATCH(AI$60,'[1]PNC 2020'!$A$3:$AA$3,0))),"")</f>
        <v/>
      </c>
      <c r="AJ659" s="35" t="str">
        <f>IFERROR(IF(INDEX('[1]PNC 2020'!$A$3:$AA$434,MATCH($A659,'[1]PNC 2020'!$A$7:$A$434,0)+4,MATCH(AJ$60,'[1]PNC 2020'!$A$3:$AA$3,0))=0,"",INDEX('[1]PNC 2020'!$A$3:$AA$434,MATCH($A659,'[1]PNC 2020'!$A$7:$A$434,0)+4,MATCH(AJ$60,'[1]PNC 2020'!$A$3:$AA$3,0))),"")</f>
        <v/>
      </c>
      <c r="AK659" s="35">
        <f t="shared" si="237"/>
        <v>0</v>
      </c>
      <c r="AM659" s="97" t="s">
        <v>11</v>
      </c>
    </row>
    <row r="660" spans="1:39" s="32" customFormat="1" ht="15.9" customHeight="1" x14ac:dyDescent="0.25">
      <c r="A660" s="97" t="str">
        <f t="shared" si="224"/>
        <v>DiciembreWorldwide Seguros, S. A.</v>
      </c>
      <c r="B660" s="37" t="s">
        <v>113</v>
      </c>
      <c r="C660" s="44">
        <f t="shared" si="225"/>
        <v>0</v>
      </c>
      <c r="D660" s="44">
        <f t="shared" si="226"/>
        <v>0</v>
      </c>
      <c r="E660" s="35" t="str">
        <f>IFERROR(IF(INDEX('[1]PNC 2020'!$A$3:$AA$434,MATCH($A660,'[1]PNC 2020'!$A$7:$A$434,0)+4,MATCH(E$60,'[1]PNC 2020'!$A$3:$AA$3,0))=0,"",INDEX('[1]PNC 2020'!$A$3:$AA$434,MATCH($A660,'[1]PNC 2020'!$A$7:$A$434,0)+4,MATCH(E$60,'[1]PNC 2020'!$A$3:$AA$3,0))),"")</f>
        <v/>
      </c>
      <c r="F660" s="35" t="str">
        <f>IFERROR(IF(INDEX('[1]PNC 2020'!$A$3:$AA$434,MATCH($A660,'[1]PNC 2020'!$A$7:$A$434,0)+4,MATCH(F$60,'[1]PNC 2020'!$A$3:$AA$3,0))=0,"",INDEX('[1]PNC 2020'!$A$3:$AA$434,MATCH($A660,'[1]PNC 2020'!$A$7:$A$434,0)+4,MATCH(F$60,'[1]PNC 2020'!$A$3:$AA$3,0))),"")</f>
        <v/>
      </c>
      <c r="G660" s="35">
        <f t="shared" si="227"/>
        <v>0</v>
      </c>
      <c r="H660" s="35" t="str">
        <f>IFERROR(IF(INDEX('[1]PNC 2020'!$A$3:$AA$434,MATCH($A660,'[1]PNC 2020'!$A$7:$A$434,0)+4,MATCH(H$60,'[1]PNC 2020'!$A$3:$AA$3,0))=0,"",INDEX('[1]PNC 2020'!$A$3:$AA$434,MATCH($A660,'[1]PNC 2020'!$A$7:$A$434,0)+4,MATCH(H$60,'[1]PNC 2020'!$A$3:$AA$3,0))),"")</f>
        <v/>
      </c>
      <c r="I660" s="35" t="str">
        <f>IFERROR(IF(INDEX('[1]PNC 2020'!$A$3:$AA$434,MATCH($A660,'[1]PNC 2020'!$A$7:$A$434,0)+4,MATCH(I$60,'[1]PNC 2020'!$A$3:$AA$3,0))=0,"",INDEX('[1]PNC 2020'!$A$3:$AA$434,MATCH($A660,'[1]PNC 2020'!$A$7:$A$434,0)+4,MATCH(I$60,'[1]PNC 2020'!$A$3:$AA$3,0))),"")</f>
        <v/>
      </c>
      <c r="J660" s="35">
        <f t="shared" si="228"/>
        <v>0</v>
      </c>
      <c r="K660" s="35" t="str">
        <f>IFERROR(IF(INDEX('[1]PNC 2020'!$A$3:$AA$434,MATCH($A660,'[1]PNC 2020'!$A$7:$A$434,0)+4,MATCH(K$60,'[1]PNC 2020'!$A$3:$AA$3,0))=0,"",INDEX('[1]PNC 2020'!$A$3:$AA$434,MATCH($A660,'[1]PNC 2020'!$A$7:$A$434,0)+4,MATCH(K$60,'[1]PNC 2020'!$A$3:$AA$3,0))),"")</f>
        <v/>
      </c>
      <c r="L660" s="35" t="str">
        <f>IFERROR(IF(INDEX('[1]PNC 2020'!$A$3:$AA$434,MATCH($A660,'[1]PNC 2020'!$A$7:$A$434,0)+4,MATCH(L$60,'[1]PNC 2020'!$A$3:$AA$3,0))=0,"",INDEX('[1]PNC 2020'!$A$3:$AA$434,MATCH($A660,'[1]PNC 2020'!$A$7:$A$434,0)+4,MATCH(L$60,'[1]PNC 2020'!$A$3:$AA$3,0))),"")</f>
        <v/>
      </c>
      <c r="M660" s="35">
        <f t="shared" si="229"/>
        <v>0</v>
      </c>
      <c r="N660" s="35" t="str">
        <f>IFERROR(IF(INDEX('[1]PNC 2020'!$A$3:$AA$434,MATCH($A660,'[1]PNC 2020'!$A$7:$A$434,0)+4,MATCH(N$60,'[1]PNC 2020'!$A$3:$AA$3,0))=0,"",INDEX('[1]PNC 2020'!$A$3:$AA$434,MATCH($A660,'[1]PNC 2020'!$A$7:$A$434,0)+4,MATCH(N$60,'[1]PNC 2020'!$A$3:$AA$3,0))),"")</f>
        <v/>
      </c>
      <c r="O660" s="35" t="str">
        <f>IFERROR(IF(INDEX('[1]PNC 2020'!$A$3:$AA$434,MATCH($A660,'[1]PNC 2020'!$A$7:$A$434,0)+4,MATCH(O$60,'[1]PNC 2020'!$A$3:$AA$3,0))=0,"",INDEX('[1]PNC 2020'!$A$3:$AA$434,MATCH($A660,'[1]PNC 2020'!$A$7:$A$434,0)+4,MATCH(O$60,'[1]PNC 2020'!$A$3:$AA$3,0))),"")</f>
        <v/>
      </c>
      <c r="P660" s="35">
        <f t="shared" si="230"/>
        <v>0</v>
      </c>
      <c r="Q660" s="35" t="str">
        <f>IFERROR(IF(INDEX('[1]PNC 2020'!$A$3:$AA$434,MATCH($A660,'[1]PNC 2020'!$A$7:$A$434,0)+4,MATCH(Q$60,'[1]PNC 2020'!$A$3:$AA$3,0))=0,"",INDEX('[1]PNC 2020'!$A$3:$AA$434,MATCH($A660,'[1]PNC 2020'!$A$7:$A$434,0)+4,MATCH(Q$60,'[1]PNC 2020'!$A$3:$AA$3,0))),"")</f>
        <v/>
      </c>
      <c r="R660" s="35" t="str">
        <f>IFERROR(IF(INDEX('[1]PNC 2020'!$A$3:$AA$434,MATCH($A660,'[1]PNC 2020'!$A$7:$A$434,0)+4,MATCH(R$60,'[1]PNC 2020'!$A$3:$AA$3,0))=0,"",INDEX('[1]PNC 2020'!$A$3:$AA$434,MATCH($A660,'[1]PNC 2020'!$A$7:$A$434,0)+4,MATCH(R$60,'[1]PNC 2020'!$A$3:$AA$3,0))),"")</f>
        <v/>
      </c>
      <c r="S660" s="35">
        <f t="shared" si="231"/>
        <v>0</v>
      </c>
      <c r="T660" s="35" t="str">
        <f>IFERROR(IF(INDEX('[1]PNC 2020'!$A$3:$AA$434,MATCH($A660,'[1]PNC 2020'!$A$7:$A$434,0)+4,MATCH(T$60,'[1]PNC 2020'!$A$3:$AA$3,0))=0,"",INDEX('[1]PNC 2020'!$A$3:$AA$434,MATCH($A660,'[1]PNC 2020'!$A$7:$A$434,0)+4,MATCH(T$60,'[1]PNC 2020'!$A$3:$AA$3,0))),"")</f>
        <v/>
      </c>
      <c r="U660" s="35" t="str">
        <f>IFERROR(IF(INDEX('[1]PNC 2020'!$A$3:$AA$434,MATCH($A660,'[1]PNC 2020'!$A$7:$A$434,0)+4,MATCH(U$60,'[1]PNC 2020'!$A$3:$AA$3,0))=0,"",INDEX('[1]PNC 2020'!$A$3:$AA$434,MATCH($A660,'[1]PNC 2020'!$A$7:$A$434,0)+4,MATCH(U$60,'[1]PNC 2020'!$A$3:$AA$3,0))),"")</f>
        <v/>
      </c>
      <c r="V660" s="35">
        <f t="shared" si="232"/>
        <v>0</v>
      </c>
      <c r="W660" s="35" t="str">
        <f>IFERROR(IF(INDEX('[1]PNC 2020'!$A$3:$AA$434,MATCH($A660,'[1]PNC 2020'!$A$7:$A$434,0)+4,MATCH(W$60,'[1]PNC 2020'!$A$3:$AA$3,0))=0,"",INDEX('[1]PNC 2020'!$A$3:$AA$434,MATCH($A660,'[1]PNC 2020'!$A$7:$A$434,0)+4,MATCH(W$60,'[1]PNC 2020'!$A$3:$AA$3,0))),"")</f>
        <v/>
      </c>
      <c r="X660" s="35" t="str">
        <f>IFERROR(IF(INDEX('[1]PNC 2020'!$A$3:$AA$434,MATCH($A660,'[1]PNC 2020'!$A$7:$A$434,0)+4,MATCH(X$60,'[1]PNC 2020'!$A$3:$AA$3,0))=0,"",INDEX('[1]PNC 2020'!$A$3:$AA$434,MATCH($A660,'[1]PNC 2020'!$A$7:$A$434,0)+4,MATCH(X$60,'[1]PNC 2020'!$A$3:$AA$3,0))),"")</f>
        <v/>
      </c>
      <c r="Y660" s="35">
        <f t="shared" si="233"/>
        <v>0</v>
      </c>
      <c r="Z660" s="35" t="str">
        <f>IFERROR(IF(INDEX('[1]PNC 2020'!$A$3:$AA$434,MATCH($A660,'[1]PNC 2020'!$A$7:$A$434,0)+4,MATCH(Z$60,'[1]PNC 2020'!$A$3:$AA$3,0))=0,"",INDEX('[1]PNC 2020'!$A$3:$AA$434,MATCH($A660,'[1]PNC 2020'!$A$7:$A$434,0)+4,MATCH(Z$60,'[1]PNC 2020'!$A$3:$AA$3,0))),"")</f>
        <v/>
      </c>
      <c r="AA660" s="35" t="str">
        <f>IFERROR(IF(INDEX('[1]PNC 2020'!$A$3:$AA$434,MATCH($A660,'[1]PNC 2020'!$A$7:$A$434,0)+4,MATCH(AA$60,'[1]PNC 2020'!$A$3:$AA$3,0))=0,"",INDEX('[1]PNC 2020'!$A$3:$AA$434,MATCH($A660,'[1]PNC 2020'!$A$7:$A$434,0)+4,MATCH(AA$60,'[1]PNC 2020'!$A$3:$AA$3,0))),"")</f>
        <v/>
      </c>
      <c r="AB660" s="35">
        <f t="shared" si="234"/>
        <v>0</v>
      </c>
      <c r="AC660" s="35" t="str">
        <f>IFERROR(IF(INDEX('[1]PNC 2020'!$A$3:$AA$434,MATCH($A660,'[1]PNC 2020'!$A$7:$A$434,0)+4,MATCH(AC$60,'[1]PNC 2020'!$A$3:$AA$3,0))=0,"",INDEX('[1]PNC 2020'!$A$3:$AA$434,MATCH($A660,'[1]PNC 2020'!$A$7:$A$434,0)+4,MATCH(AC$60,'[1]PNC 2020'!$A$3:$AA$3,0))),"")</f>
        <v/>
      </c>
      <c r="AD660" s="35" t="str">
        <f>IFERROR(IF(INDEX('[1]PNC 2020'!$A$3:$AA$434,MATCH($A660,'[1]PNC 2020'!$A$7:$A$434,0)+4,MATCH(AD$60,'[1]PNC 2020'!$A$3:$AA$3,0))=0,"",INDEX('[1]PNC 2020'!$A$3:$AA$434,MATCH($A660,'[1]PNC 2020'!$A$7:$A$434,0)+4,MATCH(AD$60,'[1]PNC 2020'!$A$3:$AA$3,0))),"")</f>
        <v/>
      </c>
      <c r="AE660" s="35">
        <f t="shared" si="235"/>
        <v>0</v>
      </c>
      <c r="AF660" s="35" t="str">
        <f>IFERROR(IF(INDEX('[1]PNC 2020'!$A$3:$AA$434,MATCH($A660,'[1]PNC 2020'!$A$7:$A$434,0)+4,MATCH(AF$60,'[1]PNC 2020'!$A$3:$AA$3,0))=0,"",INDEX('[1]PNC 2020'!$A$3:$AA$434,MATCH($A660,'[1]PNC 2020'!$A$7:$A$434,0)+4,MATCH(AF$60,'[1]PNC 2020'!$A$3:$AA$3,0))),"")</f>
        <v/>
      </c>
      <c r="AG660" s="35" t="str">
        <f>IFERROR(IF(INDEX('[1]PNC 2020'!$A$3:$AA$434,MATCH($A660,'[1]PNC 2020'!$A$7:$A$434,0)+4,MATCH(AG$60,'[1]PNC 2020'!$A$3:$AA$3,0))=0,"",INDEX('[1]PNC 2020'!$A$3:$AA$434,MATCH($A660,'[1]PNC 2020'!$A$7:$A$434,0)+4,MATCH(AG$60,'[1]PNC 2020'!$A$3:$AA$3,0))),"")</f>
        <v/>
      </c>
      <c r="AH660" s="35">
        <f t="shared" si="236"/>
        <v>0</v>
      </c>
      <c r="AI660" s="35" t="str">
        <f>IFERROR(IF(INDEX('[1]PNC 2020'!$A$3:$AA$434,MATCH($A660,'[1]PNC 2020'!$A$7:$A$434,0)+4,MATCH(AI$60,'[1]PNC 2020'!$A$3:$AA$3,0))=0,"",INDEX('[1]PNC 2020'!$A$3:$AA$434,MATCH($A660,'[1]PNC 2020'!$A$7:$A$434,0)+4,MATCH(AI$60,'[1]PNC 2020'!$A$3:$AA$3,0))),"")</f>
        <v/>
      </c>
      <c r="AJ660" s="35" t="str">
        <f>IFERROR(IF(INDEX('[1]PNC 2020'!$A$3:$AA$434,MATCH($A660,'[1]PNC 2020'!$A$7:$A$434,0)+4,MATCH(AJ$60,'[1]PNC 2020'!$A$3:$AA$3,0))=0,"",INDEX('[1]PNC 2020'!$A$3:$AA$434,MATCH($A660,'[1]PNC 2020'!$A$7:$A$434,0)+4,MATCH(AJ$60,'[1]PNC 2020'!$A$3:$AA$3,0))),"")</f>
        <v/>
      </c>
      <c r="AK660" s="35">
        <f t="shared" si="237"/>
        <v>0</v>
      </c>
      <c r="AM660" s="97" t="s">
        <v>11</v>
      </c>
    </row>
    <row r="661" spans="1:39" s="32" customFormat="1" ht="15.9" customHeight="1" x14ac:dyDescent="0.25">
      <c r="A661" s="97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tr">
        <f>IFERROR(IF(INDEX('[1]PNC 2020'!$A$3:$AA$434,MATCH($A661,'[1]PNC 2020'!$A$7:$A$434,0)+4,MATCH(E$60,'[1]PNC 2020'!$A$3:$AA$3,0))=0,"",INDEX('[1]PNC 2020'!$A$3:$AA$434,MATCH($A661,'[1]PNC 2020'!$A$7:$A$434,0)+4,MATCH(E$60,'[1]PNC 2020'!$A$3:$AA$3,0))),"")</f>
        <v/>
      </c>
      <c r="F661" s="35" t="str">
        <f>IFERROR(IF(INDEX('[1]PNC 2020'!$A$3:$AA$434,MATCH($A661,'[1]PNC 2020'!$A$7:$A$434,0)+4,MATCH(F$60,'[1]PNC 2020'!$A$3:$AA$3,0))=0,"",INDEX('[1]PNC 2020'!$A$3:$AA$434,MATCH($A661,'[1]PNC 2020'!$A$7:$A$434,0)+4,MATCH(F$60,'[1]PNC 2020'!$A$3:$AA$3,0))),"")</f>
        <v/>
      </c>
      <c r="G661" s="35">
        <f t="shared" si="227"/>
        <v>0</v>
      </c>
      <c r="H661" s="35" t="str">
        <f>IFERROR(IF(INDEX('[1]PNC 2020'!$A$3:$AA$434,MATCH($A661,'[1]PNC 2020'!$A$7:$A$434,0)+4,MATCH(H$60,'[1]PNC 2020'!$A$3:$AA$3,0))=0,"",INDEX('[1]PNC 2020'!$A$3:$AA$434,MATCH($A661,'[1]PNC 2020'!$A$7:$A$434,0)+4,MATCH(H$60,'[1]PNC 2020'!$A$3:$AA$3,0))),"")</f>
        <v/>
      </c>
      <c r="I661" s="35" t="str">
        <f>IFERROR(IF(INDEX('[1]PNC 2020'!$A$3:$AA$434,MATCH($A661,'[1]PNC 2020'!$A$7:$A$434,0)+4,MATCH(I$60,'[1]PNC 2020'!$A$3:$AA$3,0))=0,"",INDEX('[1]PNC 2020'!$A$3:$AA$434,MATCH($A661,'[1]PNC 2020'!$A$7:$A$434,0)+4,MATCH(I$60,'[1]PNC 2020'!$A$3:$AA$3,0))),"")</f>
        <v/>
      </c>
      <c r="J661" s="35">
        <f t="shared" si="228"/>
        <v>0</v>
      </c>
      <c r="K661" s="35" t="str">
        <f>IFERROR(IF(INDEX('[1]PNC 2020'!$A$3:$AA$434,MATCH($A661,'[1]PNC 2020'!$A$7:$A$434,0)+4,MATCH(K$60,'[1]PNC 2020'!$A$3:$AA$3,0))=0,"",INDEX('[1]PNC 2020'!$A$3:$AA$434,MATCH($A661,'[1]PNC 2020'!$A$7:$A$434,0)+4,MATCH(K$60,'[1]PNC 2020'!$A$3:$AA$3,0))),"")</f>
        <v/>
      </c>
      <c r="L661" s="35" t="str">
        <f>IFERROR(IF(INDEX('[1]PNC 2020'!$A$3:$AA$434,MATCH($A661,'[1]PNC 2020'!$A$7:$A$434,0)+4,MATCH(L$60,'[1]PNC 2020'!$A$3:$AA$3,0))=0,"",INDEX('[1]PNC 2020'!$A$3:$AA$434,MATCH($A661,'[1]PNC 2020'!$A$7:$A$434,0)+4,MATCH(L$60,'[1]PNC 2020'!$A$3:$AA$3,0))),"")</f>
        <v/>
      </c>
      <c r="M661" s="35">
        <f t="shared" si="229"/>
        <v>0</v>
      </c>
      <c r="N661" s="35" t="str">
        <f>IFERROR(IF(INDEX('[1]PNC 2020'!$A$3:$AA$434,MATCH($A661,'[1]PNC 2020'!$A$7:$A$434,0)+4,MATCH(N$60,'[1]PNC 2020'!$A$3:$AA$3,0))=0,"",INDEX('[1]PNC 2020'!$A$3:$AA$434,MATCH($A661,'[1]PNC 2020'!$A$7:$A$434,0)+4,MATCH(N$60,'[1]PNC 2020'!$A$3:$AA$3,0))),"")</f>
        <v/>
      </c>
      <c r="O661" s="35" t="str">
        <f>IFERROR(IF(INDEX('[1]PNC 2020'!$A$3:$AA$434,MATCH($A661,'[1]PNC 2020'!$A$7:$A$434,0)+4,MATCH(O$60,'[1]PNC 2020'!$A$3:$AA$3,0))=0,"",INDEX('[1]PNC 2020'!$A$3:$AA$434,MATCH($A661,'[1]PNC 2020'!$A$7:$A$434,0)+4,MATCH(O$60,'[1]PNC 2020'!$A$3:$AA$3,0))),"")</f>
        <v/>
      </c>
      <c r="P661" s="35">
        <f t="shared" si="230"/>
        <v>0</v>
      </c>
      <c r="Q661" s="35" t="str">
        <f>IFERROR(IF(INDEX('[1]PNC 2020'!$A$3:$AA$434,MATCH($A661,'[1]PNC 2020'!$A$7:$A$434,0)+4,MATCH(Q$60,'[1]PNC 2020'!$A$3:$AA$3,0))=0,"",INDEX('[1]PNC 2020'!$A$3:$AA$434,MATCH($A661,'[1]PNC 2020'!$A$7:$A$434,0)+4,MATCH(Q$60,'[1]PNC 2020'!$A$3:$AA$3,0))),"")</f>
        <v/>
      </c>
      <c r="R661" s="35" t="str">
        <f>IFERROR(IF(INDEX('[1]PNC 2020'!$A$3:$AA$434,MATCH($A661,'[1]PNC 2020'!$A$7:$A$434,0)+4,MATCH(R$60,'[1]PNC 2020'!$A$3:$AA$3,0))=0,"",INDEX('[1]PNC 2020'!$A$3:$AA$434,MATCH($A661,'[1]PNC 2020'!$A$7:$A$434,0)+4,MATCH(R$60,'[1]PNC 2020'!$A$3:$AA$3,0))),"")</f>
        <v/>
      </c>
      <c r="S661" s="35">
        <f t="shared" si="231"/>
        <v>0</v>
      </c>
      <c r="T661" s="35" t="str">
        <f>IFERROR(IF(INDEX('[1]PNC 2020'!$A$3:$AA$434,MATCH($A661,'[1]PNC 2020'!$A$7:$A$434,0)+4,MATCH(T$60,'[1]PNC 2020'!$A$3:$AA$3,0))=0,"",INDEX('[1]PNC 2020'!$A$3:$AA$434,MATCH($A661,'[1]PNC 2020'!$A$7:$A$434,0)+4,MATCH(T$60,'[1]PNC 2020'!$A$3:$AA$3,0))),"")</f>
        <v/>
      </c>
      <c r="U661" s="35" t="str">
        <f>IFERROR(IF(INDEX('[1]PNC 2020'!$A$3:$AA$434,MATCH($A661,'[1]PNC 2020'!$A$7:$A$434,0)+4,MATCH(U$60,'[1]PNC 2020'!$A$3:$AA$3,0))=0,"",INDEX('[1]PNC 2020'!$A$3:$AA$434,MATCH($A661,'[1]PNC 2020'!$A$7:$A$434,0)+4,MATCH(U$60,'[1]PNC 2020'!$A$3:$AA$3,0))),"")</f>
        <v/>
      </c>
      <c r="V661" s="35">
        <f t="shared" si="232"/>
        <v>0</v>
      </c>
      <c r="W661" s="35" t="str">
        <f>IFERROR(IF(INDEX('[1]PNC 2020'!$A$3:$AA$434,MATCH($A661,'[1]PNC 2020'!$A$7:$A$434,0)+4,MATCH(W$60,'[1]PNC 2020'!$A$3:$AA$3,0))=0,"",INDEX('[1]PNC 2020'!$A$3:$AA$434,MATCH($A661,'[1]PNC 2020'!$A$7:$A$434,0)+4,MATCH(W$60,'[1]PNC 2020'!$A$3:$AA$3,0))),"")</f>
        <v/>
      </c>
      <c r="X661" s="35" t="str">
        <f>IFERROR(IF(INDEX('[1]PNC 2020'!$A$3:$AA$434,MATCH($A661,'[1]PNC 2020'!$A$7:$A$434,0)+4,MATCH(X$60,'[1]PNC 2020'!$A$3:$AA$3,0))=0,"",INDEX('[1]PNC 2020'!$A$3:$AA$434,MATCH($A661,'[1]PNC 2020'!$A$7:$A$434,0)+4,MATCH(X$60,'[1]PNC 2020'!$A$3:$AA$3,0))),"")</f>
        <v/>
      </c>
      <c r="Y661" s="35">
        <f t="shared" si="233"/>
        <v>0</v>
      </c>
      <c r="Z661" s="35" t="str">
        <f>IFERROR(IF(INDEX('[1]PNC 2020'!$A$3:$AA$434,MATCH($A661,'[1]PNC 2020'!$A$7:$A$434,0)+4,MATCH(Z$60,'[1]PNC 2020'!$A$3:$AA$3,0))=0,"",INDEX('[1]PNC 2020'!$A$3:$AA$434,MATCH($A661,'[1]PNC 2020'!$A$7:$A$434,0)+4,MATCH(Z$60,'[1]PNC 2020'!$A$3:$AA$3,0))),"")</f>
        <v/>
      </c>
      <c r="AA661" s="35" t="str">
        <f>IFERROR(IF(INDEX('[1]PNC 2020'!$A$3:$AA$434,MATCH($A661,'[1]PNC 2020'!$A$7:$A$434,0)+4,MATCH(AA$60,'[1]PNC 2020'!$A$3:$AA$3,0))=0,"",INDEX('[1]PNC 2020'!$A$3:$AA$434,MATCH($A661,'[1]PNC 2020'!$A$7:$A$434,0)+4,MATCH(AA$60,'[1]PNC 2020'!$A$3:$AA$3,0))),"")</f>
        <v/>
      </c>
      <c r="AB661" s="35">
        <f t="shared" si="234"/>
        <v>0</v>
      </c>
      <c r="AC661" s="35" t="str">
        <f>IFERROR(IF(INDEX('[1]PNC 2020'!$A$3:$AA$434,MATCH($A661,'[1]PNC 2020'!$A$7:$A$434,0)+4,MATCH(AC$60,'[1]PNC 2020'!$A$3:$AA$3,0))=0,"",INDEX('[1]PNC 2020'!$A$3:$AA$434,MATCH($A661,'[1]PNC 2020'!$A$7:$A$434,0)+4,MATCH(AC$60,'[1]PNC 2020'!$A$3:$AA$3,0))),"")</f>
        <v/>
      </c>
      <c r="AD661" s="35" t="str">
        <f>IFERROR(IF(INDEX('[1]PNC 2020'!$A$3:$AA$434,MATCH($A661,'[1]PNC 2020'!$A$7:$A$434,0)+4,MATCH(AD$60,'[1]PNC 2020'!$A$3:$AA$3,0))=0,"",INDEX('[1]PNC 2020'!$A$3:$AA$434,MATCH($A661,'[1]PNC 2020'!$A$7:$A$434,0)+4,MATCH(AD$60,'[1]PNC 2020'!$A$3:$AA$3,0))),"")</f>
        <v/>
      </c>
      <c r="AE661" s="35">
        <f t="shared" si="235"/>
        <v>0</v>
      </c>
      <c r="AF661" s="35" t="str">
        <f>IFERROR(IF(INDEX('[1]PNC 2020'!$A$3:$AA$434,MATCH($A661,'[1]PNC 2020'!$A$7:$A$434,0)+4,MATCH(AF$60,'[1]PNC 2020'!$A$3:$AA$3,0))=0,"",INDEX('[1]PNC 2020'!$A$3:$AA$434,MATCH($A661,'[1]PNC 2020'!$A$7:$A$434,0)+4,MATCH(AF$60,'[1]PNC 2020'!$A$3:$AA$3,0))),"")</f>
        <v/>
      </c>
      <c r="AG661" s="35" t="str">
        <f>IFERROR(IF(INDEX('[1]PNC 2020'!$A$3:$AA$434,MATCH($A661,'[1]PNC 2020'!$A$7:$A$434,0)+4,MATCH(AG$60,'[1]PNC 2020'!$A$3:$AA$3,0))=0,"",INDEX('[1]PNC 2020'!$A$3:$AA$434,MATCH($A661,'[1]PNC 2020'!$A$7:$A$434,0)+4,MATCH(AG$60,'[1]PNC 2020'!$A$3:$AA$3,0))),"")</f>
        <v/>
      </c>
      <c r="AH661" s="35">
        <f t="shared" si="236"/>
        <v>0</v>
      </c>
      <c r="AI661" s="35" t="str">
        <f>IFERROR(IF(INDEX('[1]PNC 2020'!$A$3:$AA$434,MATCH($A661,'[1]PNC 2020'!$A$7:$A$434,0)+4,MATCH(AI$60,'[1]PNC 2020'!$A$3:$AA$3,0))=0,"",INDEX('[1]PNC 2020'!$A$3:$AA$434,MATCH($A661,'[1]PNC 2020'!$A$7:$A$434,0)+4,MATCH(AI$60,'[1]PNC 2020'!$A$3:$AA$3,0))),"")</f>
        <v/>
      </c>
      <c r="AJ661" s="35" t="str">
        <f>IFERROR(IF(INDEX('[1]PNC 2020'!$A$3:$AA$434,MATCH($A661,'[1]PNC 2020'!$A$7:$A$434,0)+4,MATCH(AJ$60,'[1]PNC 2020'!$A$3:$AA$3,0))=0,"",INDEX('[1]PNC 2020'!$A$3:$AA$434,MATCH($A661,'[1]PNC 2020'!$A$7:$A$434,0)+4,MATCH(AJ$60,'[1]PNC 2020'!$A$3:$AA$3,0))),"")</f>
        <v/>
      </c>
      <c r="AK661" s="35">
        <f t="shared" si="237"/>
        <v>0</v>
      </c>
      <c r="AM661" s="97" t="s">
        <v>11</v>
      </c>
    </row>
    <row r="662" spans="1:39" s="32" customFormat="1" ht="15.9" customHeight="1" x14ac:dyDescent="0.25">
      <c r="A662" s="97" t="str">
        <f t="shared" si="224"/>
        <v>DiciembreSeguros Pepín, S. A.</v>
      </c>
      <c r="B662" s="37" t="s">
        <v>114</v>
      </c>
      <c r="C662" s="44">
        <f t="shared" si="225"/>
        <v>0</v>
      </c>
      <c r="D662" s="44">
        <f t="shared" si="226"/>
        <v>0</v>
      </c>
      <c r="E662" s="35" t="str">
        <f>IFERROR(IF(INDEX('[1]PNC 2020'!$A$3:$AA$434,MATCH($A662,'[1]PNC 2020'!$A$7:$A$434,0)+4,MATCH(E$60,'[1]PNC 2020'!$A$3:$AA$3,0))=0,"",INDEX('[1]PNC 2020'!$A$3:$AA$434,MATCH($A662,'[1]PNC 2020'!$A$7:$A$434,0)+4,MATCH(E$60,'[1]PNC 2020'!$A$3:$AA$3,0))),"")</f>
        <v/>
      </c>
      <c r="F662" s="35" t="str">
        <f>IFERROR(IF(INDEX('[1]PNC 2020'!$A$3:$AA$434,MATCH($A662,'[1]PNC 2020'!$A$7:$A$434,0)+4,MATCH(F$60,'[1]PNC 2020'!$A$3:$AA$3,0))=0,"",INDEX('[1]PNC 2020'!$A$3:$AA$434,MATCH($A662,'[1]PNC 2020'!$A$7:$A$434,0)+4,MATCH(F$60,'[1]PNC 2020'!$A$3:$AA$3,0))),"")</f>
        <v/>
      </c>
      <c r="G662" s="35">
        <f t="shared" si="227"/>
        <v>0</v>
      </c>
      <c r="H662" s="35" t="str">
        <f>IFERROR(IF(INDEX('[1]PNC 2020'!$A$3:$AA$434,MATCH($A662,'[1]PNC 2020'!$A$7:$A$434,0)+4,MATCH(H$60,'[1]PNC 2020'!$A$3:$AA$3,0))=0,"",INDEX('[1]PNC 2020'!$A$3:$AA$434,MATCH($A662,'[1]PNC 2020'!$A$7:$A$434,0)+4,MATCH(H$60,'[1]PNC 2020'!$A$3:$AA$3,0))),"")</f>
        <v/>
      </c>
      <c r="I662" s="35" t="str">
        <f>IFERROR(IF(INDEX('[1]PNC 2020'!$A$3:$AA$434,MATCH($A662,'[1]PNC 2020'!$A$7:$A$434,0)+4,MATCH(I$60,'[1]PNC 2020'!$A$3:$AA$3,0))=0,"",INDEX('[1]PNC 2020'!$A$3:$AA$434,MATCH($A662,'[1]PNC 2020'!$A$7:$A$434,0)+4,MATCH(I$60,'[1]PNC 2020'!$A$3:$AA$3,0))),"")</f>
        <v/>
      </c>
      <c r="J662" s="35">
        <f t="shared" si="228"/>
        <v>0</v>
      </c>
      <c r="K662" s="35" t="str">
        <f>IFERROR(IF(INDEX('[1]PNC 2020'!$A$3:$AA$434,MATCH($A662,'[1]PNC 2020'!$A$7:$A$434,0)+4,MATCH(K$60,'[1]PNC 2020'!$A$3:$AA$3,0))=0,"",INDEX('[1]PNC 2020'!$A$3:$AA$434,MATCH($A662,'[1]PNC 2020'!$A$7:$A$434,0)+4,MATCH(K$60,'[1]PNC 2020'!$A$3:$AA$3,0))),"")</f>
        <v/>
      </c>
      <c r="L662" s="35" t="str">
        <f>IFERROR(IF(INDEX('[1]PNC 2020'!$A$3:$AA$434,MATCH($A662,'[1]PNC 2020'!$A$7:$A$434,0)+4,MATCH(L$60,'[1]PNC 2020'!$A$3:$AA$3,0))=0,"",INDEX('[1]PNC 2020'!$A$3:$AA$434,MATCH($A662,'[1]PNC 2020'!$A$7:$A$434,0)+4,MATCH(L$60,'[1]PNC 2020'!$A$3:$AA$3,0))),"")</f>
        <v/>
      </c>
      <c r="M662" s="35">
        <f t="shared" si="229"/>
        <v>0</v>
      </c>
      <c r="N662" s="35" t="str">
        <f>IFERROR(IF(INDEX('[1]PNC 2020'!$A$3:$AA$434,MATCH($A662,'[1]PNC 2020'!$A$7:$A$434,0)+4,MATCH(N$60,'[1]PNC 2020'!$A$3:$AA$3,0))=0,"",INDEX('[1]PNC 2020'!$A$3:$AA$434,MATCH($A662,'[1]PNC 2020'!$A$7:$A$434,0)+4,MATCH(N$60,'[1]PNC 2020'!$A$3:$AA$3,0))),"")</f>
        <v/>
      </c>
      <c r="O662" s="35" t="str">
        <f>IFERROR(IF(INDEX('[1]PNC 2020'!$A$3:$AA$434,MATCH($A662,'[1]PNC 2020'!$A$7:$A$434,0)+4,MATCH(O$60,'[1]PNC 2020'!$A$3:$AA$3,0))=0,"",INDEX('[1]PNC 2020'!$A$3:$AA$434,MATCH($A662,'[1]PNC 2020'!$A$7:$A$434,0)+4,MATCH(O$60,'[1]PNC 2020'!$A$3:$AA$3,0))),"")</f>
        <v/>
      </c>
      <c r="P662" s="35">
        <f t="shared" si="230"/>
        <v>0</v>
      </c>
      <c r="Q662" s="35" t="str">
        <f>IFERROR(IF(INDEX('[1]PNC 2020'!$A$3:$AA$434,MATCH($A662,'[1]PNC 2020'!$A$7:$A$434,0)+4,MATCH(Q$60,'[1]PNC 2020'!$A$3:$AA$3,0))=0,"",INDEX('[1]PNC 2020'!$A$3:$AA$434,MATCH($A662,'[1]PNC 2020'!$A$7:$A$434,0)+4,MATCH(Q$60,'[1]PNC 2020'!$A$3:$AA$3,0))),"")</f>
        <v/>
      </c>
      <c r="R662" s="35" t="str">
        <f>IFERROR(IF(INDEX('[1]PNC 2020'!$A$3:$AA$434,MATCH($A662,'[1]PNC 2020'!$A$7:$A$434,0)+4,MATCH(R$60,'[1]PNC 2020'!$A$3:$AA$3,0))=0,"",INDEX('[1]PNC 2020'!$A$3:$AA$434,MATCH($A662,'[1]PNC 2020'!$A$7:$A$434,0)+4,MATCH(R$60,'[1]PNC 2020'!$A$3:$AA$3,0))),"")</f>
        <v/>
      </c>
      <c r="S662" s="35">
        <f t="shared" si="231"/>
        <v>0</v>
      </c>
      <c r="T662" s="35" t="str">
        <f>IFERROR(IF(INDEX('[1]PNC 2020'!$A$3:$AA$434,MATCH($A662,'[1]PNC 2020'!$A$7:$A$434,0)+4,MATCH(T$60,'[1]PNC 2020'!$A$3:$AA$3,0))=0,"",INDEX('[1]PNC 2020'!$A$3:$AA$434,MATCH($A662,'[1]PNC 2020'!$A$7:$A$434,0)+4,MATCH(T$60,'[1]PNC 2020'!$A$3:$AA$3,0))),"")</f>
        <v/>
      </c>
      <c r="U662" s="35" t="str">
        <f>IFERROR(IF(INDEX('[1]PNC 2020'!$A$3:$AA$434,MATCH($A662,'[1]PNC 2020'!$A$7:$A$434,0)+4,MATCH(U$60,'[1]PNC 2020'!$A$3:$AA$3,0))=0,"",INDEX('[1]PNC 2020'!$A$3:$AA$434,MATCH($A662,'[1]PNC 2020'!$A$7:$A$434,0)+4,MATCH(U$60,'[1]PNC 2020'!$A$3:$AA$3,0))),"")</f>
        <v/>
      </c>
      <c r="V662" s="35">
        <f t="shared" si="232"/>
        <v>0</v>
      </c>
      <c r="W662" s="35" t="str">
        <f>IFERROR(IF(INDEX('[1]PNC 2020'!$A$3:$AA$434,MATCH($A662,'[1]PNC 2020'!$A$7:$A$434,0)+4,MATCH(W$60,'[1]PNC 2020'!$A$3:$AA$3,0))=0,"",INDEX('[1]PNC 2020'!$A$3:$AA$434,MATCH($A662,'[1]PNC 2020'!$A$7:$A$434,0)+4,MATCH(W$60,'[1]PNC 2020'!$A$3:$AA$3,0))),"")</f>
        <v/>
      </c>
      <c r="X662" s="35" t="str">
        <f>IFERROR(IF(INDEX('[1]PNC 2020'!$A$3:$AA$434,MATCH($A662,'[1]PNC 2020'!$A$7:$A$434,0)+4,MATCH(X$60,'[1]PNC 2020'!$A$3:$AA$3,0))=0,"",INDEX('[1]PNC 2020'!$A$3:$AA$434,MATCH($A662,'[1]PNC 2020'!$A$7:$A$434,0)+4,MATCH(X$60,'[1]PNC 2020'!$A$3:$AA$3,0))),"")</f>
        <v/>
      </c>
      <c r="Y662" s="35">
        <f t="shared" si="233"/>
        <v>0</v>
      </c>
      <c r="Z662" s="35" t="str">
        <f>IFERROR(IF(INDEX('[1]PNC 2020'!$A$3:$AA$434,MATCH($A662,'[1]PNC 2020'!$A$7:$A$434,0)+4,MATCH(Z$60,'[1]PNC 2020'!$A$3:$AA$3,0))=0,"",INDEX('[1]PNC 2020'!$A$3:$AA$434,MATCH($A662,'[1]PNC 2020'!$A$7:$A$434,0)+4,MATCH(Z$60,'[1]PNC 2020'!$A$3:$AA$3,0))),"")</f>
        <v/>
      </c>
      <c r="AA662" s="35" t="str">
        <f>IFERROR(IF(INDEX('[1]PNC 2020'!$A$3:$AA$434,MATCH($A662,'[1]PNC 2020'!$A$7:$A$434,0)+4,MATCH(AA$60,'[1]PNC 2020'!$A$3:$AA$3,0))=0,"",INDEX('[1]PNC 2020'!$A$3:$AA$434,MATCH($A662,'[1]PNC 2020'!$A$7:$A$434,0)+4,MATCH(AA$60,'[1]PNC 2020'!$A$3:$AA$3,0))),"")</f>
        <v/>
      </c>
      <c r="AB662" s="35">
        <f t="shared" si="234"/>
        <v>0</v>
      </c>
      <c r="AC662" s="35" t="str">
        <f>IFERROR(IF(INDEX('[1]PNC 2020'!$A$3:$AA$434,MATCH($A662,'[1]PNC 2020'!$A$7:$A$434,0)+4,MATCH(AC$60,'[1]PNC 2020'!$A$3:$AA$3,0))=0,"",INDEX('[1]PNC 2020'!$A$3:$AA$434,MATCH($A662,'[1]PNC 2020'!$A$7:$A$434,0)+4,MATCH(AC$60,'[1]PNC 2020'!$A$3:$AA$3,0))),"")</f>
        <v/>
      </c>
      <c r="AD662" s="35" t="str">
        <f>IFERROR(IF(INDEX('[1]PNC 2020'!$A$3:$AA$434,MATCH($A662,'[1]PNC 2020'!$A$7:$A$434,0)+4,MATCH(AD$60,'[1]PNC 2020'!$A$3:$AA$3,0))=0,"",INDEX('[1]PNC 2020'!$A$3:$AA$434,MATCH($A662,'[1]PNC 2020'!$A$7:$A$434,0)+4,MATCH(AD$60,'[1]PNC 2020'!$A$3:$AA$3,0))),"")</f>
        <v/>
      </c>
      <c r="AE662" s="35">
        <f t="shared" si="235"/>
        <v>0</v>
      </c>
      <c r="AF662" s="35" t="str">
        <f>IFERROR(IF(INDEX('[1]PNC 2020'!$A$3:$AA$434,MATCH($A662,'[1]PNC 2020'!$A$7:$A$434,0)+4,MATCH(AF$60,'[1]PNC 2020'!$A$3:$AA$3,0))=0,"",INDEX('[1]PNC 2020'!$A$3:$AA$434,MATCH($A662,'[1]PNC 2020'!$A$7:$A$434,0)+4,MATCH(AF$60,'[1]PNC 2020'!$A$3:$AA$3,0))),"")</f>
        <v/>
      </c>
      <c r="AG662" s="35" t="str">
        <f>IFERROR(IF(INDEX('[1]PNC 2020'!$A$3:$AA$434,MATCH($A662,'[1]PNC 2020'!$A$7:$A$434,0)+4,MATCH(AG$60,'[1]PNC 2020'!$A$3:$AA$3,0))=0,"",INDEX('[1]PNC 2020'!$A$3:$AA$434,MATCH($A662,'[1]PNC 2020'!$A$7:$A$434,0)+4,MATCH(AG$60,'[1]PNC 2020'!$A$3:$AA$3,0))),"")</f>
        <v/>
      </c>
      <c r="AH662" s="35">
        <f t="shared" si="236"/>
        <v>0</v>
      </c>
      <c r="AI662" s="35" t="str">
        <f>IFERROR(IF(INDEX('[1]PNC 2020'!$A$3:$AA$434,MATCH($A662,'[1]PNC 2020'!$A$7:$A$434,0)+4,MATCH(AI$60,'[1]PNC 2020'!$A$3:$AA$3,0))=0,"",INDEX('[1]PNC 2020'!$A$3:$AA$434,MATCH($A662,'[1]PNC 2020'!$A$7:$A$434,0)+4,MATCH(AI$60,'[1]PNC 2020'!$A$3:$AA$3,0))),"")</f>
        <v/>
      </c>
      <c r="AJ662" s="35" t="str">
        <f>IFERROR(IF(INDEX('[1]PNC 2020'!$A$3:$AA$434,MATCH($A662,'[1]PNC 2020'!$A$7:$A$434,0)+4,MATCH(AJ$60,'[1]PNC 2020'!$A$3:$AA$3,0))=0,"",INDEX('[1]PNC 2020'!$A$3:$AA$434,MATCH($A662,'[1]PNC 2020'!$A$7:$A$434,0)+4,MATCH(AJ$60,'[1]PNC 2020'!$A$3:$AA$3,0))),"")</f>
        <v/>
      </c>
      <c r="AK662" s="35">
        <f t="shared" si="237"/>
        <v>0</v>
      </c>
      <c r="AM662" s="97" t="s">
        <v>11</v>
      </c>
    </row>
    <row r="663" spans="1:39" s="32" customFormat="1" ht="15.9" customHeight="1" x14ac:dyDescent="0.25">
      <c r="A663" s="97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tr">
        <f>IFERROR(IF(INDEX('[1]PNC 2020'!$A$3:$AA$434,MATCH($A663,'[1]PNC 2020'!$A$7:$A$434,0)+4,MATCH(E$60,'[1]PNC 2020'!$A$3:$AA$3,0))=0,"",INDEX('[1]PNC 2020'!$A$3:$AA$434,MATCH($A663,'[1]PNC 2020'!$A$7:$A$434,0)+4,MATCH(E$60,'[1]PNC 2020'!$A$3:$AA$3,0))),"")</f>
        <v/>
      </c>
      <c r="F663" s="35" t="str">
        <f>IFERROR(IF(INDEX('[1]PNC 2020'!$A$3:$AA$434,MATCH($A663,'[1]PNC 2020'!$A$7:$A$434,0)+4,MATCH(F$60,'[1]PNC 2020'!$A$3:$AA$3,0))=0,"",INDEX('[1]PNC 2020'!$A$3:$AA$434,MATCH($A663,'[1]PNC 2020'!$A$7:$A$434,0)+4,MATCH(F$60,'[1]PNC 2020'!$A$3:$AA$3,0))),"")</f>
        <v/>
      </c>
      <c r="G663" s="35">
        <f t="shared" si="227"/>
        <v>0</v>
      </c>
      <c r="H663" s="35" t="str">
        <f>IFERROR(IF(INDEX('[1]PNC 2020'!$A$3:$AA$434,MATCH($A663,'[1]PNC 2020'!$A$7:$A$434,0)+4,MATCH(H$60,'[1]PNC 2020'!$A$3:$AA$3,0))=0,"",INDEX('[1]PNC 2020'!$A$3:$AA$434,MATCH($A663,'[1]PNC 2020'!$A$7:$A$434,0)+4,MATCH(H$60,'[1]PNC 2020'!$A$3:$AA$3,0))),"")</f>
        <v/>
      </c>
      <c r="I663" s="35" t="str">
        <f>IFERROR(IF(INDEX('[1]PNC 2020'!$A$3:$AA$434,MATCH($A663,'[1]PNC 2020'!$A$7:$A$434,0)+4,MATCH(I$60,'[1]PNC 2020'!$A$3:$AA$3,0))=0,"",INDEX('[1]PNC 2020'!$A$3:$AA$434,MATCH($A663,'[1]PNC 2020'!$A$7:$A$434,0)+4,MATCH(I$60,'[1]PNC 2020'!$A$3:$AA$3,0))),"")</f>
        <v/>
      </c>
      <c r="J663" s="35">
        <f t="shared" si="228"/>
        <v>0</v>
      </c>
      <c r="K663" s="35" t="str">
        <f>IFERROR(IF(INDEX('[1]PNC 2020'!$A$3:$AA$434,MATCH($A663,'[1]PNC 2020'!$A$7:$A$434,0)+4,MATCH(K$60,'[1]PNC 2020'!$A$3:$AA$3,0))=0,"",INDEX('[1]PNC 2020'!$A$3:$AA$434,MATCH($A663,'[1]PNC 2020'!$A$7:$A$434,0)+4,MATCH(K$60,'[1]PNC 2020'!$A$3:$AA$3,0))),"")</f>
        <v/>
      </c>
      <c r="L663" s="35" t="str">
        <f>IFERROR(IF(INDEX('[1]PNC 2020'!$A$3:$AA$434,MATCH($A663,'[1]PNC 2020'!$A$7:$A$434,0)+4,MATCH(L$60,'[1]PNC 2020'!$A$3:$AA$3,0))=0,"",INDEX('[1]PNC 2020'!$A$3:$AA$434,MATCH($A663,'[1]PNC 2020'!$A$7:$A$434,0)+4,MATCH(L$60,'[1]PNC 2020'!$A$3:$AA$3,0))),"")</f>
        <v/>
      </c>
      <c r="M663" s="35">
        <f t="shared" si="229"/>
        <v>0</v>
      </c>
      <c r="N663" s="35" t="str">
        <f>IFERROR(IF(INDEX('[1]PNC 2020'!$A$3:$AA$434,MATCH($A663,'[1]PNC 2020'!$A$7:$A$434,0)+4,MATCH(N$60,'[1]PNC 2020'!$A$3:$AA$3,0))=0,"",INDEX('[1]PNC 2020'!$A$3:$AA$434,MATCH($A663,'[1]PNC 2020'!$A$7:$A$434,0)+4,MATCH(N$60,'[1]PNC 2020'!$A$3:$AA$3,0))),"")</f>
        <v/>
      </c>
      <c r="O663" s="35" t="str">
        <f>IFERROR(IF(INDEX('[1]PNC 2020'!$A$3:$AA$434,MATCH($A663,'[1]PNC 2020'!$A$7:$A$434,0)+4,MATCH(O$60,'[1]PNC 2020'!$A$3:$AA$3,0))=0,"",INDEX('[1]PNC 2020'!$A$3:$AA$434,MATCH($A663,'[1]PNC 2020'!$A$7:$A$434,0)+4,MATCH(O$60,'[1]PNC 2020'!$A$3:$AA$3,0))),"")</f>
        <v/>
      </c>
      <c r="P663" s="35">
        <f t="shared" si="230"/>
        <v>0</v>
      </c>
      <c r="Q663" s="35" t="str">
        <f>IFERROR(IF(INDEX('[1]PNC 2020'!$A$3:$AA$434,MATCH($A663,'[1]PNC 2020'!$A$7:$A$434,0)+4,MATCH(Q$60,'[1]PNC 2020'!$A$3:$AA$3,0))=0,"",INDEX('[1]PNC 2020'!$A$3:$AA$434,MATCH($A663,'[1]PNC 2020'!$A$7:$A$434,0)+4,MATCH(Q$60,'[1]PNC 2020'!$A$3:$AA$3,0))),"")</f>
        <v/>
      </c>
      <c r="R663" s="35" t="str">
        <f>IFERROR(IF(INDEX('[1]PNC 2020'!$A$3:$AA$434,MATCH($A663,'[1]PNC 2020'!$A$7:$A$434,0)+4,MATCH(R$60,'[1]PNC 2020'!$A$3:$AA$3,0))=0,"",INDEX('[1]PNC 2020'!$A$3:$AA$434,MATCH($A663,'[1]PNC 2020'!$A$7:$A$434,0)+4,MATCH(R$60,'[1]PNC 2020'!$A$3:$AA$3,0))),"")</f>
        <v/>
      </c>
      <c r="S663" s="35">
        <f t="shared" si="231"/>
        <v>0</v>
      </c>
      <c r="T663" s="35" t="str">
        <f>IFERROR(IF(INDEX('[1]PNC 2020'!$A$3:$AA$434,MATCH($A663,'[1]PNC 2020'!$A$7:$A$434,0)+4,MATCH(T$60,'[1]PNC 2020'!$A$3:$AA$3,0))=0,"",INDEX('[1]PNC 2020'!$A$3:$AA$434,MATCH($A663,'[1]PNC 2020'!$A$7:$A$434,0)+4,MATCH(T$60,'[1]PNC 2020'!$A$3:$AA$3,0))),"")</f>
        <v/>
      </c>
      <c r="U663" s="35" t="str">
        <f>IFERROR(IF(INDEX('[1]PNC 2020'!$A$3:$AA$434,MATCH($A663,'[1]PNC 2020'!$A$7:$A$434,0)+4,MATCH(U$60,'[1]PNC 2020'!$A$3:$AA$3,0))=0,"",INDEX('[1]PNC 2020'!$A$3:$AA$434,MATCH($A663,'[1]PNC 2020'!$A$7:$A$434,0)+4,MATCH(U$60,'[1]PNC 2020'!$A$3:$AA$3,0))),"")</f>
        <v/>
      </c>
      <c r="V663" s="35">
        <f t="shared" si="232"/>
        <v>0</v>
      </c>
      <c r="W663" s="35" t="str">
        <f>IFERROR(IF(INDEX('[1]PNC 2020'!$A$3:$AA$434,MATCH($A663,'[1]PNC 2020'!$A$7:$A$434,0)+4,MATCH(W$60,'[1]PNC 2020'!$A$3:$AA$3,0))=0,"",INDEX('[1]PNC 2020'!$A$3:$AA$434,MATCH($A663,'[1]PNC 2020'!$A$7:$A$434,0)+4,MATCH(W$60,'[1]PNC 2020'!$A$3:$AA$3,0))),"")</f>
        <v/>
      </c>
      <c r="X663" s="35" t="str">
        <f>IFERROR(IF(INDEX('[1]PNC 2020'!$A$3:$AA$434,MATCH($A663,'[1]PNC 2020'!$A$7:$A$434,0)+4,MATCH(X$60,'[1]PNC 2020'!$A$3:$AA$3,0))=0,"",INDEX('[1]PNC 2020'!$A$3:$AA$434,MATCH($A663,'[1]PNC 2020'!$A$7:$A$434,0)+4,MATCH(X$60,'[1]PNC 2020'!$A$3:$AA$3,0))),"")</f>
        <v/>
      </c>
      <c r="Y663" s="35">
        <f t="shared" si="233"/>
        <v>0</v>
      </c>
      <c r="Z663" s="35" t="str">
        <f>IFERROR(IF(INDEX('[1]PNC 2020'!$A$3:$AA$434,MATCH($A663,'[1]PNC 2020'!$A$7:$A$434,0)+4,MATCH(Z$60,'[1]PNC 2020'!$A$3:$AA$3,0))=0,"",INDEX('[1]PNC 2020'!$A$3:$AA$434,MATCH($A663,'[1]PNC 2020'!$A$7:$A$434,0)+4,MATCH(Z$60,'[1]PNC 2020'!$A$3:$AA$3,0))),"")</f>
        <v/>
      </c>
      <c r="AA663" s="35" t="str">
        <f>IFERROR(IF(INDEX('[1]PNC 2020'!$A$3:$AA$434,MATCH($A663,'[1]PNC 2020'!$A$7:$A$434,0)+4,MATCH(AA$60,'[1]PNC 2020'!$A$3:$AA$3,0))=0,"",INDEX('[1]PNC 2020'!$A$3:$AA$434,MATCH($A663,'[1]PNC 2020'!$A$7:$A$434,0)+4,MATCH(AA$60,'[1]PNC 2020'!$A$3:$AA$3,0))),"")</f>
        <v/>
      </c>
      <c r="AB663" s="35">
        <f t="shared" si="234"/>
        <v>0</v>
      </c>
      <c r="AC663" s="35" t="str">
        <f>IFERROR(IF(INDEX('[1]PNC 2020'!$A$3:$AA$434,MATCH($A663,'[1]PNC 2020'!$A$7:$A$434,0)+4,MATCH(AC$60,'[1]PNC 2020'!$A$3:$AA$3,0))=0,"",INDEX('[1]PNC 2020'!$A$3:$AA$434,MATCH($A663,'[1]PNC 2020'!$A$7:$A$434,0)+4,MATCH(AC$60,'[1]PNC 2020'!$A$3:$AA$3,0))),"")</f>
        <v/>
      </c>
      <c r="AD663" s="35" t="str">
        <f>IFERROR(IF(INDEX('[1]PNC 2020'!$A$3:$AA$434,MATCH($A663,'[1]PNC 2020'!$A$7:$A$434,0)+4,MATCH(AD$60,'[1]PNC 2020'!$A$3:$AA$3,0))=0,"",INDEX('[1]PNC 2020'!$A$3:$AA$434,MATCH($A663,'[1]PNC 2020'!$A$7:$A$434,0)+4,MATCH(AD$60,'[1]PNC 2020'!$A$3:$AA$3,0))),"")</f>
        <v/>
      </c>
      <c r="AE663" s="35">
        <f t="shared" si="235"/>
        <v>0</v>
      </c>
      <c r="AF663" s="35" t="str">
        <f>IFERROR(IF(INDEX('[1]PNC 2020'!$A$3:$AA$434,MATCH($A663,'[1]PNC 2020'!$A$7:$A$434,0)+4,MATCH(AF$60,'[1]PNC 2020'!$A$3:$AA$3,0))=0,"",INDEX('[1]PNC 2020'!$A$3:$AA$434,MATCH($A663,'[1]PNC 2020'!$A$7:$A$434,0)+4,MATCH(AF$60,'[1]PNC 2020'!$A$3:$AA$3,0))),"")</f>
        <v/>
      </c>
      <c r="AG663" s="35" t="str">
        <f>IFERROR(IF(INDEX('[1]PNC 2020'!$A$3:$AA$434,MATCH($A663,'[1]PNC 2020'!$A$7:$A$434,0)+4,MATCH(AG$60,'[1]PNC 2020'!$A$3:$AA$3,0))=0,"",INDEX('[1]PNC 2020'!$A$3:$AA$434,MATCH($A663,'[1]PNC 2020'!$A$7:$A$434,0)+4,MATCH(AG$60,'[1]PNC 2020'!$A$3:$AA$3,0))),"")</f>
        <v/>
      </c>
      <c r="AH663" s="35">
        <f t="shared" si="236"/>
        <v>0</v>
      </c>
      <c r="AI663" s="35" t="str">
        <f>IFERROR(IF(INDEX('[1]PNC 2020'!$A$3:$AA$434,MATCH($A663,'[1]PNC 2020'!$A$7:$A$434,0)+4,MATCH(AI$60,'[1]PNC 2020'!$A$3:$AA$3,0))=0,"",INDEX('[1]PNC 2020'!$A$3:$AA$434,MATCH($A663,'[1]PNC 2020'!$A$7:$A$434,0)+4,MATCH(AI$60,'[1]PNC 2020'!$A$3:$AA$3,0))),"")</f>
        <v/>
      </c>
      <c r="AJ663" s="35" t="str">
        <f>IFERROR(IF(INDEX('[1]PNC 2020'!$A$3:$AA$434,MATCH($A663,'[1]PNC 2020'!$A$7:$A$434,0)+4,MATCH(AJ$60,'[1]PNC 2020'!$A$3:$AA$3,0))=0,"",INDEX('[1]PNC 2020'!$A$3:$AA$434,MATCH($A663,'[1]PNC 2020'!$A$7:$A$434,0)+4,MATCH(AJ$60,'[1]PNC 2020'!$A$3:$AA$3,0))),"")</f>
        <v/>
      </c>
      <c r="AK663" s="35">
        <f t="shared" si="237"/>
        <v>0</v>
      </c>
      <c r="AM663" s="97" t="s">
        <v>11</v>
      </c>
    </row>
    <row r="664" spans="1:39" s="32" customFormat="1" ht="15.9" customHeight="1" x14ac:dyDescent="0.25">
      <c r="A664" s="97" t="str">
        <f t="shared" si="224"/>
        <v>DiciembreCompañía Dominicana de Seguros, C. por A.</v>
      </c>
      <c r="B664" s="37" t="s">
        <v>115</v>
      </c>
      <c r="C664" s="44">
        <f t="shared" si="225"/>
        <v>0</v>
      </c>
      <c r="D664" s="44">
        <f t="shared" si="226"/>
        <v>0</v>
      </c>
      <c r="E664" s="35" t="str">
        <f>IFERROR(IF(INDEX('[1]PNC 2020'!$A$3:$AA$434,MATCH($A664,'[1]PNC 2020'!$A$7:$A$434,0)+4,MATCH(E$60,'[1]PNC 2020'!$A$3:$AA$3,0))=0,"",INDEX('[1]PNC 2020'!$A$3:$AA$434,MATCH($A664,'[1]PNC 2020'!$A$7:$A$434,0)+4,MATCH(E$60,'[1]PNC 2020'!$A$3:$AA$3,0))),"")</f>
        <v/>
      </c>
      <c r="F664" s="35" t="str">
        <f>IFERROR(IF(INDEX('[1]PNC 2020'!$A$3:$AA$434,MATCH($A664,'[1]PNC 2020'!$A$7:$A$434,0)+4,MATCH(F$60,'[1]PNC 2020'!$A$3:$AA$3,0))=0,"",INDEX('[1]PNC 2020'!$A$3:$AA$434,MATCH($A664,'[1]PNC 2020'!$A$7:$A$434,0)+4,MATCH(F$60,'[1]PNC 2020'!$A$3:$AA$3,0))),"")</f>
        <v/>
      </c>
      <c r="G664" s="35">
        <f t="shared" si="227"/>
        <v>0</v>
      </c>
      <c r="H664" s="35" t="str">
        <f>IFERROR(IF(INDEX('[1]PNC 2020'!$A$3:$AA$434,MATCH($A664,'[1]PNC 2020'!$A$7:$A$434,0)+4,MATCH(H$60,'[1]PNC 2020'!$A$3:$AA$3,0))=0,"",INDEX('[1]PNC 2020'!$A$3:$AA$434,MATCH($A664,'[1]PNC 2020'!$A$7:$A$434,0)+4,MATCH(H$60,'[1]PNC 2020'!$A$3:$AA$3,0))),"")</f>
        <v/>
      </c>
      <c r="I664" s="35" t="str">
        <f>IFERROR(IF(INDEX('[1]PNC 2020'!$A$3:$AA$434,MATCH($A664,'[1]PNC 2020'!$A$7:$A$434,0)+4,MATCH(I$60,'[1]PNC 2020'!$A$3:$AA$3,0))=0,"",INDEX('[1]PNC 2020'!$A$3:$AA$434,MATCH($A664,'[1]PNC 2020'!$A$7:$A$434,0)+4,MATCH(I$60,'[1]PNC 2020'!$A$3:$AA$3,0))),"")</f>
        <v/>
      </c>
      <c r="J664" s="35">
        <f t="shared" si="228"/>
        <v>0</v>
      </c>
      <c r="K664" s="35" t="str">
        <f>IFERROR(IF(INDEX('[1]PNC 2020'!$A$3:$AA$434,MATCH($A664,'[1]PNC 2020'!$A$7:$A$434,0)+4,MATCH(K$60,'[1]PNC 2020'!$A$3:$AA$3,0))=0,"",INDEX('[1]PNC 2020'!$A$3:$AA$434,MATCH($A664,'[1]PNC 2020'!$A$7:$A$434,0)+4,MATCH(K$60,'[1]PNC 2020'!$A$3:$AA$3,0))),"")</f>
        <v/>
      </c>
      <c r="L664" s="35" t="str">
        <f>IFERROR(IF(INDEX('[1]PNC 2020'!$A$3:$AA$434,MATCH($A664,'[1]PNC 2020'!$A$7:$A$434,0)+4,MATCH(L$60,'[1]PNC 2020'!$A$3:$AA$3,0))=0,"",INDEX('[1]PNC 2020'!$A$3:$AA$434,MATCH($A664,'[1]PNC 2020'!$A$7:$A$434,0)+4,MATCH(L$60,'[1]PNC 2020'!$A$3:$AA$3,0))),"")</f>
        <v/>
      </c>
      <c r="M664" s="35">
        <f t="shared" si="229"/>
        <v>0</v>
      </c>
      <c r="N664" s="35" t="str">
        <f>IFERROR(IF(INDEX('[1]PNC 2020'!$A$3:$AA$434,MATCH($A664,'[1]PNC 2020'!$A$7:$A$434,0)+4,MATCH(N$60,'[1]PNC 2020'!$A$3:$AA$3,0))=0,"",INDEX('[1]PNC 2020'!$A$3:$AA$434,MATCH($A664,'[1]PNC 2020'!$A$7:$A$434,0)+4,MATCH(N$60,'[1]PNC 2020'!$A$3:$AA$3,0))),"")</f>
        <v/>
      </c>
      <c r="O664" s="35" t="str">
        <f>IFERROR(IF(INDEX('[1]PNC 2020'!$A$3:$AA$434,MATCH($A664,'[1]PNC 2020'!$A$7:$A$434,0)+4,MATCH(O$60,'[1]PNC 2020'!$A$3:$AA$3,0))=0,"",INDEX('[1]PNC 2020'!$A$3:$AA$434,MATCH($A664,'[1]PNC 2020'!$A$7:$A$434,0)+4,MATCH(O$60,'[1]PNC 2020'!$A$3:$AA$3,0))),"")</f>
        <v/>
      </c>
      <c r="P664" s="35">
        <f t="shared" si="230"/>
        <v>0</v>
      </c>
      <c r="Q664" s="35" t="str">
        <f>IFERROR(IF(INDEX('[1]PNC 2020'!$A$3:$AA$434,MATCH($A664,'[1]PNC 2020'!$A$7:$A$434,0)+4,MATCH(Q$60,'[1]PNC 2020'!$A$3:$AA$3,0))=0,"",INDEX('[1]PNC 2020'!$A$3:$AA$434,MATCH($A664,'[1]PNC 2020'!$A$7:$A$434,0)+4,MATCH(Q$60,'[1]PNC 2020'!$A$3:$AA$3,0))),"")</f>
        <v/>
      </c>
      <c r="R664" s="35" t="str">
        <f>IFERROR(IF(INDEX('[1]PNC 2020'!$A$3:$AA$434,MATCH($A664,'[1]PNC 2020'!$A$7:$A$434,0)+4,MATCH(R$60,'[1]PNC 2020'!$A$3:$AA$3,0))=0,"",INDEX('[1]PNC 2020'!$A$3:$AA$434,MATCH($A664,'[1]PNC 2020'!$A$7:$A$434,0)+4,MATCH(R$60,'[1]PNC 2020'!$A$3:$AA$3,0))),"")</f>
        <v/>
      </c>
      <c r="S664" s="35">
        <f t="shared" si="231"/>
        <v>0</v>
      </c>
      <c r="T664" s="35" t="str">
        <f>IFERROR(IF(INDEX('[1]PNC 2020'!$A$3:$AA$434,MATCH($A664,'[1]PNC 2020'!$A$7:$A$434,0)+4,MATCH(T$60,'[1]PNC 2020'!$A$3:$AA$3,0))=0,"",INDEX('[1]PNC 2020'!$A$3:$AA$434,MATCH($A664,'[1]PNC 2020'!$A$7:$A$434,0)+4,MATCH(T$60,'[1]PNC 2020'!$A$3:$AA$3,0))),"")</f>
        <v/>
      </c>
      <c r="U664" s="35" t="str">
        <f>IFERROR(IF(INDEX('[1]PNC 2020'!$A$3:$AA$434,MATCH($A664,'[1]PNC 2020'!$A$7:$A$434,0)+4,MATCH(U$60,'[1]PNC 2020'!$A$3:$AA$3,0))=0,"",INDEX('[1]PNC 2020'!$A$3:$AA$434,MATCH($A664,'[1]PNC 2020'!$A$7:$A$434,0)+4,MATCH(U$60,'[1]PNC 2020'!$A$3:$AA$3,0))),"")</f>
        <v/>
      </c>
      <c r="V664" s="35">
        <f t="shared" si="232"/>
        <v>0</v>
      </c>
      <c r="W664" s="35" t="str">
        <f>IFERROR(IF(INDEX('[1]PNC 2020'!$A$3:$AA$434,MATCH($A664,'[1]PNC 2020'!$A$7:$A$434,0)+4,MATCH(W$60,'[1]PNC 2020'!$A$3:$AA$3,0))=0,"",INDEX('[1]PNC 2020'!$A$3:$AA$434,MATCH($A664,'[1]PNC 2020'!$A$7:$A$434,0)+4,MATCH(W$60,'[1]PNC 2020'!$A$3:$AA$3,0))),"")</f>
        <v/>
      </c>
      <c r="X664" s="35" t="str">
        <f>IFERROR(IF(INDEX('[1]PNC 2020'!$A$3:$AA$434,MATCH($A664,'[1]PNC 2020'!$A$7:$A$434,0)+4,MATCH(X$60,'[1]PNC 2020'!$A$3:$AA$3,0))=0,"",INDEX('[1]PNC 2020'!$A$3:$AA$434,MATCH($A664,'[1]PNC 2020'!$A$7:$A$434,0)+4,MATCH(X$60,'[1]PNC 2020'!$A$3:$AA$3,0))),"")</f>
        <v/>
      </c>
      <c r="Y664" s="35">
        <f t="shared" si="233"/>
        <v>0</v>
      </c>
      <c r="Z664" s="35" t="str">
        <f>IFERROR(IF(INDEX('[1]PNC 2020'!$A$3:$AA$434,MATCH($A664,'[1]PNC 2020'!$A$7:$A$434,0)+4,MATCH(Z$60,'[1]PNC 2020'!$A$3:$AA$3,0))=0,"",INDEX('[1]PNC 2020'!$A$3:$AA$434,MATCH($A664,'[1]PNC 2020'!$A$7:$A$434,0)+4,MATCH(Z$60,'[1]PNC 2020'!$A$3:$AA$3,0))),"")</f>
        <v/>
      </c>
      <c r="AA664" s="35" t="str">
        <f>IFERROR(IF(INDEX('[1]PNC 2020'!$A$3:$AA$434,MATCH($A664,'[1]PNC 2020'!$A$7:$A$434,0)+4,MATCH(AA$60,'[1]PNC 2020'!$A$3:$AA$3,0))=0,"",INDEX('[1]PNC 2020'!$A$3:$AA$434,MATCH($A664,'[1]PNC 2020'!$A$7:$A$434,0)+4,MATCH(AA$60,'[1]PNC 2020'!$A$3:$AA$3,0))),"")</f>
        <v/>
      </c>
      <c r="AB664" s="35">
        <f t="shared" si="234"/>
        <v>0</v>
      </c>
      <c r="AC664" s="35" t="str">
        <f>IFERROR(IF(INDEX('[1]PNC 2020'!$A$3:$AA$434,MATCH($A664,'[1]PNC 2020'!$A$7:$A$434,0)+4,MATCH(AC$60,'[1]PNC 2020'!$A$3:$AA$3,0))=0,"",INDEX('[1]PNC 2020'!$A$3:$AA$434,MATCH($A664,'[1]PNC 2020'!$A$7:$A$434,0)+4,MATCH(AC$60,'[1]PNC 2020'!$A$3:$AA$3,0))),"")</f>
        <v/>
      </c>
      <c r="AD664" s="35" t="str">
        <f>IFERROR(IF(INDEX('[1]PNC 2020'!$A$3:$AA$434,MATCH($A664,'[1]PNC 2020'!$A$7:$A$434,0)+4,MATCH(AD$60,'[1]PNC 2020'!$A$3:$AA$3,0))=0,"",INDEX('[1]PNC 2020'!$A$3:$AA$434,MATCH($A664,'[1]PNC 2020'!$A$7:$A$434,0)+4,MATCH(AD$60,'[1]PNC 2020'!$A$3:$AA$3,0))),"")</f>
        <v/>
      </c>
      <c r="AE664" s="35">
        <f t="shared" si="235"/>
        <v>0</v>
      </c>
      <c r="AF664" s="35" t="str">
        <f>IFERROR(IF(INDEX('[1]PNC 2020'!$A$3:$AA$434,MATCH($A664,'[1]PNC 2020'!$A$7:$A$434,0)+4,MATCH(AF$60,'[1]PNC 2020'!$A$3:$AA$3,0))=0,"",INDEX('[1]PNC 2020'!$A$3:$AA$434,MATCH($A664,'[1]PNC 2020'!$A$7:$A$434,0)+4,MATCH(AF$60,'[1]PNC 2020'!$A$3:$AA$3,0))),"")</f>
        <v/>
      </c>
      <c r="AG664" s="35" t="str">
        <f>IFERROR(IF(INDEX('[1]PNC 2020'!$A$3:$AA$434,MATCH($A664,'[1]PNC 2020'!$A$7:$A$434,0)+4,MATCH(AG$60,'[1]PNC 2020'!$A$3:$AA$3,0))=0,"",INDEX('[1]PNC 2020'!$A$3:$AA$434,MATCH($A664,'[1]PNC 2020'!$A$7:$A$434,0)+4,MATCH(AG$60,'[1]PNC 2020'!$A$3:$AA$3,0))),"")</f>
        <v/>
      </c>
      <c r="AH664" s="35">
        <f t="shared" si="236"/>
        <v>0</v>
      </c>
      <c r="AI664" s="35" t="str">
        <f>IFERROR(IF(INDEX('[1]PNC 2020'!$A$3:$AA$434,MATCH($A664,'[1]PNC 2020'!$A$7:$A$434,0)+4,MATCH(AI$60,'[1]PNC 2020'!$A$3:$AA$3,0))=0,"",INDEX('[1]PNC 2020'!$A$3:$AA$434,MATCH($A664,'[1]PNC 2020'!$A$7:$A$434,0)+4,MATCH(AI$60,'[1]PNC 2020'!$A$3:$AA$3,0))),"")</f>
        <v/>
      </c>
      <c r="AJ664" s="35" t="str">
        <f>IFERROR(IF(INDEX('[1]PNC 2020'!$A$3:$AA$434,MATCH($A664,'[1]PNC 2020'!$A$7:$A$434,0)+4,MATCH(AJ$60,'[1]PNC 2020'!$A$3:$AA$3,0))=0,"",INDEX('[1]PNC 2020'!$A$3:$AA$434,MATCH($A664,'[1]PNC 2020'!$A$7:$A$434,0)+4,MATCH(AJ$60,'[1]PNC 2020'!$A$3:$AA$3,0))),"")</f>
        <v/>
      </c>
      <c r="AK664" s="35">
        <f t="shared" si="237"/>
        <v>0</v>
      </c>
      <c r="AM664" s="97" t="s">
        <v>11</v>
      </c>
    </row>
    <row r="665" spans="1:39" s="32" customFormat="1" ht="15.9" customHeight="1" x14ac:dyDescent="0.25">
      <c r="A665" s="97" t="str">
        <f t="shared" si="224"/>
        <v>DiciembrePatria, S. A., Compañía de Seguros</v>
      </c>
      <c r="B665" s="37" t="s">
        <v>116</v>
      </c>
      <c r="C665" s="44">
        <f t="shared" si="225"/>
        <v>0</v>
      </c>
      <c r="D665" s="44">
        <f t="shared" si="226"/>
        <v>0</v>
      </c>
      <c r="E665" s="35" t="str">
        <f>IFERROR(IF(INDEX('[1]PNC 2020'!$A$3:$AA$434,MATCH($A665,'[1]PNC 2020'!$A$7:$A$434,0)+4,MATCH(E$60,'[1]PNC 2020'!$A$3:$AA$3,0))=0,"",INDEX('[1]PNC 2020'!$A$3:$AA$434,MATCH($A665,'[1]PNC 2020'!$A$7:$A$434,0)+4,MATCH(E$60,'[1]PNC 2020'!$A$3:$AA$3,0))),"")</f>
        <v/>
      </c>
      <c r="F665" s="35" t="str">
        <f>IFERROR(IF(INDEX('[1]PNC 2020'!$A$3:$AA$434,MATCH($A665,'[1]PNC 2020'!$A$7:$A$434,0)+4,MATCH(F$60,'[1]PNC 2020'!$A$3:$AA$3,0))=0,"",INDEX('[1]PNC 2020'!$A$3:$AA$434,MATCH($A665,'[1]PNC 2020'!$A$7:$A$434,0)+4,MATCH(F$60,'[1]PNC 2020'!$A$3:$AA$3,0))),"")</f>
        <v/>
      </c>
      <c r="G665" s="35">
        <f t="shared" si="227"/>
        <v>0</v>
      </c>
      <c r="H665" s="35" t="str">
        <f>IFERROR(IF(INDEX('[1]PNC 2020'!$A$3:$AA$434,MATCH($A665,'[1]PNC 2020'!$A$7:$A$434,0)+4,MATCH(H$60,'[1]PNC 2020'!$A$3:$AA$3,0))=0,"",INDEX('[1]PNC 2020'!$A$3:$AA$434,MATCH($A665,'[1]PNC 2020'!$A$7:$A$434,0)+4,MATCH(H$60,'[1]PNC 2020'!$A$3:$AA$3,0))),"")</f>
        <v/>
      </c>
      <c r="I665" s="35" t="str">
        <f>IFERROR(IF(INDEX('[1]PNC 2020'!$A$3:$AA$434,MATCH($A665,'[1]PNC 2020'!$A$7:$A$434,0)+4,MATCH(I$60,'[1]PNC 2020'!$A$3:$AA$3,0))=0,"",INDEX('[1]PNC 2020'!$A$3:$AA$434,MATCH($A665,'[1]PNC 2020'!$A$7:$A$434,0)+4,MATCH(I$60,'[1]PNC 2020'!$A$3:$AA$3,0))),"")</f>
        <v/>
      </c>
      <c r="J665" s="35">
        <f t="shared" si="228"/>
        <v>0</v>
      </c>
      <c r="K665" s="35" t="str">
        <f>IFERROR(IF(INDEX('[1]PNC 2020'!$A$3:$AA$434,MATCH($A665,'[1]PNC 2020'!$A$7:$A$434,0)+4,MATCH(K$60,'[1]PNC 2020'!$A$3:$AA$3,0))=0,"",INDEX('[1]PNC 2020'!$A$3:$AA$434,MATCH($A665,'[1]PNC 2020'!$A$7:$A$434,0)+4,MATCH(K$60,'[1]PNC 2020'!$A$3:$AA$3,0))),"")</f>
        <v/>
      </c>
      <c r="L665" s="35" t="str">
        <f>IFERROR(IF(INDEX('[1]PNC 2020'!$A$3:$AA$434,MATCH($A665,'[1]PNC 2020'!$A$7:$A$434,0)+4,MATCH(L$60,'[1]PNC 2020'!$A$3:$AA$3,0))=0,"",INDEX('[1]PNC 2020'!$A$3:$AA$434,MATCH($A665,'[1]PNC 2020'!$A$7:$A$434,0)+4,MATCH(L$60,'[1]PNC 2020'!$A$3:$AA$3,0))),"")</f>
        <v/>
      </c>
      <c r="M665" s="35">
        <f t="shared" si="229"/>
        <v>0</v>
      </c>
      <c r="N665" s="35" t="str">
        <f>IFERROR(IF(INDEX('[1]PNC 2020'!$A$3:$AA$434,MATCH($A665,'[1]PNC 2020'!$A$7:$A$434,0)+4,MATCH(N$60,'[1]PNC 2020'!$A$3:$AA$3,0))=0,"",INDEX('[1]PNC 2020'!$A$3:$AA$434,MATCH($A665,'[1]PNC 2020'!$A$7:$A$434,0)+4,MATCH(N$60,'[1]PNC 2020'!$A$3:$AA$3,0))),"")</f>
        <v/>
      </c>
      <c r="O665" s="35" t="str">
        <f>IFERROR(IF(INDEX('[1]PNC 2020'!$A$3:$AA$434,MATCH($A665,'[1]PNC 2020'!$A$7:$A$434,0)+4,MATCH(O$60,'[1]PNC 2020'!$A$3:$AA$3,0))=0,"",INDEX('[1]PNC 2020'!$A$3:$AA$434,MATCH($A665,'[1]PNC 2020'!$A$7:$A$434,0)+4,MATCH(O$60,'[1]PNC 2020'!$A$3:$AA$3,0))),"")</f>
        <v/>
      </c>
      <c r="P665" s="35">
        <f t="shared" si="230"/>
        <v>0</v>
      </c>
      <c r="Q665" s="35" t="str">
        <f>IFERROR(IF(INDEX('[1]PNC 2020'!$A$3:$AA$434,MATCH($A665,'[1]PNC 2020'!$A$7:$A$434,0)+4,MATCH(Q$60,'[1]PNC 2020'!$A$3:$AA$3,0))=0,"",INDEX('[1]PNC 2020'!$A$3:$AA$434,MATCH($A665,'[1]PNC 2020'!$A$7:$A$434,0)+4,MATCH(Q$60,'[1]PNC 2020'!$A$3:$AA$3,0))),"")</f>
        <v/>
      </c>
      <c r="R665" s="35" t="str">
        <f>IFERROR(IF(INDEX('[1]PNC 2020'!$A$3:$AA$434,MATCH($A665,'[1]PNC 2020'!$A$7:$A$434,0)+4,MATCH(R$60,'[1]PNC 2020'!$A$3:$AA$3,0))=0,"",INDEX('[1]PNC 2020'!$A$3:$AA$434,MATCH($A665,'[1]PNC 2020'!$A$7:$A$434,0)+4,MATCH(R$60,'[1]PNC 2020'!$A$3:$AA$3,0))),"")</f>
        <v/>
      </c>
      <c r="S665" s="35">
        <f t="shared" si="231"/>
        <v>0</v>
      </c>
      <c r="T665" s="35" t="str">
        <f>IFERROR(IF(INDEX('[1]PNC 2020'!$A$3:$AA$434,MATCH($A665,'[1]PNC 2020'!$A$7:$A$434,0)+4,MATCH(T$60,'[1]PNC 2020'!$A$3:$AA$3,0))=0,"",INDEX('[1]PNC 2020'!$A$3:$AA$434,MATCH($A665,'[1]PNC 2020'!$A$7:$A$434,0)+4,MATCH(T$60,'[1]PNC 2020'!$A$3:$AA$3,0))),"")</f>
        <v/>
      </c>
      <c r="U665" s="35" t="str">
        <f>IFERROR(IF(INDEX('[1]PNC 2020'!$A$3:$AA$434,MATCH($A665,'[1]PNC 2020'!$A$7:$A$434,0)+4,MATCH(U$60,'[1]PNC 2020'!$A$3:$AA$3,0))=0,"",INDEX('[1]PNC 2020'!$A$3:$AA$434,MATCH($A665,'[1]PNC 2020'!$A$7:$A$434,0)+4,MATCH(U$60,'[1]PNC 2020'!$A$3:$AA$3,0))),"")</f>
        <v/>
      </c>
      <c r="V665" s="35">
        <f t="shared" si="232"/>
        <v>0</v>
      </c>
      <c r="W665" s="35" t="str">
        <f>IFERROR(IF(INDEX('[1]PNC 2020'!$A$3:$AA$434,MATCH($A665,'[1]PNC 2020'!$A$7:$A$434,0)+4,MATCH(W$60,'[1]PNC 2020'!$A$3:$AA$3,0))=0,"",INDEX('[1]PNC 2020'!$A$3:$AA$434,MATCH($A665,'[1]PNC 2020'!$A$7:$A$434,0)+4,MATCH(W$60,'[1]PNC 2020'!$A$3:$AA$3,0))),"")</f>
        <v/>
      </c>
      <c r="X665" s="35" t="str">
        <f>IFERROR(IF(INDEX('[1]PNC 2020'!$A$3:$AA$434,MATCH($A665,'[1]PNC 2020'!$A$7:$A$434,0)+4,MATCH(X$60,'[1]PNC 2020'!$A$3:$AA$3,0))=0,"",INDEX('[1]PNC 2020'!$A$3:$AA$434,MATCH($A665,'[1]PNC 2020'!$A$7:$A$434,0)+4,MATCH(X$60,'[1]PNC 2020'!$A$3:$AA$3,0))),"")</f>
        <v/>
      </c>
      <c r="Y665" s="35">
        <f t="shared" si="233"/>
        <v>0</v>
      </c>
      <c r="Z665" s="35" t="str">
        <f>IFERROR(IF(INDEX('[1]PNC 2020'!$A$3:$AA$434,MATCH($A665,'[1]PNC 2020'!$A$7:$A$434,0)+4,MATCH(Z$60,'[1]PNC 2020'!$A$3:$AA$3,0))=0,"",INDEX('[1]PNC 2020'!$A$3:$AA$434,MATCH($A665,'[1]PNC 2020'!$A$7:$A$434,0)+4,MATCH(Z$60,'[1]PNC 2020'!$A$3:$AA$3,0))),"")</f>
        <v/>
      </c>
      <c r="AA665" s="35" t="str">
        <f>IFERROR(IF(INDEX('[1]PNC 2020'!$A$3:$AA$434,MATCH($A665,'[1]PNC 2020'!$A$7:$A$434,0)+4,MATCH(AA$60,'[1]PNC 2020'!$A$3:$AA$3,0))=0,"",INDEX('[1]PNC 2020'!$A$3:$AA$434,MATCH($A665,'[1]PNC 2020'!$A$7:$A$434,0)+4,MATCH(AA$60,'[1]PNC 2020'!$A$3:$AA$3,0))),"")</f>
        <v/>
      </c>
      <c r="AB665" s="35">
        <f t="shared" si="234"/>
        <v>0</v>
      </c>
      <c r="AC665" s="35" t="str">
        <f>IFERROR(IF(INDEX('[1]PNC 2020'!$A$3:$AA$434,MATCH($A665,'[1]PNC 2020'!$A$7:$A$434,0)+4,MATCH(AC$60,'[1]PNC 2020'!$A$3:$AA$3,0))=0,"",INDEX('[1]PNC 2020'!$A$3:$AA$434,MATCH($A665,'[1]PNC 2020'!$A$7:$A$434,0)+4,MATCH(AC$60,'[1]PNC 2020'!$A$3:$AA$3,0))),"")</f>
        <v/>
      </c>
      <c r="AD665" s="35" t="str">
        <f>IFERROR(IF(INDEX('[1]PNC 2020'!$A$3:$AA$434,MATCH($A665,'[1]PNC 2020'!$A$7:$A$434,0)+4,MATCH(AD$60,'[1]PNC 2020'!$A$3:$AA$3,0))=0,"",INDEX('[1]PNC 2020'!$A$3:$AA$434,MATCH($A665,'[1]PNC 2020'!$A$7:$A$434,0)+4,MATCH(AD$60,'[1]PNC 2020'!$A$3:$AA$3,0))),"")</f>
        <v/>
      </c>
      <c r="AE665" s="35">
        <f t="shared" si="235"/>
        <v>0</v>
      </c>
      <c r="AF665" s="35" t="str">
        <f>IFERROR(IF(INDEX('[1]PNC 2020'!$A$3:$AA$434,MATCH($A665,'[1]PNC 2020'!$A$7:$A$434,0)+4,MATCH(AF$60,'[1]PNC 2020'!$A$3:$AA$3,0))=0,"",INDEX('[1]PNC 2020'!$A$3:$AA$434,MATCH($A665,'[1]PNC 2020'!$A$7:$A$434,0)+4,MATCH(AF$60,'[1]PNC 2020'!$A$3:$AA$3,0))),"")</f>
        <v/>
      </c>
      <c r="AG665" s="35" t="str">
        <f>IFERROR(IF(INDEX('[1]PNC 2020'!$A$3:$AA$434,MATCH($A665,'[1]PNC 2020'!$A$7:$A$434,0)+4,MATCH(AG$60,'[1]PNC 2020'!$A$3:$AA$3,0))=0,"",INDEX('[1]PNC 2020'!$A$3:$AA$434,MATCH($A665,'[1]PNC 2020'!$A$7:$A$434,0)+4,MATCH(AG$60,'[1]PNC 2020'!$A$3:$AA$3,0))),"")</f>
        <v/>
      </c>
      <c r="AH665" s="35">
        <f t="shared" si="236"/>
        <v>0</v>
      </c>
      <c r="AI665" s="35" t="str">
        <f>IFERROR(IF(INDEX('[1]PNC 2020'!$A$3:$AA$434,MATCH($A665,'[1]PNC 2020'!$A$7:$A$434,0)+4,MATCH(AI$60,'[1]PNC 2020'!$A$3:$AA$3,0))=0,"",INDEX('[1]PNC 2020'!$A$3:$AA$434,MATCH($A665,'[1]PNC 2020'!$A$7:$A$434,0)+4,MATCH(AI$60,'[1]PNC 2020'!$A$3:$AA$3,0))),"")</f>
        <v/>
      </c>
      <c r="AJ665" s="35" t="str">
        <f>IFERROR(IF(INDEX('[1]PNC 2020'!$A$3:$AA$434,MATCH($A665,'[1]PNC 2020'!$A$7:$A$434,0)+4,MATCH(AJ$60,'[1]PNC 2020'!$A$3:$AA$3,0))=0,"",INDEX('[1]PNC 2020'!$A$3:$AA$434,MATCH($A665,'[1]PNC 2020'!$A$7:$A$434,0)+4,MATCH(AJ$60,'[1]PNC 2020'!$A$3:$AA$3,0))),"")</f>
        <v/>
      </c>
      <c r="AK665" s="35">
        <f t="shared" si="237"/>
        <v>0</v>
      </c>
      <c r="AM665" s="97" t="s">
        <v>11</v>
      </c>
    </row>
    <row r="666" spans="1:39" s="32" customFormat="1" ht="15.9" customHeight="1" x14ac:dyDescent="0.25">
      <c r="A666" s="97" t="str">
        <f t="shared" si="224"/>
        <v>DiciembreAseguradora Agropecuaria Dominicana, S. A.</v>
      </c>
      <c r="B666" s="37" t="s">
        <v>117</v>
      </c>
      <c r="C666" s="44">
        <f t="shared" si="225"/>
        <v>0</v>
      </c>
      <c r="D666" s="44">
        <f t="shared" si="226"/>
        <v>0</v>
      </c>
      <c r="E666" s="35" t="str">
        <f>IFERROR(IF(INDEX('[1]PNC 2020'!$A$3:$AA$434,MATCH($A666,'[1]PNC 2020'!$A$7:$A$434,0)+4,MATCH(E$60,'[1]PNC 2020'!$A$3:$AA$3,0))=0,"",INDEX('[1]PNC 2020'!$A$3:$AA$434,MATCH($A666,'[1]PNC 2020'!$A$7:$A$434,0)+4,MATCH(E$60,'[1]PNC 2020'!$A$3:$AA$3,0))),"")</f>
        <v/>
      </c>
      <c r="F666" s="35" t="str">
        <f>IFERROR(IF(INDEX('[1]PNC 2020'!$A$3:$AA$434,MATCH($A666,'[1]PNC 2020'!$A$7:$A$434,0)+4,MATCH(F$60,'[1]PNC 2020'!$A$3:$AA$3,0))=0,"",INDEX('[1]PNC 2020'!$A$3:$AA$434,MATCH($A666,'[1]PNC 2020'!$A$7:$A$434,0)+4,MATCH(F$60,'[1]PNC 2020'!$A$3:$AA$3,0))),"")</f>
        <v/>
      </c>
      <c r="G666" s="35">
        <f t="shared" si="227"/>
        <v>0</v>
      </c>
      <c r="H666" s="35" t="str">
        <f>IFERROR(IF(INDEX('[1]PNC 2020'!$A$3:$AA$434,MATCH($A666,'[1]PNC 2020'!$A$7:$A$434,0)+4,MATCH(H$60,'[1]PNC 2020'!$A$3:$AA$3,0))=0,"",INDEX('[1]PNC 2020'!$A$3:$AA$434,MATCH($A666,'[1]PNC 2020'!$A$7:$A$434,0)+4,MATCH(H$60,'[1]PNC 2020'!$A$3:$AA$3,0))),"")</f>
        <v/>
      </c>
      <c r="I666" s="35" t="str">
        <f>IFERROR(IF(INDEX('[1]PNC 2020'!$A$3:$AA$434,MATCH($A666,'[1]PNC 2020'!$A$7:$A$434,0)+4,MATCH(I$60,'[1]PNC 2020'!$A$3:$AA$3,0))=0,"",INDEX('[1]PNC 2020'!$A$3:$AA$434,MATCH($A666,'[1]PNC 2020'!$A$7:$A$434,0)+4,MATCH(I$60,'[1]PNC 2020'!$A$3:$AA$3,0))),"")</f>
        <v/>
      </c>
      <c r="J666" s="35">
        <f t="shared" si="228"/>
        <v>0</v>
      </c>
      <c r="K666" s="35" t="str">
        <f>IFERROR(IF(INDEX('[1]PNC 2020'!$A$3:$AA$434,MATCH($A666,'[1]PNC 2020'!$A$7:$A$434,0)+4,MATCH(K$60,'[1]PNC 2020'!$A$3:$AA$3,0))=0,"",INDEX('[1]PNC 2020'!$A$3:$AA$434,MATCH($A666,'[1]PNC 2020'!$A$7:$A$434,0)+4,MATCH(K$60,'[1]PNC 2020'!$A$3:$AA$3,0))),"")</f>
        <v/>
      </c>
      <c r="L666" s="35" t="str">
        <f>IFERROR(IF(INDEX('[1]PNC 2020'!$A$3:$AA$434,MATCH($A666,'[1]PNC 2020'!$A$7:$A$434,0)+4,MATCH(L$60,'[1]PNC 2020'!$A$3:$AA$3,0))=0,"",INDEX('[1]PNC 2020'!$A$3:$AA$434,MATCH($A666,'[1]PNC 2020'!$A$7:$A$434,0)+4,MATCH(L$60,'[1]PNC 2020'!$A$3:$AA$3,0))),"")</f>
        <v/>
      </c>
      <c r="M666" s="35">
        <f t="shared" si="229"/>
        <v>0</v>
      </c>
      <c r="N666" s="35" t="str">
        <f>IFERROR(IF(INDEX('[1]PNC 2020'!$A$3:$AA$434,MATCH($A666,'[1]PNC 2020'!$A$7:$A$434,0)+4,MATCH(N$60,'[1]PNC 2020'!$A$3:$AA$3,0))=0,"",INDEX('[1]PNC 2020'!$A$3:$AA$434,MATCH($A666,'[1]PNC 2020'!$A$7:$A$434,0)+4,MATCH(N$60,'[1]PNC 2020'!$A$3:$AA$3,0))),"")</f>
        <v/>
      </c>
      <c r="O666" s="35" t="str">
        <f>IFERROR(IF(INDEX('[1]PNC 2020'!$A$3:$AA$434,MATCH($A666,'[1]PNC 2020'!$A$7:$A$434,0)+4,MATCH(O$60,'[1]PNC 2020'!$A$3:$AA$3,0))=0,"",INDEX('[1]PNC 2020'!$A$3:$AA$434,MATCH($A666,'[1]PNC 2020'!$A$7:$A$434,0)+4,MATCH(O$60,'[1]PNC 2020'!$A$3:$AA$3,0))),"")</f>
        <v/>
      </c>
      <c r="P666" s="35">
        <f t="shared" si="230"/>
        <v>0</v>
      </c>
      <c r="Q666" s="35" t="str">
        <f>IFERROR(IF(INDEX('[1]PNC 2020'!$A$3:$AA$434,MATCH($A666,'[1]PNC 2020'!$A$7:$A$434,0)+4,MATCH(Q$60,'[1]PNC 2020'!$A$3:$AA$3,0))=0,"",INDEX('[1]PNC 2020'!$A$3:$AA$434,MATCH($A666,'[1]PNC 2020'!$A$7:$A$434,0)+4,MATCH(Q$60,'[1]PNC 2020'!$A$3:$AA$3,0))),"")</f>
        <v/>
      </c>
      <c r="R666" s="35" t="str">
        <f>IFERROR(IF(INDEX('[1]PNC 2020'!$A$3:$AA$434,MATCH($A666,'[1]PNC 2020'!$A$7:$A$434,0)+4,MATCH(R$60,'[1]PNC 2020'!$A$3:$AA$3,0))=0,"",INDEX('[1]PNC 2020'!$A$3:$AA$434,MATCH($A666,'[1]PNC 2020'!$A$7:$A$434,0)+4,MATCH(R$60,'[1]PNC 2020'!$A$3:$AA$3,0))),"")</f>
        <v/>
      </c>
      <c r="S666" s="35">
        <f t="shared" si="231"/>
        <v>0</v>
      </c>
      <c r="T666" s="35" t="str">
        <f>IFERROR(IF(INDEX('[1]PNC 2020'!$A$3:$AA$434,MATCH($A666,'[1]PNC 2020'!$A$7:$A$434,0)+4,MATCH(T$60,'[1]PNC 2020'!$A$3:$AA$3,0))=0,"",INDEX('[1]PNC 2020'!$A$3:$AA$434,MATCH($A666,'[1]PNC 2020'!$A$7:$A$434,0)+4,MATCH(T$60,'[1]PNC 2020'!$A$3:$AA$3,0))),"")</f>
        <v/>
      </c>
      <c r="U666" s="35" t="str">
        <f>IFERROR(IF(INDEX('[1]PNC 2020'!$A$3:$AA$434,MATCH($A666,'[1]PNC 2020'!$A$7:$A$434,0)+4,MATCH(U$60,'[1]PNC 2020'!$A$3:$AA$3,0))=0,"",INDEX('[1]PNC 2020'!$A$3:$AA$434,MATCH($A666,'[1]PNC 2020'!$A$7:$A$434,0)+4,MATCH(U$60,'[1]PNC 2020'!$A$3:$AA$3,0))),"")</f>
        <v/>
      </c>
      <c r="V666" s="35">
        <f t="shared" si="232"/>
        <v>0</v>
      </c>
      <c r="W666" s="35" t="str">
        <f>IFERROR(IF(INDEX('[1]PNC 2020'!$A$3:$AA$434,MATCH($A666,'[1]PNC 2020'!$A$7:$A$434,0)+4,MATCH(W$60,'[1]PNC 2020'!$A$3:$AA$3,0))=0,"",INDEX('[1]PNC 2020'!$A$3:$AA$434,MATCH($A666,'[1]PNC 2020'!$A$7:$A$434,0)+4,MATCH(W$60,'[1]PNC 2020'!$A$3:$AA$3,0))),"")</f>
        <v/>
      </c>
      <c r="X666" s="35" t="str">
        <f>IFERROR(IF(INDEX('[1]PNC 2020'!$A$3:$AA$434,MATCH($A666,'[1]PNC 2020'!$A$7:$A$434,0)+4,MATCH(X$60,'[1]PNC 2020'!$A$3:$AA$3,0))=0,"",INDEX('[1]PNC 2020'!$A$3:$AA$434,MATCH($A666,'[1]PNC 2020'!$A$7:$A$434,0)+4,MATCH(X$60,'[1]PNC 2020'!$A$3:$AA$3,0))),"")</f>
        <v/>
      </c>
      <c r="Y666" s="35">
        <f t="shared" si="233"/>
        <v>0</v>
      </c>
      <c r="Z666" s="35" t="str">
        <f>IFERROR(IF(INDEX('[1]PNC 2020'!$A$3:$AA$434,MATCH($A666,'[1]PNC 2020'!$A$7:$A$434,0)+4,MATCH(Z$60,'[1]PNC 2020'!$A$3:$AA$3,0))=0,"",INDEX('[1]PNC 2020'!$A$3:$AA$434,MATCH($A666,'[1]PNC 2020'!$A$7:$A$434,0)+4,MATCH(Z$60,'[1]PNC 2020'!$A$3:$AA$3,0))),"")</f>
        <v/>
      </c>
      <c r="AA666" s="35" t="str">
        <f>IFERROR(IF(INDEX('[1]PNC 2020'!$A$3:$AA$434,MATCH($A666,'[1]PNC 2020'!$A$7:$A$434,0)+4,MATCH(AA$60,'[1]PNC 2020'!$A$3:$AA$3,0))=0,"",INDEX('[1]PNC 2020'!$A$3:$AA$434,MATCH($A666,'[1]PNC 2020'!$A$7:$A$434,0)+4,MATCH(AA$60,'[1]PNC 2020'!$A$3:$AA$3,0))),"")</f>
        <v/>
      </c>
      <c r="AB666" s="35">
        <f t="shared" si="234"/>
        <v>0</v>
      </c>
      <c r="AC666" s="35" t="str">
        <f>IFERROR(IF(INDEX('[1]PNC 2020'!$A$3:$AA$434,MATCH($A666,'[1]PNC 2020'!$A$7:$A$434,0)+4,MATCH(AC$60,'[1]PNC 2020'!$A$3:$AA$3,0))=0,"",INDEX('[1]PNC 2020'!$A$3:$AA$434,MATCH($A666,'[1]PNC 2020'!$A$7:$A$434,0)+4,MATCH(AC$60,'[1]PNC 2020'!$A$3:$AA$3,0))),"")</f>
        <v/>
      </c>
      <c r="AD666" s="35" t="str">
        <f>IFERROR(IF(INDEX('[1]PNC 2020'!$A$3:$AA$434,MATCH($A666,'[1]PNC 2020'!$A$7:$A$434,0)+4,MATCH(AD$60,'[1]PNC 2020'!$A$3:$AA$3,0))=0,"",INDEX('[1]PNC 2020'!$A$3:$AA$434,MATCH($A666,'[1]PNC 2020'!$A$7:$A$434,0)+4,MATCH(AD$60,'[1]PNC 2020'!$A$3:$AA$3,0))),"")</f>
        <v/>
      </c>
      <c r="AE666" s="35">
        <f t="shared" si="235"/>
        <v>0</v>
      </c>
      <c r="AF666" s="35" t="str">
        <f>IFERROR(IF(INDEX('[1]PNC 2020'!$A$3:$AA$434,MATCH($A666,'[1]PNC 2020'!$A$7:$A$434,0)+4,MATCH(AF$60,'[1]PNC 2020'!$A$3:$AA$3,0))=0,"",INDEX('[1]PNC 2020'!$A$3:$AA$434,MATCH($A666,'[1]PNC 2020'!$A$7:$A$434,0)+4,MATCH(AF$60,'[1]PNC 2020'!$A$3:$AA$3,0))),"")</f>
        <v/>
      </c>
      <c r="AG666" s="35" t="str">
        <f>IFERROR(IF(INDEX('[1]PNC 2020'!$A$3:$AA$434,MATCH($A666,'[1]PNC 2020'!$A$7:$A$434,0)+4,MATCH(AG$60,'[1]PNC 2020'!$A$3:$AA$3,0))=0,"",INDEX('[1]PNC 2020'!$A$3:$AA$434,MATCH($A666,'[1]PNC 2020'!$A$7:$A$434,0)+4,MATCH(AG$60,'[1]PNC 2020'!$A$3:$AA$3,0))),"")</f>
        <v/>
      </c>
      <c r="AH666" s="35">
        <f t="shared" si="236"/>
        <v>0</v>
      </c>
      <c r="AI666" s="35" t="str">
        <f>IFERROR(IF(INDEX('[1]PNC 2020'!$A$3:$AA$434,MATCH($A666,'[1]PNC 2020'!$A$7:$A$434,0)+4,MATCH(AI$60,'[1]PNC 2020'!$A$3:$AA$3,0))=0,"",INDEX('[1]PNC 2020'!$A$3:$AA$434,MATCH($A666,'[1]PNC 2020'!$A$7:$A$434,0)+4,MATCH(AI$60,'[1]PNC 2020'!$A$3:$AA$3,0))),"")</f>
        <v/>
      </c>
      <c r="AJ666" s="35" t="str">
        <f>IFERROR(IF(INDEX('[1]PNC 2020'!$A$3:$AA$434,MATCH($A666,'[1]PNC 2020'!$A$7:$A$434,0)+4,MATCH(AJ$60,'[1]PNC 2020'!$A$3:$AA$3,0))=0,"",INDEX('[1]PNC 2020'!$A$3:$AA$434,MATCH($A666,'[1]PNC 2020'!$A$7:$A$434,0)+4,MATCH(AJ$60,'[1]PNC 2020'!$A$3:$AA$3,0))),"")</f>
        <v/>
      </c>
      <c r="AK666" s="35">
        <f t="shared" si="237"/>
        <v>0</v>
      </c>
      <c r="AM666" s="97" t="s">
        <v>11</v>
      </c>
    </row>
    <row r="667" spans="1:39" s="32" customFormat="1" ht="15.9" customHeight="1" x14ac:dyDescent="0.25">
      <c r="A667" s="97" t="str">
        <f t="shared" si="224"/>
        <v>DiciembreBanesco Seguros</v>
      </c>
      <c r="B667" s="37" t="s">
        <v>118</v>
      </c>
      <c r="C667" s="44">
        <f t="shared" si="225"/>
        <v>0</v>
      </c>
      <c r="D667" s="44">
        <f t="shared" si="226"/>
        <v>0</v>
      </c>
      <c r="E667" s="35" t="str">
        <f>IFERROR(IF(INDEX('[1]PNC 2020'!$A$3:$AA$434,MATCH($A667,'[1]PNC 2020'!$A$7:$A$434,0)+4,MATCH(E$60,'[1]PNC 2020'!$A$3:$AA$3,0))=0,"",INDEX('[1]PNC 2020'!$A$3:$AA$434,MATCH($A667,'[1]PNC 2020'!$A$7:$A$434,0)+4,MATCH(E$60,'[1]PNC 2020'!$A$3:$AA$3,0))),"")</f>
        <v/>
      </c>
      <c r="F667" s="35" t="str">
        <f>IFERROR(IF(INDEX('[1]PNC 2020'!$A$3:$AA$434,MATCH($A667,'[1]PNC 2020'!$A$7:$A$434,0)+4,MATCH(F$60,'[1]PNC 2020'!$A$3:$AA$3,0))=0,"",INDEX('[1]PNC 2020'!$A$3:$AA$434,MATCH($A667,'[1]PNC 2020'!$A$7:$A$434,0)+4,MATCH(F$60,'[1]PNC 2020'!$A$3:$AA$3,0))),"")</f>
        <v/>
      </c>
      <c r="G667" s="35">
        <f t="shared" si="227"/>
        <v>0</v>
      </c>
      <c r="H667" s="35" t="str">
        <f>IFERROR(IF(INDEX('[1]PNC 2020'!$A$3:$AA$434,MATCH($A667,'[1]PNC 2020'!$A$7:$A$434,0)+4,MATCH(H$60,'[1]PNC 2020'!$A$3:$AA$3,0))=0,"",INDEX('[1]PNC 2020'!$A$3:$AA$434,MATCH($A667,'[1]PNC 2020'!$A$7:$A$434,0)+4,MATCH(H$60,'[1]PNC 2020'!$A$3:$AA$3,0))),"")</f>
        <v/>
      </c>
      <c r="I667" s="35" t="str">
        <f>IFERROR(IF(INDEX('[1]PNC 2020'!$A$3:$AA$434,MATCH($A667,'[1]PNC 2020'!$A$7:$A$434,0)+4,MATCH(I$60,'[1]PNC 2020'!$A$3:$AA$3,0))=0,"",INDEX('[1]PNC 2020'!$A$3:$AA$434,MATCH($A667,'[1]PNC 2020'!$A$7:$A$434,0)+4,MATCH(I$60,'[1]PNC 2020'!$A$3:$AA$3,0))),"")</f>
        <v/>
      </c>
      <c r="J667" s="35">
        <f t="shared" si="228"/>
        <v>0</v>
      </c>
      <c r="K667" s="35" t="str">
        <f>IFERROR(IF(INDEX('[1]PNC 2020'!$A$3:$AA$434,MATCH($A667,'[1]PNC 2020'!$A$7:$A$434,0)+4,MATCH(K$60,'[1]PNC 2020'!$A$3:$AA$3,0))=0,"",INDEX('[1]PNC 2020'!$A$3:$AA$434,MATCH($A667,'[1]PNC 2020'!$A$7:$A$434,0)+4,MATCH(K$60,'[1]PNC 2020'!$A$3:$AA$3,0))),"")</f>
        <v/>
      </c>
      <c r="L667" s="35" t="str">
        <f>IFERROR(IF(INDEX('[1]PNC 2020'!$A$3:$AA$434,MATCH($A667,'[1]PNC 2020'!$A$7:$A$434,0)+4,MATCH(L$60,'[1]PNC 2020'!$A$3:$AA$3,0))=0,"",INDEX('[1]PNC 2020'!$A$3:$AA$434,MATCH($A667,'[1]PNC 2020'!$A$7:$A$434,0)+4,MATCH(L$60,'[1]PNC 2020'!$A$3:$AA$3,0))),"")</f>
        <v/>
      </c>
      <c r="M667" s="35">
        <f t="shared" si="229"/>
        <v>0</v>
      </c>
      <c r="N667" s="35" t="str">
        <f>IFERROR(IF(INDEX('[1]PNC 2020'!$A$3:$AA$434,MATCH($A667,'[1]PNC 2020'!$A$7:$A$434,0)+4,MATCH(N$60,'[1]PNC 2020'!$A$3:$AA$3,0))=0,"",INDEX('[1]PNC 2020'!$A$3:$AA$434,MATCH($A667,'[1]PNC 2020'!$A$7:$A$434,0)+4,MATCH(N$60,'[1]PNC 2020'!$A$3:$AA$3,0))),"")</f>
        <v/>
      </c>
      <c r="O667" s="35" t="str">
        <f>IFERROR(IF(INDEX('[1]PNC 2020'!$A$3:$AA$434,MATCH($A667,'[1]PNC 2020'!$A$7:$A$434,0)+4,MATCH(O$60,'[1]PNC 2020'!$A$3:$AA$3,0))=0,"",INDEX('[1]PNC 2020'!$A$3:$AA$434,MATCH($A667,'[1]PNC 2020'!$A$7:$A$434,0)+4,MATCH(O$60,'[1]PNC 2020'!$A$3:$AA$3,0))),"")</f>
        <v/>
      </c>
      <c r="P667" s="35">
        <f t="shared" si="230"/>
        <v>0</v>
      </c>
      <c r="Q667" s="35" t="str">
        <f>IFERROR(IF(INDEX('[1]PNC 2020'!$A$3:$AA$434,MATCH($A667,'[1]PNC 2020'!$A$7:$A$434,0)+4,MATCH(Q$60,'[1]PNC 2020'!$A$3:$AA$3,0))=0,"",INDEX('[1]PNC 2020'!$A$3:$AA$434,MATCH($A667,'[1]PNC 2020'!$A$7:$A$434,0)+4,MATCH(Q$60,'[1]PNC 2020'!$A$3:$AA$3,0))),"")</f>
        <v/>
      </c>
      <c r="R667" s="35" t="str">
        <f>IFERROR(IF(INDEX('[1]PNC 2020'!$A$3:$AA$434,MATCH($A667,'[1]PNC 2020'!$A$7:$A$434,0)+4,MATCH(R$60,'[1]PNC 2020'!$A$3:$AA$3,0))=0,"",INDEX('[1]PNC 2020'!$A$3:$AA$434,MATCH($A667,'[1]PNC 2020'!$A$7:$A$434,0)+4,MATCH(R$60,'[1]PNC 2020'!$A$3:$AA$3,0))),"")</f>
        <v/>
      </c>
      <c r="S667" s="35">
        <f t="shared" si="231"/>
        <v>0</v>
      </c>
      <c r="T667" s="35" t="str">
        <f>IFERROR(IF(INDEX('[1]PNC 2020'!$A$3:$AA$434,MATCH($A667,'[1]PNC 2020'!$A$7:$A$434,0)+4,MATCH(T$60,'[1]PNC 2020'!$A$3:$AA$3,0))=0,"",INDEX('[1]PNC 2020'!$A$3:$AA$434,MATCH($A667,'[1]PNC 2020'!$A$7:$A$434,0)+4,MATCH(T$60,'[1]PNC 2020'!$A$3:$AA$3,0))),"")</f>
        <v/>
      </c>
      <c r="U667" s="35" t="str">
        <f>IFERROR(IF(INDEX('[1]PNC 2020'!$A$3:$AA$434,MATCH($A667,'[1]PNC 2020'!$A$7:$A$434,0)+4,MATCH(U$60,'[1]PNC 2020'!$A$3:$AA$3,0))=0,"",INDEX('[1]PNC 2020'!$A$3:$AA$434,MATCH($A667,'[1]PNC 2020'!$A$7:$A$434,0)+4,MATCH(U$60,'[1]PNC 2020'!$A$3:$AA$3,0))),"")</f>
        <v/>
      </c>
      <c r="V667" s="35">
        <f t="shared" si="232"/>
        <v>0</v>
      </c>
      <c r="W667" s="35" t="str">
        <f>IFERROR(IF(INDEX('[1]PNC 2020'!$A$3:$AA$434,MATCH($A667,'[1]PNC 2020'!$A$7:$A$434,0)+4,MATCH(W$60,'[1]PNC 2020'!$A$3:$AA$3,0))=0,"",INDEX('[1]PNC 2020'!$A$3:$AA$434,MATCH($A667,'[1]PNC 2020'!$A$7:$A$434,0)+4,MATCH(W$60,'[1]PNC 2020'!$A$3:$AA$3,0))),"")</f>
        <v/>
      </c>
      <c r="X667" s="35" t="str">
        <f>IFERROR(IF(INDEX('[1]PNC 2020'!$A$3:$AA$434,MATCH($A667,'[1]PNC 2020'!$A$7:$A$434,0)+4,MATCH(X$60,'[1]PNC 2020'!$A$3:$AA$3,0))=0,"",INDEX('[1]PNC 2020'!$A$3:$AA$434,MATCH($A667,'[1]PNC 2020'!$A$7:$A$434,0)+4,MATCH(X$60,'[1]PNC 2020'!$A$3:$AA$3,0))),"")</f>
        <v/>
      </c>
      <c r="Y667" s="35">
        <f t="shared" si="233"/>
        <v>0</v>
      </c>
      <c r="Z667" s="35" t="str">
        <f>IFERROR(IF(INDEX('[1]PNC 2020'!$A$3:$AA$434,MATCH($A667,'[1]PNC 2020'!$A$7:$A$434,0)+4,MATCH(Z$60,'[1]PNC 2020'!$A$3:$AA$3,0))=0,"",INDEX('[1]PNC 2020'!$A$3:$AA$434,MATCH($A667,'[1]PNC 2020'!$A$7:$A$434,0)+4,MATCH(Z$60,'[1]PNC 2020'!$A$3:$AA$3,0))),"")</f>
        <v/>
      </c>
      <c r="AA667" s="35" t="str">
        <f>IFERROR(IF(INDEX('[1]PNC 2020'!$A$3:$AA$434,MATCH($A667,'[1]PNC 2020'!$A$7:$A$434,0)+4,MATCH(AA$60,'[1]PNC 2020'!$A$3:$AA$3,0))=0,"",INDEX('[1]PNC 2020'!$A$3:$AA$434,MATCH($A667,'[1]PNC 2020'!$A$7:$A$434,0)+4,MATCH(AA$60,'[1]PNC 2020'!$A$3:$AA$3,0))),"")</f>
        <v/>
      </c>
      <c r="AB667" s="35">
        <f t="shared" si="234"/>
        <v>0</v>
      </c>
      <c r="AC667" s="35" t="str">
        <f>IFERROR(IF(INDEX('[1]PNC 2020'!$A$3:$AA$434,MATCH($A667,'[1]PNC 2020'!$A$7:$A$434,0)+4,MATCH(AC$60,'[1]PNC 2020'!$A$3:$AA$3,0))=0,"",INDEX('[1]PNC 2020'!$A$3:$AA$434,MATCH($A667,'[1]PNC 2020'!$A$7:$A$434,0)+4,MATCH(AC$60,'[1]PNC 2020'!$A$3:$AA$3,0))),"")</f>
        <v/>
      </c>
      <c r="AD667" s="35" t="str">
        <f>IFERROR(IF(INDEX('[1]PNC 2020'!$A$3:$AA$434,MATCH($A667,'[1]PNC 2020'!$A$7:$A$434,0)+4,MATCH(AD$60,'[1]PNC 2020'!$A$3:$AA$3,0))=0,"",INDEX('[1]PNC 2020'!$A$3:$AA$434,MATCH($A667,'[1]PNC 2020'!$A$7:$A$434,0)+4,MATCH(AD$60,'[1]PNC 2020'!$A$3:$AA$3,0))),"")</f>
        <v/>
      </c>
      <c r="AE667" s="35">
        <f t="shared" si="235"/>
        <v>0</v>
      </c>
      <c r="AF667" s="35" t="str">
        <f>IFERROR(IF(INDEX('[1]PNC 2020'!$A$3:$AA$434,MATCH($A667,'[1]PNC 2020'!$A$7:$A$434,0)+4,MATCH(AF$60,'[1]PNC 2020'!$A$3:$AA$3,0))=0,"",INDEX('[1]PNC 2020'!$A$3:$AA$434,MATCH($A667,'[1]PNC 2020'!$A$7:$A$434,0)+4,MATCH(AF$60,'[1]PNC 2020'!$A$3:$AA$3,0))),"")</f>
        <v/>
      </c>
      <c r="AG667" s="35" t="str">
        <f>IFERROR(IF(INDEX('[1]PNC 2020'!$A$3:$AA$434,MATCH($A667,'[1]PNC 2020'!$A$7:$A$434,0)+4,MATCH(AG$60,'[1]PNC 2020'!$A$3:$AA$3,0))=0,"",INDEX('[1]PNC 2020'!$A$3:$AA$434,MATCH($A667,'[1]PNC 2020'!$A$7:$A$434,0)+4,MATCH(AG$60,'[1]PNC 2020'!$A$3:$AA$3,0))),"")</f>
        <v/>
      </c>
      <c r="AH667" s="35">
        <f t="shared" si="236"/>
        <v>0</v>
      </c>
      <c r="AI667" s="35" t="str">
        <f>IFERROR(IF(INDEX('[1]PNC 2020'!$A$3:$AA$434,MATCH($A667,'[1]PNC 2020'!$A$7:$A$434,0)+4,MATCH(AI$60,'[1]PNC 2020'!$A$3:$AA$3,0))=0,"",INDEX('[1]PNC 2020'!$A$3:$AA$434,MATCH($A667,'[1]PNC 2020'!$A$7:$A$434,0)+4,MATCH(AI$60,'[1]PNC 2020'!$A$3:$AA$3,0))),"")</f>
        <v/>
      </c>
      <c r="AJ667" s="35" t="str">
        <f>IFERROR(IF(INDEX('[1]PNC 2020'!$A$3:$AA$434,MATCH($A667,'[1]PNC 2020'!$A$7:$A$434,0)+4,MATCH(AJ$60,'[1]PNC 2020'!$A$3:$AA$3,0))=0,"",INDEX('[1]PNC 2020'!$A$3:$AA$434,MATCH($A667,'[1]PNC 2020'!$A$7:$A$434,0)+4,MATCH(AJ$60,'[1]PNC 2020'!$A$3:$AA$3,0))),"")</f>
        <v/>
      </c>
      <c r="AK667" s="35">
        <f t="shared" si="237"/>
        <v>0</v>
      </c>
      <c r="AM667" s="97" t="s">
        <v>11</v>
      </c>
    </row>
    <row r="668" spans="1:39" s="32" customFormat="1" ht="15.9" customHeight="1" x14ac:dyDescent="0.25">
      <c r="A668" s="97" t="str">
        <f t="shared" si="224"/>
        <v>DiciembreAtlántica Seguros, S. A.</v>
      </c>
      <c r="B668" s="37" t="s">
        <v>119</v>
      </c>
      <c r="C668" s="44">
        <f t="shared" si="225"/>
        <v>0</v>
      </c>
      <c r="D668" s="44">
        <f t="shared" si="226"/>
        <v>0</v>
      </c>
      <c r="E668" s="35" t="str">
        <f>IFERROR(IF(INDEX('[1]PNC 2020'!$A$3:$AA$434,MATCH($A668,'[1]PNC 2020'!$A$7:$A$434,0)+4,MATCH(E$60,'[1]PNC 2020'!$A$3:$AA$3,0))=0,"",INDEX('[1]PNC 2020'!$A$3:$AA$434,MATCH($A668,'[1]PNC 2020'!$A$7:$A$434,0)+4,MATCH(E$60,'[1]PNC 2020'!$A$3:$AA$3,0))),"")</f>
        <v/>
      </c>
      <c r="F668" s="35" t="str">
        <f>IFERROR(IF(INDEX('[1]PNC 2020'!$A$3:$AA$434,MATCH($A668,'[1]PNC 2020'!$A$7:$A$434,0)+4,MATCH(F$60,'[1]PNC 2020'!$A$3:$AA$3,0))=0,"",INDEX('[1]PNC 2020'!$A$3:$AA$434,MATCH($A668,'[1]PNC 2020'!$A$7:$A$434,0)+4,MATCH(F$60,'[1]PNC 2020'!$A$3:$AA$3,0))),"")</f>
        <v/>
      </c>
      <c r="G668" s="35">
        <f t="shared" si="227"/>
        <v>0</v>
      </c>
      <c r="H668" s="35" t="str">
        <f>IFERROR(IF(INDEX('[1]PNC 2020'!$A$3:$AA$434,MATCH($A668,'[1]PNC 2020'!$A$7:$A$434,0)+4,MATCH(H$60,'[1]PNC 2020'!$A$3:$AA$3,0))=0,"",INDEX('[1]PNC 2020'!$A$3:$AA$434,MATCH($A668,'[1]PNC 2020'!$A$7:$A$434,0)+4,MATCH(H$60,'[1]PNC 2020'!$A$3:$AA$3,0))),"")</f>
        <v/>
      </c>
      <c r="I668" s="35" t="str">
        <f>IFERROR(IF(INDEX('[1]PNC 2020'!$A$3:$AA$434,MATCH($A668,'[1]PNC 2020'!$A$7:$A$434,0)+4,MATCH(I$60,'[1]PNC 2020'!$A$3:$AA$3,0))=0,"",INDEX('[1]PNC 2020'!$A$3:$AA$434,MATCH($A668,'[1]PNC 2020'!$A$7:$A$434,0)+4,MATCH(I$60,'[1]PNC 2020'!$A$3:$AA$3,0))),"")</f>
        <v/>
      </c>
      <c r="J668" s="35">
        <f t="shared" si="228"/>
        <v>0</v>
      </c>
      <c r="K668" s="35" t="str">
        <f>IFERROR(IF(INDEX('[1]PNC 2020'!$A$3:$AA$434,MATCH($A668,'[1]PNC 2020'!$A$7:$A$434,0)+4,MATCH(K$60,'[1]PNC 2020'!$A$3:$AA$3,0))=0,"",INDEX('[1]PNC 2020'!$A$3:$AA$434,MATCH($A668,'[1]PNC 2020'!$A$7:$A$434,0)+4,MATCH(K$60,'[1]PNC 2020'!$A$3:$AA$3,0))),"")</f>
        <v/>
      </c>
      <c r="L668" s="35" t="str">
        <f>IFERROR(IF(INDEX('[1]PNC 2020'!$A$3:$AA$434,MATCH($A668,'[1]PNC 2020'!$A$7:$A$434,0)+4,MATCH(L$60,'[1]PNC 2020'!$A$3:$AA$3,0))=0,"",INDEX('[1]PNC 2020'!$A$3:$AA$434,MATCH($A668,'[1]PNC 2020'!$A$7:$A$434,0)+4,MATCH(L$60,'[1]PNC 2020'!$A$3:$AA$3,0))),"")</f>
        <v/>
      </c>
      <c r="M668" s="35">
        <f t="shared" si="229"/>
        <v>0</v>
      </c>
      <c r="N668" s="35" t="str">
        <f>IFERROR(IF(INDEX('[1]PNC 2020'!$A$3:$AA$434,MATCH($A668,'[1]PNC 2020'!$A$7:$A$434,0)+4,MATCH(N$60,'[1]PNC 2020'!$A$3:$AA$3,0))=0,"",INDEX('[1]PNC 2020'!$A$3:$AA$434,MATCH($A668,'[1]PNC 2020'!$A$7:$A$434,0)+4,MATCH(N$60,'[1]PNC 2020'!$A$3:$AA$3,0))),"")</f>
        <v/>
      </c>
      <c r="O668" s="35" t="str">
        <f>IFERROR(IF(INDEX('[1]PNC 2020'!$A$3:$AA$434,MATCH($A668,'[1]PNC 2020'!$A$7:$A$434,0)+4,MATCH(O$60,'[1]PNC 2020'!$A$3:$AA$3,0))=0,"",INDEX('[1]PNC 2020'!$A$3:$AA$434,MATCH($A668,'[1]PNC 2020'!$A$7:$A$434,0)+4,MATCH(O$60,'[1]PNC 2020'!$A$3:$AA$3,0))),"")</f>
        <v/>
      </c>
      <c r="P668" s="35">
        <f t="shared" si="230"/>
        <v>0</v>
      </c>
      <c r="Q668" s="35" t="str">
        <f>IFERROR(IF(INDEX('[1]PNC 2020'!$A$3:$AA$434,MATCH($A668,'[1]PNC 2020'!$A$7:$A$434,0)+4,MATCH(Q$60,'[1]PNC 2020'!$A$3:$AA$3,0))=0,"",INDEX('[1]PNC 2020'!$A$3:$AA$434,MATCH($A668,'[1]PNC 2020'!$A$7:$A$434,0)+4,MATCH(Q$60,'[1]PNC 2020'!$A$3:$AA$3,0))),"")</f>
        <v/>
      </c>
      <c r="R668" s="35" t="str">
        <f>IFERROR(IF(INDEX('[1]PNC 2020'!$A$3:$AA$434,MATCH($A668,'[1]PNC 2020'!$A$7:$A$434,0)+4,MATCH(R$60,'[1]PNC 2020'!$A$3:$AA$3,0))=0,"",INDEX('[1]PNC 2020'!$A$3:$AA$434,MATCH($A668,'[1]PNC 2020'!$A$7:$A$434,0)+4,MATCH(R$60,'[1]PNC 2020'!$A$3:$AA$3,0))),"")</f>
        <v/>
      </c>
      <c r="S668" s="35">
        <f t="shared" si="231"/>
        <v>0</v>
      </c>
      <c r="T668" s="35" t="str">
        <f>IFERROR(IF(INDEX('[1]PNC 2020'!$A$3:$AA$434,MATCH($A668,'[1]PNC 2020'!$A$7:$A$434,0)+4,MATCH(T$60,'[1]PNC 2020'!$A$3:$AA$3,0))=0,"",INDEX('[1]PNC 2020'!$A$3:$AA$434,MATCH($A668,'[1]PNC 2020'!$A$7:$A$434,0)+4,MATCH(T$60,'[1]PNC 2020'!$A$3:$AA$3,0))),"")</f>
        <v/>
      </c>
      <c r="U668" s="35" t="str">
        <f>IFERROR(IF(INDEX('[1]PNC 2020'!$A$3:$AA$434,MATCH($A668,'[1]PNC 2020'!$A$7:$A$434,0)+4,MATCH(U$60,'[1]PNC 2020'!$A$3:$AA$3,0))=0,"",INDEX('[1]PNC 2020'!$A$3:$AA$434,MATCH($A668,'[1]PNC 2020'!$A$7:$A$434,0)+4,MATCH(U$60,'[1]PNC 2020'!$A$3:$AA$3,0))),"")</f>
        <v/>
      </c>
      <c r="V668" s="35">
        <f t="shared" si="232"/>
        <v>0</v>
      </c>
      <c r="W668" s="35" t="str">
        <f>IFERROR(IF(INDEX('[1]PNC 2020'!$A$3:$AA$434,MATCH($A668,'[1]PNC 2020'!$A$7:$A$434,0)+4,MATCH(W$60,'[1]PNC 2020'!$A$3:$AA$3,0))=0,"",INDEX('[1]PNC 2020'!$A$3:$AA$434,MATCH($A668,'[1]PNC 2020'!$A$7:$A$434,0)+4,MATCH(W$60,'[1]PNC 2020'!$A$3:$AA$3,0))),"")</f>
        <v/>
      </c>
      <c r="X668" s="35" t="str">
        <f>IFERROR(IF(INDEX('[1]PNC 2020'!$A$3:$AA$434,MATCH($A668,'[1]PNC 2020'!$A$7:$A$434,0)+4,MATCH(X$60,'[1]PNC 2020'!$A$3:$AA$3,0))=0,"",INDEX('[1]PNC 2020'!$A$3:$AA$434,MATCH($A668,'[1]PNC 2020'!$A$7:$A$434,0)+4,MATCH(X$60,'[1]PNC 2020'!$A$3:$AA$3,0))),"")</f>
        <v/>
      </c>
      <c r="Y668" s="35">
        <f t="shared" si="233"/>
        <v>0</v>
      </c>
      <c r="Z668" s="35" t="str">
        <f>IFERROR(IF(INDEX('[1]PNC 2020'!$A$3:$AA$434,MATCH($A668,'[1]PNC 2020'!$A$7:$A$434,0)+4,MATCH(Z$60,'[1]PNC 2020'!$A$3:$AA$3,0))=0,"",INDEX('[1]PNC 2020'!$A$3:$AA$434,MATCH($A668,'[1]PNC 2020'!$A$7:$A$434,0)+4,MATCH(Z$60,'[1]PNC 2020'!$A$3:$AA$3,0))),"")</f>
        <v/>
      </c>
      <c r="AA668" s="35" t="str">
        <f>IFERROR(IF(INDEX('[1]PNC 2020'!$A$3:$AA$434,MATCH($A668,'[1]PNC 2020'!$A$7:$A$434,0)+4,MATCH(AA$60,'[1]PNC 2020'!$A$3:$AA$3,0))=0,"",INDEX('[1]PNC 2020'!$A$3:$AA$434,MATCH($A668,'[1]PNC 2020'!$A$7:$A$434,0)+4,MATCH(AA$60,'[1]PNC 2020'!$A$3:$AA$3,0))),"")</f>
        <v/>
      </c>
      <c r="AB668" s="35">
        <f t="shared" si="234"/>
        <v>0</v>
      </c>
      <c r="AC668" s="35" t="str">
        <f>IFERROR(IF(INDEX('[1]PNC 2020'!$A$3:$AA$434,MATCH($A668,'[1]PNC 2020'!$A$7:$A$434,0)+4,MATCH(AC$60,'[1]PNC 2020'!$A$3:$AA$3,0))=0,"",INDEX('[1]PNC 2020'!$A$3:$AA$434,MATCH($A668,'[1]PNC 2020'!$A$7:$A$434,0)+4,MATCH(AC$60,'[1]PNC 2020'!$A$3:$AA$3,0))),"")</f>
        <v/>
      </c>
      <c r="AD668" s="35" t="str">
        <f>IFERROR(IF(INDEX('[1]PNC 2020'!$A$3:$AA$434,MATCH($A668,'[1]PNC 2020'!$A$7:$A$434,0)+4,MATCH(AD$60,'[1]PNC 2020'!$A$3:$AA$3,0))=0,"",INDEX('[1]PNC 2020'!$A$3:$AA$434,MATCH($A668,'[1]PNC 2020'!$A$7:$A$434,0)+4,MATCH(AD$60,'[1]PNC 2020'!$A$3:$AA$3,0))),"")</f>
        <v/>
      </c>
      <c r="AE668" s="35">
        <f t="shared" si="235"/>
        <v>0</v>
      </c>
      <c r="AF668" s="35" t="str">
        <f>IFERROR(IF(INDEX('[1]PNC 2020'!$A$3:$AA$434,MATCH($A668,'[1]PNC 2020'!$A$7:$A$434,0)+4,MATCH(AF$60,'[1]PNC 2020'!$A$3:$AA$3,0))=0,"",INDEX('[1]PNC 2020'!$A$3:$AA$434,MATCH($A668,'[1]PNC 2020'!$A$7:$A$434,0)+4,MATCH(AF$60,'[1]PNC 2020'!$A$3:$AA$3,0))),"")</f>
        <v/>
      </c>
      <c r="AG668" s="35" t="str">
        <f>IFERROR(IF(INDEX('[1]PNC 2020'!$A$3:$AA$434,MATCH($A668,'[1]PNC 2020'!$A$7:$A$434,0)+4,MATCH(AG$60,'[1]PNC 2020'!$A$3:$AA$3,0))=0,"",INDEX('[1]PNC 2020'!$A$3:$AA$434,MATCH($A668,'[1]PNC 2020'!$A$7:$A$434,0)+4,MATCH(AG$60,'[1]PNC 2020'!$A$3:$AA$3,0))),"")</f>
        <v/>
      </c>
      <c r="AH668" s="35">
        <f t="shared" si="236"/>
        <v>0</v>
      </c>
      <c r="AI668" s="35" t="str">
        <f>IFERROR(IF(INDEX('[1]PNC 2020'!$A$3:$AA$434,MATCH($A668,'[1]PNC 2020'!$A$7:$A$434,0)+4,MATCH(AI$60,'[1]PNC 2020'!$A$3:$AA$3,0))=0,"",INDEX('[1]PNC 2020'!$A$3:$AA$434,MATCH($A668,'[1]PNC 2020'!$A$7:$A$434,0)+4,MATCH(AI$60,'[1]PNC 2020'!$A$3:$AA$3,0))),"")</f>
        <v/>
      </c>
      <c r="AJ668" s="35" t="str">
        <f>IFERROR(IF(INDEX('[1]PNC 2020'!$A$3:$AA$434,MATCH($A668,'[1]PNC 2020'!$A$7:$A$434,0)+4,MATCH(AJ$60,'[1]PNC 2020'!$A$3:$AA$3,0))=0,"",INDEX('[1]PNC 2020'!$A$3:$AA$434,MATCH($A668,'[1]PNC 2020'!$A$7:$A$434,0)+4,MATCH(AJ$60,'[1]PNC 2020'!$A$3:$AA$3,0))),"")</f>
        <v/>
      </c>
      <c r="AK668" s="35">
        <f t="shared" si="237"/>
        <v>0</v>
      </c>
      <c r="AM668" s="97" t="s">
        <v>11</v>
      </c>
    </row>
    <row r="669" spans="1:39" ht="15.9" customHeight="1" x14ac:dyDescent="0.25">
      <c r="A669" s="97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tr">
        <f>IFERROR(IF(INDEX('[1]PNC 2020'!$A$3:$AA$434,MATCH($A669,'[1]PNC 2020'!$A$7:$A$434,0)+4,MATCH(E$60,'[1]PNC 2020'!$A$3:$AA$3,0))=0,"",INDEX('[1]PNC 2020'!$A$3:$AA$434,MATCH($A669,'[1]PNC 2020'!$A$7:$A$434,0)+4,MATCH(E$60,'[1]PNC 2020'!$A$3:$AA$3,0))),"")</f>
        <v/>
      </c>
      <c r="F669" s="35" t="str">
        <f>IFERROR(IF(INDEX('[1]PNC 2020'!$A$3:$AA$434,MATCH($A669,'[1]PNC 2020'!$A$7:$A$434,0)+4,MATCH(F$60,'[1]PNC 2020'!$A$3:$AA$3,0))=0,"",INDEX('[1]PNC 2020'!$A$3:$AA$434,MATCH($A669,'[1]PNC 2020'!$A$7:$A$434,0)+4,MATCH(F$60,'[1]PNC 2020'!$A$3:$AA$3,0))),"")</f>
        <v/>
      </c>
      <c r="G669" s="35">
        <f t="shared" si="227"/>
        <v>0</v>
      </c>
      <c r="H669" s="35" t="str">
        <f>IFERROR(IF(INDEX('[1]PNC 2020'!$A$3:$AA$434,MATCH($A669,'[1]PNC 2020'!$A$7:$A$434,0)+4,MATCH(H$60,'[1]PNC 2020'!$A$3:$AA$3,0))=0,"",INDEX('[1]PNC 2020'!$A$3:$AA$434,MATCH($A669,'[1]PNC 2020'!$A$7:$A$434,0)+4,MATCH(H$60,'[1]PNC 2020'!$A$3:$AA$3,0))),"")</f>
        <v/>
      </c>
      <c r="I669" s="35" t="str">
        <f>IFERROR(IF(INDEX('[1]PNC 2020'!$A$3:$AA$434,MATCH($A669,'[1]PNC 2020'!$A$7:$A$434,0)+4,MATCH(I$60,'[1]PNC 2020'!$A$3:$AA$3,0))=0,"",INDEX('[1]PNC 2020'!$A$3:$AA$434,MATCH($A669,'[1]PNC 2020'!$A$7:$A$434,0)+4,MATCH(I$60,'[1]PNC 2020'!$A$3:$AA$3,0))),"")</f>
        <v/>
      </c>
      <c r="J669" s="35">
        <f t="shared" si="228"/>
        <v>0</v>
      </c>
      <c r="K669" s="35" t="str">
        <f>IFERROR(IF(INDEX('[1]PNC 2020'!$A$3:$AA$434,MATCH($A669,'[1]PNC 2020'!$A$7:$A$434,0)+4,MATCH(K$60,'[1]PNC 2020'!$A$3:$AA$3,0))=0,"",INDEX('[1]PNC 2020'!$A$3:$AA$434,MATCH($A669,'[1]PNC 2020'!$A$7:$A$434,0)+4,MATCH(K$60,'[1]PNC 2020'!$A$3:$AA$3,0))),"")</f>
        <v/>
      </c>
      <c r="L669" s="35" t="str">
        <f>IFERROR(IF(INDEX('[1]PNC 2020'!$A$3:$AA$434,MATCH($A669,'[1]PNC 2020'!$A$7:$A$434,0)+4,MATCH(L$60,'[1]PNC 2020'!$A$3:$AA$3,0))=0,"",INDEX('[1]PNC 2020'!$A$3:$AA$434,MATCH($A669,'[1]PNC 2020'!$A$7:$A$434,0)+4,MATCH(L$60,'[1]PNC 2020'!$A$3:$AA$3,0))),"")</f>
        <v/>
      </c>
      <c r="M669" s="35">
        <f t="shared" si="229"/>
        <v>0</v>
      </c>
      <c r="N669" s="35" t="str">
        <f>IFERROR(IF(INDEX('[1]PNC 2020'!$A$3:$AA$434,MATCH($A669,'[1]PNC 2020'!$A$7:$A$434,0)+4,MATCH(N$60,'[1]PNC 2020'!$A$3:$AA$3,0))=0,"",INDEX('[1]PNC 2020'!$A$3:$AA$434,MATCH($A669,'[1]PNC 2020'!$A$7:$A$434,0)+4,MATCH(N$60,'[1]PNC 2020'!$A$3:$AA$3,0))),"")</f>
        <v/>
      </c>
      <c r="O669" s="35" t="str">
        <f>IFERROR(IF(INDEX('[1]PNC 2020'!$A$3:$AA$434,MATCH($A669,'[1]PNC 2020'!$A$7:$A$434,0)+4,MATCH(O$60,'[1]PNC 2020'!$A$3:$AA$3,0))=0,"",INDEX('[1]PNC 2020'!$A$3:$AA$434,MATCH($A669,'[1]PNC 2020'!$A$7:$A$434,0)+4,MATCH(O$60,'[1]PNC 2020'!$A$3:$AA$3,0))),"")</f>
        <v/>
      </c>
      <c r="P669" s="35">
        <f t="shared" si="230"/>
        <v>0</v>
      </c>
      <c r="Q669" s="35" t="str">
        <f>IFERROR(IF(INDEX('[1]PNC 2020'!$A$3:$AA$434,MATCH($A669,'[1]PNC 2020'!$A$7:$A$434,0)+4,MATCH(Q$60,'[1]PNC 2020'!$A$3:$AA$3,0))=0,"",INDEX('[1]PNC 2020'!$A$3:$AA$434,MATCH($A669,'[1]PNC 2020'!$A$7:$A$434,0)+4,MATCH(Q$60,'[1]PNC 2020'!$A$3:$AA$3,0))),"")</f>
        <v/>
      </c>
      <c r="R669" s="35" t="str">
        <f>IFERROR(IF(INDEX('[1]PNC 2020'!$A$3:$AA$434,MATCH($A669,'[1]PNC 2020'!$A$7:$A$434,0)+4,MATCH(R$60,'[1]PNC 2020'!$A$3:$AA$3,0))=0,"",INDEX('[1]PNC 2020'!$A$3:$AA$434,MATCH($A669,'[1]PNC 2020'!$A$7:$A$434,0)+4,MATCH(R$60,'[1]PNC 2020'!$A$3:$AA$3,0))),"")</f>
        <v/>
      </c>
      <c r="S669" s="35">
        <f t="shared" si="231"/>
        <v>0</v>
      </c>
      <c r="T669" s="35" t="str">
        <f>IFERROR(IF(INDEX('[1]PNC 2020'!$A$3:$AA$434,MATCH($A669,'[1]PNC 2020'!$A$7:$A$434,0)+4,MATCH(T$60,'[1]PNC 2020'!$A$3:$AA$3,0))=0,"",INDEX('[1]PNC 2020'!$A$3:$AA$434,MATCH($A669,'[1]PNC 2020'!$A$7:$A$434,0)+4,MATCH(T$60,'[1]PNC 2020'!$A$3:$AA$3,0))),"")</f>
        <v/>
      </c>
      <c r="U669" s="35" t="str">
        <f>IFERROR(IF(INDEX('[1]PNC 2020'!$A$3:$AA$434,MATCH($A669,'[1]PNC 2020'!$A$7:$A$434,0)+4,MATCH(U$60,'[1]PNC 2020'!$A$3:$AA$3,0))=0,"",INDEX('[1]PNC 2020'!$A$3:$AA$434,MATCH($A669,'[1]PNC 2020'!$A$7:$A$434,0)+4,MATCH(U$60,'[1]PNC 2020'!$A$3:$AA$3,0))),"")</f>
        <v/>
      </c>
      <c r="V669" s="35">
        <f t="shared" si="232"/>
        <v>0</v>
      </c>
      <c r="W669" s="35" t="str">
        <f>IFERROR(IF(INDEX('[1]PNC 2020'!$A$3:$AA$434,MATCH($A669,'[1]PNC 2020'!$A$7:$A$434,0)+4,MATCH(W$60,'[1]PNC 2020'!$A$3:$AA$3,0))=0,"",INDEX('[1]PNC 2020'!$A$3:$AA$434,MATCH($A669,'[1]PNC 2020'!$A$7:$A$434,0)+4,MATCH(W$60,'[1]PNC 2020'!$A$3:$AA$3,0))),"")</f>
        <v/>
      </c>
      <c r="X669" s="35" t="str">
        <f>IFERROR(IF(INDEX('[1]PNC 2020'!$A$3:$AA$434,MATCH($A669,'[1]PNC 2020'!$A$7:$A$434,0)+4,MATCH(X$60,'[1]PNC 2020'!$A$3:$AA$3,0))=0,"",INDEX('[1]PNC 2020'!$A$3:$AA$434,MATCH($A669,'[1]PNC 2020'!$A$7:$A$434,0)+4,MATCH(X$60,'[1]PNC 2020'!$A$3:$AA$3,0))),"")</f>
        <v/>
      </c>
      <c r="Y669" s="35">
        <f t="shared" si="233"/>
        <v>0</v>
      </c>
      <c r="Z669" s="35" t="str">
        <f>IFERROR(IF(INDEX('[1]PNC 2020'!$A$3:$AA$434,MATCH($A669,'[1]PNC 2020'!$A$7:$A$434,0)+4,MATCH(Z$60,'[1]PNC 2020'!$A$3:$AA$3,0))=0,"",INDEX('[1]PNC 2020'!$A$3:$AA$434,MATCH($A669,'[1]PNC 2020'!$A$7:$A$434,0)+4,MATCH(Z$60,'[1]PNC 2020'!$A$3:$AA$3,0))),"")</f>
        <v/>
      </c>
      <c r="AA669" s="35" t="str">
        <f>IFERROR(IF(INDEX('[1]PNC 2020'!$A$3:$AA$434,MATCH($A669,'[1]PNC 2020'!$A$7:$A$434,0)+4,MATCH(AA$60,'[1]PNC 2020'!$A$3:$AA$3,0))=0,"",INDEX('[1]PNC 2020'!$A$3:$AA$434,MATCH($A669,'[1]PNC 2020'!$A$7:$A$434,0)+4,MATCH(AA$60,'[1]PNC 2020'!$A$3:$AA$3,0))),"")</f>
        <v/>
      </c>
      <c r="AB669" s="35">
        <f t="shared" si="234"/>
        <v>0</v>
      </c>
      <c r="AC669" s="35" t="str">
        <f>IFERROR(IF(INDEX('[1]PNC 2020'!$A$3:$AA$434,MATCH($A669,'[1]PNC 2020'!$A$7:$A$434,0)+4,MATCH(AC$60,'[1]PNC 2020'!$A$3:$AA$3,0))=0,"",INDEX('[1]PNC 2020'!$A$3:$AA$434,MATCH($A669,'[1]PNC 2020'!$A$7:$A$434,0)+4,MATCH(AC$60,'[1]PNC 2020'!$A$3:$AA$3,0))),"")</f>
        <v/>
      </c>
      <c r="AD669" s="35" t="str">
        <f>IFERROR(IF(INDEX('[1]PNC 2020'!$A$3:$AA$434,MATCH($A669,'[1]PNC 2020'!$A$7:$A$434,0)+4,MATCH(AD$60,'[1]PNC 2020'!$A$3:$AA$3,0))=0,"",INDEX('[1]PNC 2020'!$A$3:$AA$434,MATCH($A669,'[1]PNC 2020'!$A$7:$A$434,0)+4,MATCH(AD$60,'[1]PNC 2020'!$A$3:$AA$3,0))),"")</f>
        <v/>
      </c>
      <c r="AE669" s="35">
        <f t="shared" si="235"/>
        <v>0</v>
      </c>
      <c r="AF669" s="35" t="str">
        <f>IFERROR(IF(INDEX('[1]PNC 2020'!$A$3:$AA$434,MATCH($A669,'[1]PNC 2020'!$A$7:$A$434,0)+4,MATCH(AF$60,'[1]PNC 2020'!$A$3:$AA$3,0))=0,"",INDEX('[1]PNC 2020'!$A$3:$AA$434,MATCH($A669,'[1]PNC 2020'!$A$7:$A$434,0)+4,MATCH(AF$60,'[1]PNC 2020'!$A$3:$AA$3,0))),"")</f>
        <v/>
      </c>
      <c r="AG669" s="35" t="str">
        <f>IFERROR(IF(INDEX('[1]PNC 2020'!$A$3:$AA$434,MATCH($A669,'[1]PNC 2020'!$A$7:$A$434,0)+4,MATCH(AG$60,'[1]PNC 2020'!$A$3:$AA$3,0))=0,"",INDEX('[1]PNC 2020'!$A$3:$AA$434,MATCH($A669,'[1]PNC 2020'!$A$7:$A$434,0)+4,MATCH(AG$60,'[1]PNC 2020'!$A$3:$AA$3,0))),"")</f>
        <v/>
      </c>
      <c r="AH669" s="35">
        <f t="shared" si="236"/>
        <v>0</v>
      </c>
      <c r="AI669" s="35" t="str">
        <f>IFERROR(IF(INDEX('[1]PNC 2020'!$A$3:$AA$434,MATCH($A669,'[1]PNC 2020'!$A$7:$A$434,0)+4,MATCH(AI$60,'[1]PNC 2020'!$A$3:$AA$3,0))=0,"",INDEX('[1]PNC 2020'!$A$3:$AA$434,MATCH($A669,'[1]PNC 2020'!$A$7:$A$434,0)+4,MATCH(AI$60,'[1]PNC 2020'!$A$3:$AA$3,0))),"")</f>
        <v/>
      </c>
      <c r="AJ669" s="35" t="str">
        <f>IFERROR(IF(INDEX('[1]PNC 2020'!$A$3:$AA$434,MATCH($A669,'[1]PNC 2020'!$A$7:$A$434,0)+4,MATCH(AJ$60,'[1]PNC 2020'!$A$3:$AA$3,0))=0,"",INDEX('[1]PNC 2020'!$A$3:$AA$434,MATCH($A669,'[1]PNC 2020'!$A$7:$A$434,0)+4,MATCH(AJ$60,'[1]PNC 2020'!$A$3:$AA$3,0))),"")</f>
        <v/>
      </c>
      <c r="AK669" s="35">
        <f t="shared" si="237"/>
        <v>0</v>
      </c>
      <c r="AM669" s="97" t="s">
        <v>11</v>
      </c>
    </row>
    <row r="670" spans="1:39" s="32" customFormat="1" ht="15.9" customHeight="1" x14ac:dyDescent="0.25">
      <c r="A670" s="97" t="str">
        <f t="shared" si="224"/>
        <v xml:space="preserve">DiciembreCooperativa Nacional De Seguros, Inc </v>
      </c>
      <c r="B670" s="37" t="s">
        <v>120</v>
      </c>
      <c r="C670" s="44">
        <f t="shared" si="225"/>
        <v>0</v>
      </c>
      <c r="D670" s="44">
        <f t="shared" si="226"/>
        <v>0</v>
      </c>
      <c r="E670" s="35" t="str">
        <f>IFERROR(IF(INDEX('[1]PNC 2020'!$A$3:$AA$434,MATCH($A670,'[1]PNC 2020'!$A$7:$A$434,0)+4,MATCH(E$60,'[1]PNC 2020'!$A$3:$AA$3,0))=0,"",INDEX('[1]PNC 2020'!$A$3:$AA$434,MATCH($A670,'[1]PNC 2020'!$A$7:$A$434,0)+4,MATCH(E$60,'[1]PNC 2020'!$A$3:$AA$3,0))),"")</f>
        <v/>
      </c>
      <c r="F670" s="35" t="str">
        <f>IFERROR(IF(INDEX('[1]PNC 2020'!$A$3:$AA$434,MATCH($A670,'[1]PNC 2020'!$A$7:$A$434,0)+4,MATCH(F$60,'[1]PNC 2020'!$A$3:$AA$3,0))=0,"",INDEX('[1]PNC 2020'!$A$3:$AA$434,MATCH($A670,'[1]PNC 2020'!$A$7:$A$434,0)+4,MATCH(F$60,'[1]PNC 2020'!$A$3:$AA$3,0))),"")</f>
        <v/>
      </c>
      <c r="G670" s="35">
        <f t="shared" si="227"/>
        <v>0</v>
      </c>
      <c r="H670" s="35" t="str">
        <f>IFERROR(IF(INDEX('[1]PNC 2020'!$A$3:$AA$434,MATCH($A670,'[1]PNC 2020'!$A$7:$A$434,0)+4,MATCH(H$60,'[1]PNC 2020'!$A$3:$AA$3,0))=0,"",INDEX('[1]PNC 2020'!$A$3:$AA$434,MATCH($A670,'[1]PNC 2020'!$A$7:$A$434,0)+4,MATCH(H$60,'[1]PNC 2020'!$A$3:$AA$3,0))),"")</f>
        <v/>
      </c>
      <c r="I670" s="35" t="str">
        <f>IFERROR(IF(INDEX('[1]PNC 2020'!$A$3:$AA$434,MATCH($A670,'[1]PNC 2020'!$A$7:$A$434,0)+4,MATCH(I$60,'[1]PNC 2020'!$A$3:$AA$3,0))=0,"",INDEX('[1]PNC 2020'!$A$3:$AA$434,MATCH($A670,'[1]PNC 2020'!$A$7:$A$434,0)+4,MATCH(I$60,'[1]PNC 2020'!$A$3:$AA$3,0))),"")</f>
        <v/>
      </c>
      <c r="J670" s="35">
        <f t="shared" si="228"/>
        <v>0</v>
      </c>
      <c r="K670" s="35" t="str">
        <f>IFERROR(IF(INDEX('[1]PNC 2020'!$A$3:$AA$434,MATCH($A670,'[1]PNC 2020'!$A$7:$A$434,0)+4,MATCH(K$60,'[1]PNC 2020'!$A$3:$AA$3,0))=0,"",INDEX('[1]PNC 2020'!$A$3:$AA$434,MATCH($A670,'[1]PNC 2020'!$A$7:$A$434,0)+4,MATCH(K$60,'[1]PNC 2020'!$A$3:$AA$3,0))),"")</f>
        <v/>
      </c>
      <c r="L670" s="35" t="str">
        <f>IFERROR(IF(INDEX('[1]PNC 2020'!$A$3:$AA$434,MATCH($A670,'[1]PNC 2020'!$A$7:$A$434,0)+4,MATCH(L$60,'[1]PNC 2020'!$A$3:$AA$3,0))=0,"",INDEX('[1]PNC 2020'!$A$3:$AA$434,MATCH($A670,'[1]PNC 2020'!$A$7:$A$434,0)+4,MATCH(L$60,'[1]PNC 2020'!$A$3:$AA$3,0))),"")</f>
        <v/>
      </c>
      <c r="M670" s="35">
        <f t="shared" si="229"/>
        <v>0</v>
      </c>
      <c r="N670" s="35" t="str">
        <f>IFERROR(IF(INDEX('[1]PNC 2020'!$A$3:$AA$434,MATCH($A670,'[1]PNC 2020'!$A$7:$A$434,0)+4,MATCH(N$60,'[1]PNC 2020'!$A$3:$AA$3,0))=0,"",INDEX('[1]PNC 2020'!$A$3:$AA$434,MATCH($A670,'[1]PNC 2020'!$A$7:$A$434,0)+4,MATCH(N$60,'[1]PNC 2020'!$A$3:$AA$3,0))),"")</f>
        <v/>
      </c>
      <c r="O670" s="35" t="str">
        <f>IFERROR(IF(INDEX('[1]PNC 2020'!$A$3:$AA$434,MATCH($A670,'[1]PNC 2020'!$A$7:$A$434,0)+4,MATCH(O$60,'[1]PNC 2020'!$A$3:$AA$3,0))=0,"",INDEX('[1]PNC 2020'!$A$3:$AA$434,MATCH($A670,'[1]PNC 2020'!$A$7:$A$434,0)+4,MATCH(O$60,'[1]PNC 2020'!$A$3:$AA$3,0))),"")</f>
        <v/>
      </c>
      <c r="P670" s="35">
        <f t="shared" si="230"/>
        <v>0</v>
      </c>
      <c r="Q670" s="35" t="str">
        <f>IFERROR(IF(INDEX('[1]PNC 2020'!$A$3:$AA$434,MATCH($A670,'[1]PNC 2020'!$A$7:$A$434,0)+4,MATCH(Q$60,'[1]PNC 2020'!$A$3:$AA$3,0))=0,"",INDEX('[1]PNC 2020'!$A$3:$AA$434,MATCH($A670,'[1]PNC 2020'!$A$7:$A$434,0)+4,MATCH(Q$60,'[1]PNC 2020'!$A$3:$AA$3,0))),"")</f>
        <v/>
      </c>
      <c r="R670" s="35" t="str">
        <f>IFERROR(IF(INDEX('[1]PNC 2020'!$A$3:$AA$434,MATCH($A670,'[1]PNC 2020'!$A$7:$A$434,0)+4,MATCH(R$60,'[1]PNC 2020'!$A$3:$AA$3,0))=0,"",INDEX('[1]PNC 2020'!$A$3:$AA$434,MATCH($A670,'[1]PNC 2020'!$A$7:$A$434,0)+4,MATCH(R$60,'[1]PNC 2020'!$A$3:$AA$3,0))),"")</f>
        <v/>
      </c>
      <c r="S670" s="35">
        <f t="shared" si="231"/>
        <v>0</v>
      </c>
      <c r="T670" s="35" t="str">
        <f>IFERROR(IF(INDEX('[1]PNC 2020'!$A$3:$AA$434,MATCH($A670,'[1]PNC 2020'!$A$7:$A$434,0)+4,MATCH(T$60,'[1]PNC 2020'!$A$3:$AA$3,0))=0,"",INDEX('[1]PNC 2020'!$A$3:$AA$434,MATCH($A670,'[1]PNC 2020'!$A$7:$A$434,0)+4,MATCH(T$60,'[1]PNC 2020'!$A$3:$AA$3,0))),"")</f>
        <v/>
      </c>
      <c r="U670" s="35" t="str">
        <f>IFERROR(IF(INDEX('[1]PNC 2020'!$A$3:$AA$434,MATCH($A670,'[1]PNC 2020'!$A$7:$A$434,0)+4,MATCH(U$60,'[1]PNC 2020'!$A$3:$AA$3,0))=0,"",INDEX('[1]PNC 2020'!$A$3:$AA$434,MATCH($A670,'[1]PNC 2020'!$A$7:$A$434,0)+4,MATCH(U$60,'[1]PNC 2020'!$A$3:$AA$3,0))),"")</f>
        <v/>
      </c>
      <c r="V670" s="35">
        <f t="shared" si="232"/>
        <v>0</v>
      </c>
      <c r="W670" s="35" t="str">
        <f>IFERROR(IF(INDEX('[1]PNC 2020'!$A$3:$AA$434,MATCH($A670,'[1]PNC 2020'!$A$7:$A$434,0)+4,MATCH(W$60,'[1]PNC 2020'!$A$3:$AA$3,0))=0,"",INDEX('[1]PNC 2020'!$A$3:$AA$434,MATCH($A670,'[1]PNC 2020'!$A$7:$A$434,0)+4,MATCH(W$60,'[1]PNC 2020'!$A$3:$AA$3,0))),"")</f>
        <v/>
      </c>
      <c r="X670" s="35" t="str">
        <f>IFERROR(IF(INDEX('[1]PNC 2020'!$A$3:$AA$434,MATCH($A670,'[1]PNC 2020'!$A$7:$A$434,0)+4,MATCH(X$60,'[1]PNC 2020'!$A$3:$AA$3,0))=0,"",INDEX('[1]PNC 2020'!$A$3:$AA$434,MATCH($A670,'[1]PNC 2020'!$A$7:$A$434,0)+4,MATCH(X$60,'[1]PNC 2020'!$A$3:$AA$3,0))),"")</f>
        <v/>
      </c>
      <c r="Y670" s="35">
        <f t="shared" si="233"/>
        <v>0</v>
      </c>
      <c r="Z670" s="35" t="str">
        <f>IFERROR(IF(INDEX('[1]PNC 2020'!$A$3:$AA$434,MATCH($A670,'[1]PNC 2020'!$A$7:$A$434,0)+4,MATCH(Z$60,'[1]PNC 2020'!$A$3:$AA$3,0))=0,"",INDEX('[1]PNC 2020'!$A$3:$AA$434,MATCH($A670,'[1]PNC 2020'!$A$7:$A$434,0)+4,MATCH(Z$60,'[1]PNC 2020'!$A$3:$AA$3,0))),"")</f>
        <v/>
      </c>
      <c r="AA670" s="35" t="str">
        <f>IFERROR(IF(INDEX('[1]PNC 2020'!$A$3:$AA$434,MATCH($A670,'[1]PNC 2020'!$A$7:$A$434,0)+4,MATCH(AA$60,'[1]PNC 2020'!$A$3:$AA$3,0))=0,"",INDEX('[1]PNC 2020'!$A$3:$AA$434,MATCH($A670,'[1]PNC 2020'!$A$7:$A$434,0)+4,MATCH(AA$60,'[1]PNC 2020'!$A$3:$AA$3,0))),"")</f>
        <v/>
      </c>
      <c r="AB670" s="35">
        <f t="shared" si="234"/>
        <v>0</v>
      </c>
      <c r="AC670" s="35" t="str">
        <f>IFERROR(IF(INDEX('[1]PNC 2020'!$A$3:$AA$434,MATCH($A670,'[1]PNC 2020'!$A$7:$A$434,0)+4,MATCH(AC$60,'[1]PNC 2020'!$A$3:$AA$3,0))=0,"",INDEX('[1]PNC 2020'!$A$3:$AA$434,MATCH($A670,'[1]PNC 2020'!$A$7:$A$434,0)+4,MATCH(AC$60,'[1]PNC 2020'!$A$3:$AA$3,0))),"")</f>
        <v/>
      </c>
      <c r="AD670" s="35" t="str">
        <f>IFERROR(IF(INDEX('[1]PNC 2020'!$A$3:$AA$434,MATCH($A670,'[1]PNC 2020'!$A$7:$A$434,0)+4,MATCH(AD$60,'[1]PNC 2020'!$A$3:$AA$3,0))=0,"",INDEX('[1]PNC 2020'!$A$3:$AA$434,MATCH($A670,'[1]PNC 2020'!$A$7:$A$434,0)+4,MATCH(AD$60,'[1]PNC 2020'!$A$3:$AA$3,0))),"")</f>
        <v/>
      </c>
      <c r="AE670" s="35">
        <f t="shared" si="235"/>
        <v>0</v>
      </c>
      <c r="AF670" s="35" t="str">
        <f>IFERROR(IF(INDEX('[1]PNC 2020'!$A$3:$AA$434,MATCH($A670,'[1]PNC 2020'!$A$7:$A$434,0)+4,MATCH(AF$60,'[1]PNC 2020'!$A$3:$AA$3,0))=0,"",INDEX('[1]PNC 2020'!$A$3:$AA$434,MATCH($A670,'[1]PNC 2020'!$A$7:$A$434,0)+4,MATCH(AF$60,'[1]PNC 2020'!$A$3:$AA$3,0))),"")</f>
        <v/>
      </c>
      <c r="AG670" s="35" t="str">
        <f>IFERROR(IF(INDEX('[1]PNC 2020'!$A$3:$AA$434,MATCH($A670,'[1]PNC 2020'!$A$7:$A$434,0)+4,MATCH(AG$60,'[1]PNC 2020'!$A$3:$AA$3,0))=0,"",INDEX('[1]PNC 2020'!$A$3:$AA$434,MATCH($A670,'[1]PNC 2020'!$A$7:$A$434,0)+4,MATCH(AG$60,'[1]PNC 2020'!$A$3:$AA$3,0))),"")</f>
        <v/>
      </c>
      <c r="AH670" s="35">
        <f t="shared" si="236"/>
        <v>0</v>
      </c>
      <c r="AI670" s="35" t="str">
        <f>IFERROR(IF(INDEX('[1]PNC 2020'!$A$3:$AA$434,MATCH($A670,'[1]PNC 2020'!$A$7:$A$434,0)+4,MATCH(AI$60,'[1]PNC 2020'!$A$3:$AA$3,0))=0,"",INDEX('[1]PNC 2020'!$A$3:$AA$434,MATCH($A670,'[1]PNC 2020'!$A$7:$A$434,0)+4,MATCH(AI$60,'[1]PNC 2020'!$A$3:$AA$3,0))),"")</f>
        <v/>
      </c>
      <c r="AJ670" s="35" t="str">
        <f>IFERROR(IF(INDEX('[1]PNC 2020'!$A$3:$AA$434,MATCH($A670,'[1]PNC 2020'!$A$7:$A$434,0)+4,MATCH(AJ$60,'[1]PNC 2020'!$A$3:$AA$3,0))=0,"",INDEX('[1]PNC 2020'!$A$3:$AA$434,MATCH($A670,'[1]PNC 2020'!$A$7:$A$434,0)+4,MATCH(AJ$60,'[1]PNC 2020'!$A$3:$AA$3,0))),"")</f>
        <v/>
      </c>
      <c r="AK670" s="35">
        <f t="shared" si="237"/>
        <v>0</v>
      </c>
      <c r="AM670" s="97" t="s">
        <v>11</v>
      </c>
    </row>
    <row r="671" spans="1:39" s="32" customFormat="1" ht="15.9" customHeight="1" x14ac:dyDescent="0.25">
      <c r="A671" s="97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tr">
        <f>IFERROR(IF(INDEX('[1]PNC 2020'!$A$3:$AA$434,MATCH($A671,'[1]PNC 2020'!$A$7:$A$434,0)+4,MATCH(E$60,'[1]PNC 2020'!$A$3:$AA$3,0))=0,"",INDEX('[1]PNC 2020'!$A$3:$AA$434,MATCH($A671,'[1]PNC 2020'!$A$7:$A$434,0)+4,MATCH(E$60,'[1]PNC 2020'!$A$3:$AA$3,0))),"")</f>
        <v/>
      </c>
      <c r="F671" s="35" t="str">
        <f>IFERROR(IF(INDEX('[1]PNC 2020'!$A$3:$AA$434,MATCH($A671,'[1]PNC 2020'!$A$7:$A$434,0)+4,MATCH(F$60,'[1]PNC 2020'!$A$3:$AA$3,0))=0,"",INDEX('[1]PNC 2020'!$A$3:$AA$434,MATCH($A671,'[1]PNC 2020'!$A$7:$A$434,0)+4,MATCH(F$60,'[1]PNC 2020'!$A$3:$AA$3,0))),"")</f>
        <v/>
      </c>
      <c r="G671" s="35">
        <f t="shared" si="227"/>
        <v>0</v>
      </c>
      <c r="H671" s="35" t="str">
        <f>IFERROR(IF(INDEX('[1]PNC 2020'!$A$3:$AA$434,MATCH($A671,'[1]PNC 2020'!$A$7:$A$434,0)+4,MATCH(H$60,'[1]PNC 2020'!$A$3:$AA$3,0))=0,"",INDEX('[1]PNC 2020'!$A$3:$AA$434,MATCH($A671,'[1]PNC 2020'!$A$7:$A$434,0)+4,MATCH(H$60,'[1]PNC 2020'!$A$3:$AA$3,0))),"")</f>
        <v/>
      </c>
      <c r="I671" s="35" t="str">
        <f>IFERROR(IF(INDEX('[1]PNC 2020'!$A$3:$AA$434,MATCH($A671,'[1]PNC 2020'!$A$7:$A$434,0)+4,MATCH(I$60,'[1]PNC 2020'!$A$3:$AA$3,0))=0,"",INDEX('[1]PNC 2020'!$A$3:$AA$434,MATCH($A671,'[1]PNC 2020'!$A$7:$A$434,0)+4,MATCH(I$60,'[1]PNC 2020'!$A$3:$AA$3,0))),"")</f>
        <v/>
      </c>
      <c r="J671" s="35">
        <f t="shared" si="228"/>
        <v>0</v>
      </c>
      <c r="K671" s="35" t="str">
        <f>IFERROR(IF(INDEX('[1]PNC 2020'!$A$3:$AA$434,MATCH($A671,'[1]PNC 2020'!$A$7:$A$434,0)+4,MATCH(K$60,'[1]PNC 2020'!$A$3:$AA$3,0))=0,"",INDEX('[1]PNC 2020'!$A$3:$AA$434,MATCH($A671,'[1]PNC 2020'!$A$7:$A$434,0)+4,MATCH(K$60,'[1]PNC 2020'!$A$3:$AA$3,0))),"")</f>
        <v/>
      </c>
      <c r="L671" s="35" t="str">
        <f>IFERROR(IF(INDEX('[1]PNC 2020'!$A$3:$AA$434,MATCH($A671,'[1]PNC 2020'!$A$7:$A$434,0)+4,MATCH(L$60,'[1]PNC 2020'!$A$3:$AA$3,0))=0,"",INDEX('[1]PNC 2020'!$A$3:$AA$434,MATCH($A671,'[1]PNC 2020'!$A$7:$A$434,0)+4,MATCH(L$60,'[1]PNC 2020'!$A$3:$AA$3,0))),"")</f>
        <v/>
      </c>
      <c r="M671" s="35">
        <f t="shared" si="229"/>
        <v>0</v>
      </c>
      <c r="N671" s="35" t="str">
        <f>IFERROR(IF(INDEX('[1]PNC 2020'!$A$3:$AA$434,MATCH($A671,'[1]PNC 2020'!$A$7:$A$434,0)+4,MATCH(N$60,'[1]PNC 2020'!$A$3:$AA$3,0))=0,"",INDEX('[1]PNC 2020'!$A$3:$AA$434,MATCH($A671,'[1]PNC 2020'!$A$7:$A$434,0)+4,MATCH(N$60,'[1]PNC 2020'!$A$3:$AA$3,0))),"")</f>
        <v/>
      </c>
      <c r="O671" s="35" t="str">
        <f>IFERROR(IF(INDEX('[1]PNC 2020'!$A$3:$AA$434,MATCH($A671,'[1]PNC 2020'!$A$7:$A$434,0)+4,MATCH(O$60,'[1]PNC 2020'!$A$3:$AA$3,0))=0,"",INDEX('[1]PNC 2020'!$A$3:$AA$434,MATCH($A671,'[1]PNC 2020'!$A$7:$A$434,0)+4,MATCH(O$60,'[1]PNC 2020'!$A$3:$AA$3,0))),"")</f>
        <v/>
      </c>
      <c r="P671" s="35">
        <f t="shared" si="230"/>
        <v>0</v>
      </c>
      <c r="Q671" s="35" t="str">
        <f>IFERROR(IF(INDEX('[1]PNC 2020'!$A$3:$AA$434,MATCH($A671,'[1]PNC 2020'!$A$7:$A$434,0)+4,MATCH(Q$60,'[1]PNC 2020'!$A$3:$AA$3,0))=0,"",INDEX('[1]PNC 2020'!$A$3:$AA$434,MATCH($A671,'[1]PNC 2020'!$A$7:$A$434,0)+4,MATCH(Q$60,'[1]PNC 2020'!$A$3:$AA$3,0))),"")</f>
        <v/>
      </c>
      <c r="R671" s="35" t="str">
        <f>IFERROR(IF(INDEX('[1]PNC 2020'!$A$3:$AA$434,MATCH($A671,'[1]PNC 2020'!$A$7:$A$434,0)+4,MATCH(R$60,'[1]PNC 2020'!$A$3:$AA$3,0))=0,"",INDEX('[1]PNC 2020'!$A$3:$AA$434,MATCH($A671,'[1]PNC 2020'!$A$7:$A$434,0)+4,MATCH(R$60,'[1]PNC 2020'!$A$3:$AA$3,0))),"")</f>
        <v/>
      </c>
      <c r="S671" s="35">
        <f t="shared" si="231"/>
        <v>0</v>
      </c>
      <c r="T671" s="35" t="str">
        <f>IFERROR(IF(INDEX('[1]PNC 2020'!$A$3:$AA$434,MATCH($A671,'[1]PNC 2020'!$A$7:$A$434,0)+4,MATCH(T$60,'[1]PNC 2020'!$A$3:$AA$3,0))=0,"",INDEX('[1]PNC 2020'!$A$3:$AA$434,MATCH($A671,'[1]PNC 2020'!$A$7:$A$434,0)+4,MATCH(T$60,'[1]PNC 2020'!$A$3:$AA$3,0))),"")</f>
        <v/>
      </c>
      <c r="U671" s="35" t="str">
        <f>IFERROR(IF(INDEX('[1]PNC 2020'!$A$3:$AA$434,MATCH($A671,'[1]PNC 2020'!$A$7:$A$434,0)+4,MATCH(U$60,'[1]PNC 2020'!$A$3:$AA$3,0))=0,"",INDEX('[1]PNC 2020'!$A$3:$AA$434,MATCH($A671,'[1]PNC 2020'!$A$7:$A$434,0)+4,MATCH(U$60,'[1]PNC 2020'!$A$3:$AA$3,0))),"")</f>
        <v/>
      </c>
      <c r="V671" s="35">
        <f t="shared" si="232"/>
        <v>0</v>
      </c>
      <c r="W671" s="35" t="str">
        <f>IFERROR(IF(INDEX('[1]PNC 2020'!$A$3:$AA$434,MATCH($A671,'[1]PNC 2020'!$A$7:$A$434,0)+4,MATCH(W$60,'[1]PNC 2020'!$A$3:$AA$3,0))=0,"",INDEX('[1]PNC 2020'!$A$3:$AA$434,MATCH($A671,'[1]PNC 2020'!$A$7:$A$434,0)+4,MATCH(W$60,'[1]PNC 2020'!$A$3:$AA$3,0))),"")</f>
        <v/>
      </c>
      <c r="X671" s="35" t="str">
        <f>IFERROR(IF(INDEX('[1]PNC 2020'!$A$3:$AA$434,MATCH($A671,'[1]PNC 2020'!$A$7:$A$434,0)+4,MATCH(X$60,'[1]PNC 2020'!$A$3:$AA$3,0))=0,"",INDEX('[1]PNC 2020'!$A$3:$AA$434,MATCH($A671,'[1]PNC 2020'!$A$7:$A$434,0)+4,MATCH(X$60,'[1]PNC 2020'!$A$3:$AA$3,0))),"")</f>
        <v/>
      </c>
      <c r="Y671" s="35">
        <f t="shared" si="233"/>
        <v>0</v>
      </c>
      <c r="Z671" s="35" t="str">
        <f>IFERROR(IF(INDEX('[1]PNC 2020'!$A$3:$AA$434,MATCH($A671,'[1]PNC 2020'!$A$7:$A$434,0)+4,MATCH(Z$60,'[1]PNC 2020'!$A$3:$AA$3,0))=0,"",INDEX('[1]PNC 2020'!$A$3:$AA$434,MATCH($A671,'[1]PNC 2020'!$A$7:$A$434,0)+4,MATCH(Z$60,'[1]PNC 2020'!$A$3:$AA$3,0))),"")</f>
        <v/>
      </c>
      <c r="AA671" s="35" t="str">
        <f>IFERROR(IF(INDEX('[1]PNC 2020'!$A$3:$AA$434,MATCH($A671,'[1]PNC 2020'!$A$7:$A$434,0)+4,MATCH(AA$60,'[1]PNC 2020'!$A$3:$AA$3,0))=0,"",INDEX('[1]PNC 2020'!$A$3:$AA$434,MATCH($A671,'[1]PNC 2020'!$A$7:$A$434,0)+4,MATCH(AA$60,'[1]PNC 2020'!$A$3:$AA$3,0))),"")</f>
        <v/>
      </c>
      <c r="AB671" s="35">
        <f t="shared" si="234"/>
        <v>0</v>
      </c>
      <c r="AC671" s="35" t="str">
        <f>IFERROR(IF(INDEX('[1]PNC 2020'!$A$3:$AA$434,MATCH($A671,'[1]PNC 2020'!$A$7:$A$434,0)+4,MATCH(AC$60,'[1]PNC 2020'!$A$3:$AA$3,0))=0,"",INDEX('[1]PNC 2020'!$A$3:$AA$434,MATCH($A671,'[1]PNC 2020'!$A$7:$A$434,0)+4,MATCH(AC$60,'[1]PNC 2020'!$A$3:$AA$3,0))),"")</f>
        <v/>
      </c>
      <c r="AD671" s="35" t="str">
        <f>IFERROR(IF(INDEX('[1]PNC 2020'!$A$3:$AA$434,MATCH($A671,'[1]PNC 2020'!$A$7:$A$434,0)+4,MATCH(AD$60,'[1]PNC 2020'!$A$3:$AA$3,0))=0,"",INDEX('[1]PNC 2020'!$A$3:$AA$434,MATCH($A671,'[1]PNC 2020'!$A$7:$A$434,0)+4,MATCH(AD$60,'[1]PNC 2020'!$A$3:$AA$3,0))),"")</f>
        <v/>
      </c>
      <c r="AE671" s="35">
        <f t="shared" si="235"/>
        <v>0</v>
      </c>
      <c r="AF671" s="35" t="str">
        <f>IFERROR(IF(INDEX('[1]PNC 2020'!$A$3:$AA$434,MATCH($A671,'[1]PNC 2020'!$A$7:$A$434,0)+4,MATCH(AF$60,'[1]PNC 2020'!$A$3:$AA$3,0))=0,"",INDEX('[1]PNC 2020'!$A$3:$AA$434,MATCH($A671,'[1]PNC 2020'!$A$7:$A$434,0)+4,MATCH(AF$60,'[1]PNC 2020'!$A$3:$AA$3,0))),"")</f>
        <v/>
      </c>
      <c r="AG671" s="35" t="str">
        <f>IFERROR(IF(INDEX('[1]PNC 2020'!$A$3:$AA$434,MATCH($A671,'[1]PNC 2020'!$A$7:$A$434,0)+4,MATCH(AG$60,'[1]PNC 2020'!$A$3:$AA$3,0))=0,"",INDEX('[1]PNC 2020'!$A$3:$AA$434,MATCH($A671,'[1]PNC 2020'!$A$7:$A$434,0)+4,MATCH(AG$60,'[1]PNC 2020'!$A$3:$AA$3,0))),"")</f>
        <v/>
      </c>
      <c r="AH671" s="35">
        <f t="shared" si="236"/>
        <v>0</v>
      </c>
      <c r="AI671" s="35" t="str">
        <f>IFERROR(IF(INDEX('[1]PNC 2020'!$A$3:$AA$434,MATCH($A671,'[1]PNC 2020'!$A$7:$A$434,0)+4,MATCH(AI$60,'[1]PNC 2020'!$A$3:$AA$3,0))=0,"",INDEX('[1]PNC 2020'!$A$3:$AA$434,MATCH($A671,'[1]PNC 2020'!$A$7:$A$434,0)+4,MATCH(AI$60,'[1]PNC 2020'!$A$3:$AA$3,0))),"")</f>
        <v/>
      </c>
      <c r="AJ671" s="35" t="str">
        <f>IFERROR(IF(INDEX('[1]PNC 2020'!$A$3:$AA$434,MATCH($A671,'[1]PNC 2020'!$A$7:$A$434,0)+4,MATCH(AJ$60,'[1]PNC 2020'!$A$3:$AA$3,0))=0,"",INDEX('[1]PNC 2020'!$A$3:$AA$434,MATCH($A671,'[1]PNC 2020'!$A$7:$A$434,0)+4,MATCH(AJ$60,'[1]PNC 2020'!$A$3:$AA$3,0))),"")</f>
        <v/>
      </c>
      <c r="AK671" s="35">
        <f t="shared" si="237"/>
        <v>0</v>
      </c>
      <c r="AM671" s="97" t="s">
        <v>11</v>
      </c>
    </row>
    <row r="672" spans="1:39" s="32" customFormat="1" ht="15.9" customHeight="1" x14ac:dyDescent="0.25">
      <c r="A672" s="97" t="str">
        <f t="shared" si="224"/>
        <v>DiciembreAtrio Seguros S. A.</v>
      </c>
      <c r="B672" s="37" t="s">
        <v>121</v>
      </c>
      <c r="C672" s="44">
        <f t="shared" si="225"/>
        <v>0</v>
      </c>
      <c r="D672" s="44">
        <f t="shared" si="226"/>
        <v>0</v>
      </c>
      <c r="E672" s="35" t="str">
        <f>IFERROR(IF(INDEX('[1]PNC 2020'!$A$3:$AA$434,MATCH($A672,'[1]PNC 2020'!$A$7:$A$434,0)+4,MATCH(E$60,'[1]PNC 2020'!$A$3:$AA$3,0))=0,"",INDEX('[1]PNC 2020'!$A$3:$AA$434,MATCH($A672,'[1]PNC 2020'!$A$7:$A$434,0)+4,MATCH(E$60,'[1]PNC 2020'!$A$3:$AA$3,0))),"")</f>
        <v/>
      </c>
      <c r="F672" s="35" t="str">
        <f>IFERROR(IF(INDEX('[1]PNC 2020'!$A$3:$AA$434,MATCH($A672,'[1]PNC 2020'!$A$7:$A$434,0)+4,MATCH(F$60,'[1]PNC 2020'!$A$3:$AA$3,0))=0,"",INDEX('[1]PNC 2020'!$A$3:$AA$434,MATCH($A672,'[1]PNC 2020'!$A$7:$A$434,0)+4,MATCH(F$60,'[1]PNC 2020'!$A$3:$AA$3,0))),"")</f>
        <v/>
      </c>
      <c r="G672" s="35">
        <f t="shared" si="227"/>
        <v>0</v>
      </c>
      <c r="H672" s="35" t="str">
        <f>IFERROR(IF(INDEX('[1]PNC 2020'!$A$3:$AA$434,MATCH($A672,'[1]PNC 2020'!$A$7:$A$434,0)+4,MATCH(H$60,'[1]PNC 2020'!$A$3:$AA$3,0))=0,"",INDEX('[1]PNC 2020'!$A$3:$AA$434,MATCH($A672,'[1]PNC 2020'!$A$7:$A$434,0)+4,MATCH(H$60,'[1]PNC 2020'!$A$3:$AA$3,0))),"")</f>
        <v/>
      </c>
      <c r="I672" s="35" t="str">
        <f>IFERROR(IF(INDEX('[1]PNC 2020'!$A$3:$AA$434,MATCH($A672,'[1]PNC 2020'!$A$7:$A$434,0)+4,MATCH(I$60,'[1]PNC 2020'!$A$3:$AA$3,0))=0,"",INDEX('[1]PNC 2020'!$A$3:$AA$434,MATCH($A672,'[1]PNC 2020'!$A$7:$A$434,0)+4,MATCH(I$60,'[1]PNC 2020'!$A$3:$AA$3,0))),"")</f>
        <v/>
      </c>
      <c r="J672" s="35">
        <f t="shared" si="228"/>
        <v>0</v>
      </c>
      <c r="K672" s="35" t="str">
        <f>IFERROR(IF(INDEX('[1]PNC 2020'!$A$3:$AA$434,MATCH($A672,'[1]PNC 2020'!$A$7:$A$434,0)+4,MATCH(K$60,'[1]PNC 2020'!$A$3:$AA$3,0))=0,"",INDEX('[1]PNC 2020'!$A$3:$AA$434,MATCH($A672,'[1]PNC 2020'!$A$7:$A$434,0)+4,MATCH(K$60,'[1]PNC 2020'!$A$3:$AA$3,0))),"")</f>
        <v/>
      </c>
      <c r="L672" s="35" t="str">
        <f>IFERROR(IF(INDEX('[1]PNC 2020'!$A$3:$AA$434,MATCH($A672,'[1]PNC 2020'!$A$7:$A$434,0)+4,MATCH(L$60,'[1]PNC 2020'!$A$3:$AA$3,0))=0,"",INDEX('[1]PNC 2020'!$A$3:$AA$434,MATCH($A672,'[1]PNC 2020'!$A$7:$A$434,0)+4,MATCH(L$60,'[1]PNC 2020'!$A$3:$AA$3,0))),"")</f>
        <v/>
      </c>
      <c r="M672" s="35">
        <f t="shared" si="229"/>
        <v>0</v>
      </c>
      <c r="N672" s="35" t="str">
        <f>IFERROR(IF(INDEX('[1]PNC 2020'!$A$3:$AA$434,MATCH($A672,'[1]PNC 2020'!$A$7:$A$434,0)+4,MATCH(N$60,'[1]PNC 2020'!$A$3:$AA$3,0))=0,"",INDEX('[1]PNC 2020'!$A$3:$AA$434,MATCH($A672,'[1]PNC 2020'!$A$7:$A$434,0)+4,MATCH(N$60,'[1]PNC 2020'!$A$3:$AA$3,0))),"")</f>
        <v/>
      </c>
      <c r="O672" s="35" t="str">
        <f>IFERROR(IF(INDEX('[1]PNC 2020'!$A$3:$AA$434,MATCH($A672,'[1]PNC 2020'!$A$7:$A$434,0)+4,MATCH(O$60,'[1]PNC 2020'!$A$3:$AA$3,0))=0,"",INDEX('[1]PNC 2020'!$A$3:$AA$434,MATCH($A672,'[1]PNC 2020'!$A$7:$A$434,0)+4,MATCH(O$60,'[1]PNC 2020'!$A$3:$AA$3,0))),"")</f>
        <v/>
      </c>
      <c r="P672" s="35">
        <f t="shared" si="230"/>
        <v>0</v>
      </c>
      <c r="Q672" s="35" t="str">
        <f>IFERROR(IF(INDEX('[1]PNC 2020'!$A$3:$AA$434,MATCH($A672,'[1]PNC 2020'!$A$7:$A$434,0)+4,MATCH(Q$60,'[1]PNC 2020'!$A$3:$AA$3,0))=0,"",INDEX('[1]PNC 2020'!$A$3:$AA$434,MATCH($A672,'[1]PNC 2020'!$A$7:$A$434,0)+4,MATCH(Q$60,'[1]PNC 2020'!$A$3:$AA$3,0))),"")</f>
        <v/>
      </c>
      <c r="R672" s="35" t="str">
        <f>IFERROR(IF(INDEX('[1]PNC 2020'!$A$3:$AA$434,MATCH($A672,'[1]PNC 2020'!$A$7:$A$434,0)+4,MATCH(R$60,'[1]PNC 2020'!$A$3:$AA$3,0))=0,"",INDEX('[1]PNC 2020'!$A$3:$AA$434,MATCH($A672,'[1]PNC 2020'!$A$7:$A$434,0)+4,MATCH(R$60,'[1]PNC 2020'!$A$3:$AA$3,0))),"")</f>
        <v/>
      </c>
      <c r="S672" s="35">
        <f t="shared" si="231"/>
        <v>0</v>
      </c>
      <c r="T672" s="35" t="str">
        <f>IFERROR(IF(INDEX('[1]PNC 2020'!$A$3:$AA$434,MATCH($A672,'[1]PNC 2020'!$A$7:$A$434,0)+4,MATCH(T$60,'[1]PNC 2020'!$A$3:$AA$3,0))=0,"",INDEX('[1]PNC 2020'!$A$3:$AA$434,MATCH($A672,'[1]PNC 2020'!$A$7:$A$434,0)+4,MATCH(T$60,'[1]PNC 2020'!$A$3:$AA$3,0))),"")</f>
        <v/>
      </c>
      <c r="U672" s="35" t="str">
        <f>IFERROR(IF(INDEX('[1]PNC 2020'!$A$3:$AA$434,MATCH($A672,'[1]PNC 2020'!$A$7:$A$434,0)+4,MATCH(U$60,'[1]PNC 2020'!$A$3:$AA$3,0))=0,"",INDEX('[1]PNC 2020'!$A$3:$AA$434,MATCH($A672,'[1]PNC 2020'!$A$7:$A$434,0)+4,MATCH(U$60,'[1]PNC 2020'!$A$3:$AA$3,0))),"")</f>
        <v/>
      </c>
      <c r="V672" s="35">
        <f t="shared" si="232"/>
        <v>0</v>
      </c>
      <c r="W672" s="35" t="str">
        <f>IFERROR(IF(INDEX('[1]PNC 2020'!$A$3:$AA$434,MATCH($A672,'[1]PNC 2020'!$A$7:$A$434,0)+4,MATCH(W$60,'[1]PNC 2020'!$A$3:$AA$3,0))=0,"",INDEX('[1]PNC 2020'!$A$3:$AA$434,MATCH($A672,'[1]PNC 2020'!$A$7:$A$434,0)+4,MATCH(W$60,'[1]PNC 2020'!$A$3:$AA$3,0))),"")</f>
        <v/>
      </c>
      <c r="X672" s="35" t="str">
        <f>IFERROR(IF(INDEX('[1]PNC 2020'!$A$3:$AA$434,MATCH($A672,'[1]PNC 2020'!$A$7:$A$434,0)+4,MATCH(X$60,'[1]PNC 2020'!$A$3:$AA$3,0))=0,"",INDEX('[1]PNC 2020'!$A$3:$AA$434,MATCH($A672,'[1]PNC 2020'!$A$7:$A$434,0)+4,MATCH(X$60,'[1]PNC 2020'!$A$3:$AA$3,0))),"")</f>
        <v/>
      </c>
      <c r="Y672" s="35">
        <f t="shared" si="233"/>
        <v>0</v>
      </c>
      <c r="Z672" s="35" t="str">
        <f>IFERROR(IF(INDEX('[1]PNC 2020'!$A$3:$AA$434,MATCH($A672,'[1]PNC 2020'!$A$7:$A$434,0)+4,MATCH(Z$60,'[1]PNC 2020'!$A$3:$AA$3,0))=0,"",INDEX('[1]PNC 2020'!$A$3:$AA$434,MATCH($A672,'[1]PNC 2020'!$A$7:$A$434,0)+4,MATCH(Z$60,'[1]PNC 2020'!$A$3:$AA$3,0))),"")</f>
        <v/>
      </c>
      <c r="AA672" s="35" t="str">
        <f>IFERROR(IF(INDEX('[1]PNC 2020'!$A$3:$AA$434,MATCH($A672,'[1]PNC 2020'!$A$7:$A$434,0)+4,MATCH(AA$60,'[1]PNC 2020'!$A$3:$AA$3,0))=0,"",INDEX('[1]PNC 2020'!$A$3:$AA$434,MATCH($A672,'[1]PNC 2020'!$A$7:$A$434,0)+4,MATCH(AA$60,'[1]PNC 2020'!$A$3:$AA$3,0))),"")</f>
        <v/>
      </c>
      <c r="AB672" s="35">
        <f t="shared" si="234"/>
        <v>0</v>
      </c>
      <c r="AC672" s="35" t="str">
        <f>IFERROR(IF(INDEX('[1]PNC 2020'!$A$3:$AA$434,MATCH($A672,'[1]PNC 2020'!$A$7:$A$434,0)+4,MATCH(AC$60,'[1]PNC 2020'!$A$3:$AA$3,0))=0,"",INDEX('[1]PNC 2020'!$A$3:$AA$434,MATCH($A672,'[1]PNC 2020'!$A$7:$A$434,0)+4,MATCH(AC$60,'[1]PNC 2020'!$A$3:$AA$3,0))),"")</f>
        <v/>
      </c>
      <c r="AD672" s="35" t="str">
        <f>IFERROR(IF(INDEX('[1]PNC 2020'!$A$3:$AA$434,MATCH($A672,'[1]PNC 2020'!$A$7:$A$434,0)+4,MATCH(AD$60,'[1]PNC 2020'!$A$3:$AA$3,0))=0,"",INDEX('[1]PNC 2020'!$A$3:$AA$434,MATCH($A672,'[1]PNC 2020'!$A$7:$A$434,0)+4,MATCH(AD$60,'[1]PNC 2020'!$A$3:$AA$3,0))),"")</f>
        <v/>
      </c>
      <c r="AE672" s="35">
        <f t="shared" si="235"/>
        <v>0</v>
      </c>
      <c r="AF672" s="35" t="str">
        <f>IFERROR(IF(INDEX('[1]PNC 2020'!$A$3:$AA$434,MATCH($A672,'[1]PNC 2020'!$A$7:$A$434,0)+4,MATCH(AF$60,'[1]PNC 2020'!$A$3:$AA$3,0))=0,"",INDEX('[1]PNC 2020'!$A$3:$AA$434,MATCH($A672,'[1]PNC 2020'!$A$7:$A$434,0)+4,MATCH(AF$60,'[1]PNC 2020'!$A$3:$AA$3,0))),"")</f>
        <v/>
      </c>
      <c r="AG672" s="35" t="str">
        <f>IFERROR(IF(INDEX('[1]PNC 2020'!$A$3:$AA$434,MATCH($A672,'[1]PNC 2020'!$A$7:$A$434,0)+4,MATCH(AG$60,'[1]PNC 2020'!$A$3:$AA$3,0))=0,"",INDEX('[1]PNC 2020'!$A$3:$AA$434,MATCH($A672,'[1]PNC 2020'!$A$7:$A$434,0)+4,MATCH(AG$60,'[1]PNC 2020'!$A$3:$AA$3,0))),"")</f>
        <v/>
      </c>
      <c r="AH672" s="35">
        <f t="shared" si="236"/>
        <v>0</v>
      </c>
      <c r="AI672" s="35" t="str">
        <f>IFERROR(IF(INDEX('[1]PNC 2020'!$A$3:$AA$434,MATCH($A672,'[1]PNC 2020'!$A$7:$A$434,0)+4,MATCH(AI$60,'[1]PNC 2020'!$A$3:$AA$3,0))=0,"",INDEX('[1]PNC 2020'!$A$3:$AA$434,MATCH($A672,'[1]PNC 2020'!$A$7:$A$434,0)+4,MATCH(AI$60,'[1]PNC 2020'!$A$3:$AA$3,0))),"")</f>
        <v/>
      </c>
      <c r="AJ672" s="35" t="str">
        <f>IFERROR(IF(INDEX('[1]PNC 2020'!$A$3:$AA$434,MATCH($A672,'[1]PNC 2020'!$A$7:$A$434,0)+4,MATCH(AJ$60,'[1]PNC 2020'!$A$3:$AA$3,0))=0,"",INDEX('[1]PNC 2020'!$A$3:$AA$434,MATCH($A672,'[1]PNC 2020'!$A$7:$A$434,0)+4,MATCH(AJ$60,'[1]PNC 2020'!$A$3:$AA$3,0))),"")</f>
        <v/>
      </c>
      <c r="AK672" s="35">
        <f t="shared" si="237"/>
        <v>0</v>
      </c>
      <c r="AM672" s="97" t="s">
        <v>11</v>
      </c>
    </row>
    <row r="673" spans="1:39" s="32" customFormat="1" ht="15.9" customHeight="1" x14ac:dyDescent="0.25">
      <c r="A673" s="97" t="str">
        <f t="shared" si="224"/>
        <v>DiciembreCuna Mutual Insurance Society Dominicana</v>
      </c>
      <c r="B673" s="37" t="s">
        <v>122</v>
      </c>
      <c r="C673" s="44">
        <f t="shared" si="225"/>
        <v>0</v>
      </c>
      <c r="D673" s="44">
        <f t="shared" si="226"/>
        <v>0</v>
      </c>
      <c r="E673" s="35" t="str">
        <f>IFERROR(IF(INDEX('[1]PNC 2020'!$A$3:$AA$434,MATCH($A673,'[1]PNC 2020'!$A$7:$A$434,0)+4,MATCH(E$60,'[1]PNC 2020'!$A$3:$AA$3,0))=0,"",INDEX('[1]PNC 2020'!$A$3:$AA$434,MATCH($A673,'[1]PNC 2020'!$A$7:$A$434,0)+4,MATCH(E$60,'[1]PNC 2020'!$A$3:$AA$3,0))),"")</f>
        <v/>
      </c>
      <c r="F673" s="35" t="str">
        <f>IFERROR(IF(INDEX('[1]PNC 2020'!$A$3:$AA$434,MATCH($A673,'[1]PNC 2020'!$A$7:$A$434,0)+4,MATCH(F$60,'[1]PNC 2020'!$A$3:$AA$3,0))=0,"",INDEX('[1]PNC 2020'!$A$3:$AA$434,MATCH($A673,'[1]PNC 2020'!$A$7:$A$434,0)+4,MATCH(F$60,'[1]PNC 2020'!$A$3:$AA$3,0))),"")</f>
        <v/>
      </c>
      <c r="G673" s="35">
        <f t="shared" si="227"/>
        <v>0</v>
      </c>
      <c r="H673" s="35" t="str">
        <f>IFERROR(IF(INDEX('[1]PNC 2020'!$A$3:$AA$434,MATCH($A673,'[1]PNC 2020'!$A$7:$A$434,0)+4,MATCH(H$60,'[1]PNC 2020'!$A$3:$AA$3,0))=0,"",INDEX('[1]PNC 2020'!$A$3:$AA$434,MATCH($A673,'[1]PNC 2020'!$A$7:$A$434,0)+4,MATCH(H$60,'[1]PNC 2020'!$A$3:$AA$3,0))),"")</f>
        <v/>
      </c>
      <c r="I673" s="35" t="str">
        <f>IFERROR(IF(INDEX('[1]PNC 2020'!$A$3:$AA$434,MATCH($A673,'[1]PNC 2020'!$A$7:$A$434,0)+4,MATCH(I$60,'[1]PNC 2020'!$A$3:$AA$3,0))=0,"",INDEX('[1]PNC 2020'!$A$3:$AA$434,MATCH($A673,'[1]PNC 2020'!$A$7:$A$434,0)+4,MATCH(I$60,'[1]PNC 2020'!$A$3:$AA$3,0))),"")</f>
        <v/>
      </c>
      <c r="J673" s="35">
        <f t="shared" si="228"/>
        <v>0</v>
      </c>
      <c r="K673" s="35" t="str">
        <f>IFERROR(IF(INDEX('[1]PNC 2020'!$A$3:$AA$434,MATCH($A673,'[1]PNC 2020'!$A$7:$A$434,0)+4,MATCH(K$60,'[1]PNC 2020'!$A$3:$AA$3,0))=0,"",INDEX('[1]PNC 2020'!$A$3:$AA$434,MATCH($A673,'[1]PNC 2020'!$A$7:$A$434,0)+4,MATCH(K$60,'[1]PNC 2020'!$A$3:$AA$3,0))),"")</f>
        <v/>
      </c>
      <c r="L673" s="35" t="str">
        <f>IFERROR(IF(INDEX('[1]PNC 2020'!$A$3:$AA$434,MATCH($A673,'[1]PNC 2020'!$A$7:$A$434,0)+4,MATCH(L$60,'[1]PNC 2020'!$A$3:$AA$3,0))=0,"",INDEX('[1]PNC 2020'!$A$3:$AA$434,MATCH($A673,'[1]PNC 2020'!$A$7:$A$434,0)+4,MATCH(L$60,'[1]PNC 2020'!$A$3:$AA$3,0))),"")</f>
        <v/>
      </c>
      <c r="M673" s="35">
        <f t="shared" si="229"/>
        <v>0</v>
      </c>
      <c r="N673" s="35" t="str">
        <f>IFERROR(IF(INDEX('[1]PNC 2020'!$A$3:$AA$434,MATCH($A673,'[1]PNC 2020'!$A$7:$A$434,0)+4,MATCH(N$60,'[1]PNC 2020'!$A$3:$AA$3,0))=0,"",INDEX('[1]PNC 2020'!$A$3:$AA$434,MATCH($A673,'[1]PNC 2020'!$A$7:$A$434,0)+4,MATCH(N$60,'[1]PNC 2020'!$A$3:$AA$3,0))),"")</f>
        <v/>
      </c>
      <c r="O673" s="35" t="str">
        <f>IFERROR(IF(INDEX('[1]PNC 2020'!$A$3:$AA$434,MATCH($A673,'[1]PNC 2020'!$A$7:$A$434,0)+4,MATCH(O$60,'[1]PNC 2020'!$A$3:$AA$3,0))=0,"",INDEX('[1]PNC 2020'!$A$3:$AA$434,MATCH($A673,'[1]PNC 2020'!$A$7:$A$434,0)+4,MATCH(O$60,'[1]PNC 2020'!$A$3:$AA$3,0))),"")</f>
        <v/>
      </c>
      <c r="P673" s="35">
        <f t="shared" si="230"/>
        <v>0</v>
      </c>
      <c r="Q673" s="35" t="str">
        <f>IFERROR(IF(INDEX('[1]PNC 2020'!$A$3:$AA$434,MATCH($A673,'[1]PNC 2020'!$A$7:$A$434,0)+4,MATCH(Q$60,'[1]PNC 2020'!$A$3:$AA$3,0))=0,"",INDEX('[1]PNC 2020'!$A$3:$AA$434,MATCH($A673,'[1]PNC 2020'!$A$7:$A$434,0)+4,MATCH(Q$60,'[1]PNC 2020'!$A$3:$AA$3,0))),"")</f>
        <v/>
      </c>
      <c r="R673" s="35" t="str">
        <f>IFERROR(IF(INDEX('[1]PNC 2020'!$A$3:$AA$434,MATCH($A673,'[1]PNC 2020'!$A$7:$A$434,0)+4,MATCH(R$60,'[1]PNC 2020'!$A$3:$AA$3,0))=0,"",INDEX('[1]PNC 2020'!$A$3:$AA$434,MATCH($A673,'[1]PNC 2020'!$A$7:$A$434,0)+4,MATCH(R$60,'[1]PNC 2020'!$A$3:$AA$3,0))),"")</f>
        <v/>
      </c>
      <c r="S673" s="35">
        <f t="shared" si="231"/>
        <v>0</v>
      </c>
      <c r="T673" s="35" t="str">
        <f>IFERROR(IF(INDEX('[1]PNC 2020'!$A$3:$AA$434,MATCH($A673,'[1]PNC 2020'!$A$7:$A$434,0)+4,MATCH(T$60,'[1]PNC 2020'!$A$3:$AA$3,0))=0,"",INDEX('[1]PNC 2020'!$A$3:$AA$434,MATCH($A673,'[1]PNC 2020'!$A$7:$A$434,0)+4,MATCH(T$60,'[1]PNC 2020'!$A$3:$AA$3,0))),"")</f>
        <v/>
      </c>
      <c r="U673" s="35" t="str">
        <f>IFERROR(IF(INDEX('[1]PNC 2020'!$A$3:$AA$434,MATCH($A673,'[1]PNC 2020'!$A$7:$A$434,0)+4,MATCH(U$60,'[1]PNC 2020'!$A$3:$AA$3,0))=0,"",INDEX('[1]PNC 2020'!$A$3:$AA$434,MATCH($A673,'[1]PNC 2020'!$A$7:$A$434,0)+4,MATCH(U$60,'[1]PNC 2020'!$A$3:$AA$3,0))),"")</f>
        <v/>
      </c>
      <c r="V673" s="35">
        <f t="shared" si="232"/>
        <v>0</v>
      </c>
      <c r="W673" s="35" t="str">
        <f>IFERROR(IF(INDEX('[1]PNC 2020'!$A$3:$AA$434,MATCH($A673,'[1]PNC 2020'!$A$7:$A$434,0)+4,MATCH(W$60,'[1]PNC 2020'!$A$3:$AA$3,0))=0,"",INDEX('[1]PNC 2020'!$A$3:$AA$434,MATCH($A673,'[1]PNC 2020'!$A$7:$A$434,0)+4,MATCH(W$60,'[1]PNC 2020'!$A$3:$AA$3,0))),"")</f>
        <v/>
      </c>
      <c r="X673" s="35" t="str">
        <f>IFERROR(IF(INDEX('[1]PNC 2020'!$A$3:$AA$434,MATCH($A673,'[1]PNC 2020'!$A$7:$A$434,0)+4,MATCH(X$60,'[1]PNC 2020'!$A$3:$AA$3,0))=0,"",INDEX('[1]PNC 2020'!$A$3:$AA$434,MATCH($A673,'[1]PNC 2020'!$A$7:$A$434,0)+4,MATCH(X$60,'[1]PNC 2020'!$A$3:$AA$3,0))),"")</f>
        <v/>
      </c>
      <c r="Y673" s="35">
        <f t="shared" si="233"/>
        <v>0</v>
      </c>
      <c r="Z673" s="35" t="str">
        <f>IFERROR(IF(INDEX('[1]PNC 2020'!$A$3:$AA$434,MATCH($A673,'[1]PNC 2020'!$A$7:$A$434,0)+4,MATCH(Z$60,'[1]PNC 2020'!$A$3:$AA$3,0))=0,"",INDEX('[1]PNC 2020'!$A$3:$AA$434,MATCH($A673,'[1]PNC 2020'!$A$7:$A$434,0)+4,MATCH(Z$60,'[1]PNC 2020'!$A$3:$AA$3,0))),"")</f>
        <v/>
      </c>
      <c r="AA673" s="35" t="str">
        <f>IFERROR(IF(INDEX('[1]PNC 2020'!$A$3:$AA$434,MATCH($A673,'[1]PNC 2020'!$A$7:$A$434,0)+4,MATCH(AA$60,'[1]PNC 2020'!$A$3:$AA$3,0))=0,"",INDEX('[1]PNC 2020'!$A$3:$AA$434,MATCH($A673,'[1]PNC 2020'!$A$7:$A$434,0)+4,MATCH(AA$60,'[1]PNC 2020'!$A$3:$AA$3,0))),"")</f>
        <v/>
      </c>
      <c r="AB673" s="35">
        <f t="shared" si="234"/>
        <v>0</v>
      </c>
      <c r="AC673" s="35" t="str">
        <f>IFERROR(IF(INDEX('[1]PNC 2020'!$A$3:$AA$434,MATCH($A673,'[1]PNC 2020'!$A$7:$A$434,0)+4,MATCH(AC$60,'[1]PNC 2020'!$A$3:$AA$3,0))=0,"",INDEX('[1]PNC 2020'!$A$3:$AA$434,MATCH($A673,'[1]PNC 2020'!$A$7:$A$434,0)+4,MATCH(AC$60,'[1]PNC 2020'!$A$3:$AA$3,0))),"")</f>
        <v/>
      </c>
      <c r="AD673" s="35" t="str">
        <f>IFERROR(IF(INDEX('[1]PNC 2020'!$A$3:$AA$434,MATCH($A673,'[1]PNC 2020'!$A$7:$A$434,0)+4,MATCH(AD$60,'[1]PNC 2020'!$A$3:$AA$3,0))=0,"",INDEX('[1]PNC 2020'!$A$3:$AA$434,MATCH($A673,'[1]PNC 2020'!$A$7:$A$434,0)+4,MATCH(AD$60,'[1]PNC 2020'!$A$3:$AA$3,0))),"")</f>
        <v/>
      </c>
      <c r="AE673" s="35">
        <f t="shared" si="235"/>
        <v>0</v>
      </c>
      <c r="AF673" s="35" t="str">
        <f>IFERROR(IF(INDEX('[1]PNC 2020'!$A$3:$AA$434,MATCH($A673,'[1]PNC 2020'!$A$7:$A$434,0)+4,MATCH(AF$60,'[1]PNC 2020'!$A$3:$AA$3,0))=0,"",INDEX('[1]PNC 2020'!$A$3:$AA$434,MATCH($A673,'[1]PNC 2020'!$A$7:$A$434,0)+4,MATCH(AF$60,'[1]PNC 2020'!$A$3:$AA$3,0))),"")</f>
        <v/>
      </c>
      <c r="AG673" s="35" t="str">
        <f>IFERROR(IF(INDEX('[1]PNC 2020'!$A$3:$AA$434,MATCH($A673,'[1]PNC 2020'!$A$7:$A$434,0)+4,MATCH(AG$60,'[1]PNC 2020'!$A$3:$AA$3,0))=0,"",INDEX('[1]PNC 2020'!$A$3:$AA$434,MATCH($A673,'[1]PNC 2020'!$A$7:$A$434,0)+4,MATCH(AG$60,'[1]PNC 2020'!$A$3:$AA$3,0))),"")</f>
        <v/>
      </c>
      <c r="AH673" s="35">
        <f t="shared" si="236"/>
        <v>0</v>
      </c>
      <c r="AI673" s="35" t="str">
        <f>IFERROR(IF(INDEX('[1]PNC 2020'!$A$3:$AA$434,MATCH($A673,'[1]PNC 2020'!$A$7:$A$434,0)+4,MATCH(AI$60,'[1]PNC 2020'!$A$3:$AA$3,0))=0,"",INDEX('[1]PNC 2020'!$A$3:$AA$434,MATCH($A673,'[1]PNC 2020'!$A$7:$A$434,0)+4,MATCH(AI$60,'[1]PNC 2020'!$A$3:$AA$3,0))),"")</f>
        <v/>
      </c>
      <c r="AJ673" s="35" t="str">
        <f>IFERROR(IF(INDEX('[1]PNC 2020'!$A$3:$AA$434,MATCH($A673,'[1]PNC 2020'!$A$7:$A$434,0)+4,MATCH(AJ$60,'[1]PNC 2020'!$A$3:$AA$3,0))=0,"",INDEX('[1]PNC 2020'!$A$3:$AA$434,MATCH($A673,'[1]PNC 2020'!$A$7:$A$434,0)+4,MATCH(AJ$60,'[1]PNC 2020'!$A$3:$AA$3,0))),"")</f>
        <v/>
      </c>
      <c r="AK673" s="35">
        <f t="shared" si="237"/>
        <v>0</v>
      </c>
      <c r="AM673" s="97" t="s">
        <v>11</v>
      </c>
    </row>
    <row r="674" spans="1:39" s="32" customFormat="1" ht="15.9" customHeight="1" x14ac:dyDescent="0.25">
      <c r="A674" s="97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tr">
        <f>IFERROR(IF(INDEX('[1]PNC 2020'!$A$3:$AA$434,MATCH($A674,'[1]PNC 2020'!$A$7:$A$434,0)+4,MATCH(E$60,'[1]PNC 2020'!$A$3:$AA$3,0))=0,"",INDEX('[1]PNC 2020'!$A$3:$AA$434,MATCH($A674,'[1]PNC 2020'!$A$7:$A$434,0)+4,MATCH(E$60,'[1]PNC 2020'!$A$3:$AA$3,0))),"")</f>
        <v/>
      </c>
      <c r="F674" s="35" t="str">
        <f>IFERROR(IF(INDEX('[1]PNC 2020'!$A$3:$AA$434,MATCH($A674,'[1]PNC 2020'!$A$7:$A$434,0)+4,MATCH(F$60,'[1]PNC 2020'!$A$3:$AA$3,0))=0,"",INDEX('[1]PNC 2020'!$A$3:$AA$434,MATCH($A674,'[1]PNC 2020'!$A$7:$A$434,0)+4,MATCH(F$60,'[1]PNC 2020'!$A$3:$AA$3,0))),"")</f>
        <v/>
      </c>
      <c r="G674" s="35">
        <f t="shared" si="227"/>
        <v>0</v>
      </c>
      <c r="H674" s="35" t="str">
        <f>IFERROR(IF(INDEX('[1]PNC 2020'!$A$3:$AA$434,MATCH($A674,'[1]PNC 2020'!$A$7:$A$434,0)+4,MATCH(H$60,'[1]PNC 2020'!$A$3:$AA$3,0))=0,"",INDEX('[1]PNC 2020'!$A$3:$AA$434,MATCH($A674,'[1]PNC 2020'!$A$7:$A$434,0)+4,MATCH(H$60,'[1]PNC 2020'!$A$3:$AA$3,0))),"")</f>
        <v/>
      </c>
      <c r="I674" s="35" t="str">
        <f>IFERROR(IF(INDEX('[1]PNC 2020'!$A$3:$AA$434,MATCH($A674,'[1]PNC 2020'!$A$7:$A$434,0)+4,MATCH(I$60,'[1]PNC 2020'!$A$3:$AA$3,0))=0,"",INDEX('[1]PNC 2020'!$A$3:$AA$434,MATCH($A674,'[1]PNC 2020'!$A$7:$A$434,0)+4,MATCH(I$60,'[1]PNC 2020'!$A$3:$AA$3,0))),"")</f>
        <v/>
      </c>
      <c r="J674" s="35">
        <f t="shared" si="228"/>
        <v>0</v>
      </c>
      <c r="K674" s="35" t="str">
        <f>IFERROR(IF(INDEX('[1]PNC 2020'!$A$3:$AA$434,MATCH($A674,'[1]PNC 2020'!$A$7:$A$434,0)+4,MATCH(K$60,'[1]PNC 2020'!$A$3:$AA$3,0))=0,"",INDEX('[1]PNC 2020'!$A$3:$AA$434,MATCH($A674,'[1]PNC 2020'!$A$7:$A$434,0)+4,MATCH(K$60,'[1]PNC 2020'!$A$3:$AA$3,0))),"")</f>
        <v/>
      </c>
      <c r="L674" s="35" t="str">
        <f>IFERROR(IF(INDEX('[1]PNC 2020'!$A$3:$AA$434,MATCH($A674,'[1]PNC 2020'!$A$7:$A$434,0)+4,MATCH(L$60,'[1]PNC 2020'!$A$3:$AA$3,0))=0,"",INDEX('[1]PNC 2020'!$A$3:$AA$434,MATCH($A674,'[1]PNC 2020'!$A$7:$A$434,0)+4,MATCH(L$60,'[1]PNC 2020'!$A$3:$AA$3,0))),"")</f>
        <v/>
      </c>
      <c r="M674" s="35">
        <f t="shared" si="229"/>
        <v>0</v>
      </c>
      <c r="N674" s="35" t="str">
        <f>IFERROR(IF(INDEX('[1]PNC 2020'!$A$3:$AA$434,MATCH($A674,'[1]PNC 2020'!$A$7:$A$434,0)+4,MATCH(N$60,'[1]PNC 2020'!$A$3:$AA$3,0))=0,"",INDEX('[1]PNC 2020'!$A$3:$AA$434,MATCH($A674,'[1]PNC 2020'!$A$7:$A$434,0)+4,MATCH(N$60,'[1]PNC 2020'!$A$3:$AA$3,0))),"")</f>
        <v/>
      </c>
      <c r="O674" s="35" t="str">
        <f>IFERROR(IF(INDEX('[1]PNC 2020'!$A$3:$AA$434,MATCH($A674,'[1]PNC 2020'!$A$7:$A$434,0)+4,MATCH(O$60,'[1]PNC 2020'!$A$3:$AA$3,0))=0,"",INDEX('[1]PNC 2020'!$A$3:$AA$434,MATCH($A674,'[1]PNC 2020'!$A$7:$A$434,0)+4,MATCH(O$60,'[1]PNC 2020'!$A$3:$AA$3,0))),"")</f>
        <v/>
      </c>
      <c r="P674" s="35">
        <f t="shared" si="230"/>
        <v>0</v>
      </c>
      <c r="Q674" s="35" t="str">
        <f>IFERROR(IF(INDEX('[1]PNC 2020'!$A$3:$AA$434,MATCH($A674,'[1]PNC 2020'!$A$7:$A$434,0)+4,MATCH(Q$60,'[1]PNC 2020'!$A$3:$AA$3,0))=0,"",INDEX('[1]PNC 2020'!$A$3:$AA$434,MATCH($A674,'[1]PNC 2020'!$A$7:$A$434,0)+4,MATCH(Q$60,'[1]PNC 2020'!$A$3:$AA$3,0))),"")</f>
        <v/>
      </c>
      <c r="R674" s="35" t="str">
        <f>IFERROR(IF(INDEX('[1]PNC 2020'!$A$3:$AA$434,MATCH($A674,'[1]PNC 2020'!$A$7:$A$434,0)+4,MATCH(R$60,'[1]PNC 2020'!$A$3:$AA$3,0))=0,"",INDEX('[1]PNC 2020'!$A$3:$AA$434,MATCH($A674,'[1]PNC 2020'!$A$7:$A$434,0)+4,MATCH(R$60,'[1]PNC 2020'!$A$3:$AA$3,0))),"")</f>
        <v/>
      </c>
      <c r="S674" s="35">
        <f t="shared" si="231"/>
        <v>0</v>
      </c>
      <c r="T674" s="35" t="str">
        <f>IFERROR(IF(INDEX('[1]PNC 2020'!$A$3:$AA$434,MATCH($A674,'[1]PNC 2020'!$A$7:$A$434,0)+4,MATCH(T$60,'[1]PNC 2020'!$A$3:$AA$3,0))=0,"",INDEX('[1]PNC 2020'!$A$3:$AA$434,MATCH($A674,'[1]PNC 2020'!$A$7:$A$434,0)+4,MATCH(T$60,'[1]PNC 2020'!$A$3:$AA$3,0))),"")</f>
        <v/>
      </c>
      <c r="U674" s="35" t="str">
        <f>IFERROR(IF(INDEX('[1]PNC 2020'!$A$3:$AA$434,MATCH($A674,'[1]PNC 2020'!$A$7:$A$434,0)+4,MATCH(U$60,'[1]PNC 2020'!$A$3:$AA$3,0))=0,"",INDEX('[1]PNC 2020'!$A$3:$AA$434,MATCH($A674,'[1]PNC 2020'!$A$7:$A$434,0)+4,MATCH(U$60,'[1]PNC 2020'!$A$3:$AA$3,0))),"")</f>
        <v/>
      </c>
      <c r="V674" s="35">
        <f t="shared" si="232"/>
        <v>0</v>
      </c>
      <c r="W674" s="35" t="str">
        <f>IFERROR(IF(INDEX('[1]PNC 2020'!$A$3:$AA$434,MATCH($A674,'[1]PNC 2020'!$A$7:$A$434,0)+4,MATCH(W$60,'[1]PNC 2020'!$A$3:$AA$3,0))=0,"",INDEX('[1]PNC 2020'!$A$3:$AA$434,MATCH($A674,'[1]PNC 2020'!$A$7:$A$434,0)+4,MATCH(W$60,'[1]PNC 2020'!$A$3:$AA$3,0))),"")</f>
        <v/>
      </c>
      <c r="X674" s="35" t="str">
        <f>IFERROR(IF(INDEX('[1]PNC 2020'!$A$3:$AA$434,MATCH($A674,'[1]PNC 2020'!$A$7:$A$434,0)+4,MATCH(X$60,'[1]PNC 2020'!$A$3:$AA$3,0))=0,"",INDEX('[1]PNC 2020'!$A$3:$AA$434,MATCH($A674,'[1]PNC 2020'!$A$7:$A$434,0)+4,MATCH(X$60,'[1]PNC 2020'!$A$3:$AA$3,0))),"")</f>
        <v/>
      </c>
      <c r="Y674" s="35">
        <f t="shared" si="233"/>
        <v>0</v>
      </c>
      <c r="Z674" s="35" t="str">
        <f>IFERROR(IF(INDEX('[1]PNC 2020'!$A$3:$AA$434,MATCH($A674,'[1]PNC 2020'!$A$7:$A$434,0)+4,MATCH(Z$60,'[1]PNC 2020'!$A$3:$AA$3,0))=0,"",INDEX('[1]PNC 2020'!$A$3:$AA$434,MATCH($A674,'[1]PNC 2020'!$A$7:$A$434,0)+4,MATCH(Z$60,'[1]PNC 2020'!$A$3:$AA$3,0))),"")</f>
        <v/>
      </c>
      <c r="AA674" s="35" t="str">
        <f>IFERROR(IF(INDEX('[1]PNC 2020'!$A$3:$AA$434,MATCH($A674,'[1]PNC 2020'!$A$7:$A$434,0)+4,MATCH(AA$60,'[1]PNC 2020'!$A$3:$AA$3,0))=0,"",INDEX('[1]PNC 2020'!$A$3:$AA$434,MATCH($A674,'[1]PNC 2020'!$A$7:$A$434,0)+4,MATCH(AA$60,'[1]PNC 2020'!$A$3:$AA$3,0))),"")</f>
        <v/>
      </c>
      <c r="AB674" s="35">
        <f t="shared" si="234"/>
        <v>0</v>
      </c>
      <c r="AC674" s="35" t="str">
        <f>IFERROR(IF(INDEX('[1]PNC 2020'!$A$3:$AA$434,MATCH($A674,'[1]PNC 2020'!$A$7:$A$434,0)+4,MATCH(AC$60,'[1]PNC 2020'!$A$3:$AA$3,0))=0,"",INDEX('[1]PNC 2020'!$A$3:$AA$434,MATCH($A674,'[1]PNC 2020'!$A$7:$A$434,0)+4,MATCH(AC$60,'[1]PNC 2020'!$A$3:$AA$3,0))),"")</f>
        <v/>
      </c>
      <c r="AD674" s="35" t="str">
        <f>IFERROR(IF(INDEX('[1]PNC 2020'!$A$3:$AA$434,MATCH($A674,'[1]PNC 2020'!$A$7:$A$434,0)+4,MATCH(AD$60,'[1]PNC 2020'!$A$3:$AA$3,0))=0,"",INDEX('[1]PNC 2020'!$A$3:$AA$434,MATCH($A674,'[1]PNC 2020'!$A$7:$A$434,0)+4,MATCH(AD$60,'[1]PNC 2020'!$A$3:$AA$3,0))),"")</f>
        <v/>
      </c>
      <c r="AE674" s="35">
        <f t="shared" si="235"/>
        <v>0</v>
      </c>
      <c r="AF674" s="35" t="str">
        <f>IFERROR(IF(INDEX('[1]PNC 2020'!$A$3:$AA$434,MATCH($A674,'[1]PNC 2020'!$A$7:$A$434,0)+4,MATCH(AF$60,'[1]PNC 2020'!$A$3:$AA$3,0))=0,"",INDEX('[1]PNC 2020'!$A$3:$AA$434,MATCH($A674,'[1]PNC 2020'!$A$7:$A$434,0)+4,MATCH(AF$60,'[1]PNC 2020'!$A$3:$AA$3,0))),"")</f>
        <v/>
      </c>
      <c r="AG674" s="35" t="str">
        <f>IFERROR(IF(INDEX('[1]PNC 2020'!$A$3:$AA$434,MATCH($A674,'[1]PNC 2020'!$A$7:$A$434,0)+4,MATCH(AG$60,'[1]PNC 2020'!$A$3:$AA$3,0))=0,"",INDEX('[1]PNC 2020'!$A$3:$AA$434,MATCH($A674,'[1]PNC 2020'!$A$7:$A$434,0)+4,MATCH(AG$60,'[1]PNC 2020'!$A$3:$AA$3,0))),"")</f>
        <v/>
      </c>
      <c r="AH674" s="35">
        <f t="shared" si="236"/>
        <v>0</v>
      </c>
      <c r="AI674" s="35" t="str">
        <f>IFERROR(IF(INDEX('[1]PNC 2020'!$A$3:$AA$434,MATCH($A674,'[1]PNC 2020'!$A$7:$A$434,0)+4,MATCH(AI$60,'[1]PNC 2020'!$A$3:$AA$3,0))=0,"",INDEX('[1]PNC 2020'!$A$3:$AA$434,MATCH($A674,'[1]PNC 2020'!$A$7:$A$434,0)+4,MATCH(AI$60,'[1]PNC 2020'!$A$3:$AA$3,0))),"")</f>
        <v/>
      </c>
      <c r="AJ674" s="35" t="str">
        <f>IFERROR(IF(INDEX('[1]PNC 2020'!$A$3:$AA$434,MATCH($A674,'[1]PNC 2020'!$A$7:$A$434,0)+4,MATCH(AJ$60,'[1]PNC 2020'!$A$3:$AA$3,0))=0,"",INDEX('[1]PNC 2020'!$A$3:$AA$434,MATCH($A674,'[1]PNC 2020'!$A$7:$A$434,0)+4,MATCH(AJ$60,'[1]PNC 2020'!$A$3:$AA$3,0))),"")</f>
        <v/>
      </c>
      <c r="AK674" s="35">
        <f t="shared" si="237"/>
        <v>0</v>
      </c>
      <c r="AM674" s="97" t="s">
        <v>11</v>
      </c>
    </row>
    <row r="675" spans="1:39" s="32" customFormat="1" ht="15.9" customHeight="1" x14ac:dyDescent="0.25">
      <c r="A675" s="97" t="str">
        <f t="shared" si="224"/>
        <v>DiciembreBupa Dominicana, S. A.</v>
      </c>
      <c r="B675" s="37" t="s">
        <v>123</v>
      </c>
      <c r="C675" s="44">
        <f t="shared" si="225"/>
        <v>0</v>
      </c>
      <c r="D675" s="44">
        <f t="shared" si="226"/>
        <v>0</v>
      </c>
      <c r="E675" s="35" t="str">
        <f>IFERROR(IF(INDEX('[1]PNC 2020'!$A$3:$AA$434,MATCH($A675,'[1]PNC 2020'!$A$7:$A$434,0)+4,MATCH(E$60,'[1]PNC 2020'!$A$3:$AA$3,0))=0,"",INDEX('[1]PNC 2020'!$A$3:$AA$434,MATCH($A675,'[1]PNC 2020'!$A$7:$A$434,0)+4,MATCH(E$60,'[1]PNC 2020'!$A$3:$AA$3,0))),"")</f>
        <v/>
      </c>
      <c r="F675" s="35" t="str">
        <f>IFERROR(IF(INDEX('[1]PNC 2020'!$A$3:$AA$434,MATCH($A675,'[1]PNC 2020'!$A$7:$A$434,0)+4,MATCH(F$60,'[1]PNC 2020'!$A$3:$AA$3,0))=0,"",INDEX('[1]PNC 2020'!$A$3:$AA$434,MATCH($A675,'[1]PNC 2020'!$A$7:$A$434,0)+4,MATCH(F$60,'[1]PNC 2020'!$A$3:$AA$3,0))),"")</f>
        <v/>
      </c>
      <c r="G675" s="35">
        <f t="shared" si="227"/>
        <v>0</v>
      </c>
      <c r="H675" s="35" t="str">
        <f>IFERROR(IF(INDEX('[1]PNC 2020'!$A$3:$AA$434,MATCH($A675,'[1]PNC 2020'!$A$7:$A$434,0)+4,MATCH(H$60,'[1]PNC 2020'!$A$3:$AA$3,0))=0,"",INDEX('[1]PNC 2020'!$A$3:$AA$434,MATCH($A675,'[1]PNC 2020'!$A$7:$A$434,0)+4,MATCH(H$60,'[1]PNC 2020'!$A$3:$AA$3,0))),"")</f>
        <v/>
      </c>
      <c r="I675" s="35" t="str">
        <f>IFERROR(IF(INDEX('[1]PNC 2020'!$A$3:$AA$434,MATCH($A675,'[1]PNC 2020'!$A$7:$A$434,0)+4,MATCH(I$60,'[1]PNC 2020'!$A$3:$AA$3,0))=0,"",INDEX('[1]PNC 2020'!$A$3:$AA$434,MATCH($A675,'[1]PNC 2020'!$A$7:$A$434,0)+4,MATCH(I$60,'[1]PNC 2020'!$A$3:$AA$3,0))),"")</f>
        <v/>
      </c>
      <c r="J675" s="35">
        <f t="shared" si="228"/>
        <v>0</v>
      </c>
      <c r="K675" s="35" t="str">
        <f>IFERROR(IF(INDEX('[1]PNC 2020'!$A$3:$AA$434,MATCH($A675,'[1]PNC 2020'!$A$7:$A$434,0)+4,MATCH(K$60,'[1]PNC 2020'!$A$3:$AA$3,0))=0,"",INDEX('[1]PNC 2020'!$A$3:$AA$434,MATCH($A675,'[1]PNC 2020'!$A$7:$A$434,0)+4,MATCH(K$60,'[1]PNC 2020'!$A$3:$AA$3,0))),"")</f>
        <v/>
      </c>
      <c r="L675" s="35" t="str">
        <f>IFERROR(IF(INDEX('[1]PNC 2020'!$A$3:$AA$434,MATCH($A675,'[1]PNC 2020'!$A$7:$A$434,0)+4,MATCH(L$60,'[1]PNC 2020'!$A$3:$AA$3,0))=0,"",INDEX('[1]PNC 2020'!$A$3:$AA$434,MATCH($A675,'[1]PNC 2020'!$A$7:$A$434,0)+4,MATCH(L$60,'[1]PNC 2020'!$A$3:$AA$3,0))),"")</f>
        <v/>
      </c>
      <c r="M675" s="35">
        <f t="shared" si="229"/>
        <v>0</v>
      </c>
      <c r="N675" s="35" t="str">
        <f>IFERROR(IF(INDEX('[1]PNC 2020'!$A$3:$AA$434,MATCH($A675,'[1]PNC 2020'!$A$7:$A$434,0)+4,MATCH(N$60,'[1]PNC 2020'!$A$3:$AA$3,0))=0,"",INDEX('[1]PNC 2020'!$A$3:$AA$434,MATCH($A675,'[1]PNC 2020'!$A$7:$A$434,0)+4,MATCH(N$60,'[1]PNC 2020'!$A$3:$AA$3,0))),"")</f>
        <v/>
      </c>
      <c r="O675" s="35" t="str">
        <f>IFERROR(IF(INDEX('[1]PNC 2020'!$A$3:$AA$434,MATCH($A675,'[1]PNC 2020'!$A$7:$A$434,0)+4,MATCH(O$60,'[1]PNC 2020'!$A$3:$AA$3,0))=0,"",INDEX('[1]PNC 2020'!$A$3:$AA$434,MATCH($A675,'[1]PNC 2020'!$A$7:$A$434,0)+4,MATCH(O$60,'[1]PNC 2020'!$A$3:$AA$3,0))),"")</f>
        <v/>
      </c>
      <c r="P675" s="35">
        <f t="shared" si="230"/>
        <v>0</v>
      </c>
      <c r="Q675" s="35" t="str">
        <f>IFERROR(IF(INDEX('[1]PNC 2020'!$A$3:$AA$434,MATCH($A675,'[1]PNC 2020'!$A$7:$A$434,0)+4,MATCH(Q$60,'[1]PNC 2020'!$A$3:$AA$3,0))=0,"",INDEX('[1]PNC 2020'!$A$3:$AA$434,MATCH($A675,'[1]PNC 2020'!$A$7:$A$434,0)+4,MATCH(Q$60,'[1]PNC 2020'!$A$3:$AA$3,0))),"")</f>
        <v/>
      </c>
      <c r="R675" s="35" t="str">
        <f>IFERROR(IF(INDEX('[1]PNC 2020'!$A$3:$AA$434,MATCH($A675,'[1]PNC 2020'!$A$7:$A$434,0)+4,MATCH(R$60,'[1]PNC 2020'!$A$3:$AA$3,0))=0,"",INDEX('[1]PNC 2020'!$A$3:$AA$434,MATCH($A675,'[1]PNC 2020'!$A$7:$A$434,0)+4,MATCH(R$60,'[1]PNC 2020'!$A$3:$AA$3,0))),"")</f>
        <v/>
      </c>
      <c r="S675" s="35">
        <f t="shared" si="231"/>
        <v>0</v>
      </c>
      <c r="T675" s="35" t="str">
        <f>IFERROR(IF(INDEX('[1]PNC 2020'!$A$3:$AA$434,MATCH($A675,'[1]PNC 2020'!$A$7:$A$434,0)+4,MATCH(T$60,'[1]PNC 2020'!$A$3:$AA$3,0))=0,"",INDEX('[1]PNC 2020'!$A$3:$AA$434,MATCH($A675,'[1]PNC 2020'!$A$7:$A$434,0)+4,MATCH(T$60,'[1]PNC 2020'!$A$3:$AA$3,0))),"")</f>
        <v/>
      </c>
      <c r="U675" s="35" t="str">
        <f>IFERROR(IF(INDEX('[1]PNC 2020'!$A$3:$AA$434,MATCH($A675,'[1]PNC 2020'!$A$7:$A$434,0)+4,MATCH(U$60,'[1]PNC 2020'!$A$3:$AA$3,0))=0,"",INDEX('[1]PNC 2020'!$A$3:$AA$434,MATCH($A675,'[1]PNC 2020'!$A$7:$A$434,0)+4,MATCH(U$60,'[1]PNC 2020'!$A$3:$AA$3,0))),"")</f>
        <v/>
      </c>
      <c r="V675" s="35">
        <f t="shared" si="232"/>
        <v>0</v>
      </c>
      <c r="W675" s="35" t="str">
        <f>IFERROR(IF(INDEX('[1]PNC 2020'!$A$3:$AA$434,MATCH($A675,'[1]PNC 2020'!$A$7:$A$434,0)+4,MATCH(W$60,'[1]PNC 2020'!$A$3:$AA$3,0))=0,"",INDEX('[1]PNC 2020'!$A$3:$AA$434,MATCH($A675,'[1]PNC 2020'!$A$7:$A$434,0)+4,MATCH(W$60,'[1]PNC 2020'!$A$3:$AA$3,0))),"")</f>
        <v/>
      </c>
      <c r="X675" s="35" t="str">
        <f>IFERROR(IF(INDEX('[1]PNC 2020'!$A$3:$AA$434,MATCH($A675,'[1]PNC 2020'!$A$7:$A$434,0)+4,MATCH(X$60,'[1]PNC 2020'!$A$3:$AA$3,0))=0,"",INDEX('[1]PNC 2020'!$A$3:$AA$434,MATCH($A675,'[1]PNC 2020'!$A$7:$A$434,0)+4,MATCH(X$60,'[1]PNC 2020'!$A$3:$AA$3,0))),"")</f>
        <v/>
      </c>
      <c r="Y675" s="35">
        <f t="shared" si="233"/>
        <v>0</v>
      </c>
      <c r="Z675" s="35" t="str">
        <f>IFERROR(IF(INDEX('[1]PNC 2020'!$A$3:$AA$434,MATCH($A675,'[1]PNC 2020'!$A$7:$A$434,0)+4,MATCH(Z$60,'[1]PNC 2020'!$A$3:$AA$3,0))=0,"",INDEX('[1]PNC 2020'!$A$3:$AA$434,MATCH($A675,'[1]PNC 2020'!$A$7:$A$434,0)+4,MATCH(Z$60,'[1]PNC 2020'!$A$3:$AA$3,0))),"")</f>
        <v/>
      </c>
      <c r="AA675" s="35" t="str">
        <f>IFERROR(IF(INDEX('[1]PNC 2020'!$A$3:$AA$434,MATCH($A675,'[1]PNC 2020'!$A$7:$A$434,0)+4,MATCH(AA$60,'[1]PNC 2020'!$A$3:$AA$3,0))=0,"",INDEX('[1]PNC 2020'!$A$3:$AA$434,MATCH($A675,'[1]PNC 2020'!$A$7:$A$434,0)+4,MATCH(AA$60,'[1]PNC 2020'!$A$3:$AA$3,0))),"")</f>
        <v/>
      </c>
      <c r="AB675" s="35">
        <f t="shared" si="234"/>
        <v>0</v>
      </c>
      <c r="AC675" s="35" t="str">
        <f>IFERROR(IF(INDEX('[1]PNC 2020'!$A$3:$AA$434,MATCH($A675,'[1]PNC 2020'!$A$7:$A$434,0)+4,MATCH(AC$60,'[1]PNC 2020'!$A$3:$AA$3,0))=0,"",INDEX('[1]PNC 2020'!$A$3:$AA$434,MATCH($A675,'[1]PNC 2020'!$A$7:$A$434,0)+4,MATCH(AC$60,'[1]PNC 2020'!$A$3:$AA$3,0))),"")</f>
        <v/>
      </c>
      <c r="AD675" s="35" t="str">
        <f>IFERROR(IF(INDEX('[1]PNC 2020'!$A$3:$AA$434,MATCH($A675,'[1]PNC 2020'!$A$7:$A$434,0)+4,MATCH(AD$60,'[1]PNC 2020'!$A$3:$AA$3,0))=0,"",INDEX('[1]PNC 2020'!$A$3:$AA$434,MATCH($A675,'[1]PNC 2020'!$A$7:$A$434,0)+4,MATCH(AD$60,'[1]PNC 2020'!$A$3:$AA$3,0))),"")</f>
        <v/>
      </c>
      <c r="AE675" s="35">
        <f t="shared" si="235"/>
        <v>0</v>
      </c>
      <c r="AF675" s="35" t="str">
        <f>IFERROR(IF(INDEX('[1]PNC 2020'!$A$3:$AA$434,MATCH($A675,'[1]PNC 2020'!$A$7:$A$434,0)+4,MATCH(AF$60,'[1]PNC 2020'!$A$3:$AA$3,0))=0,"",INDEX('[1]PNC 2020'!$A$3:$AA$434,MATCH($A675,'[1]PNC 2020'!$A$7:$A$434,0)+4,MATCH(AF$60,'[1]PNC 2020'!$A$3:$AA$3,0))),"")</f>
        <v/>
      </c>
      <c r="AG675" s="35" t="str">
        <f>IFERROR(IF(INDEX('[1]PNC 2020'!$A$3:$AA$434,MATCH($A675,'[1]PNC 2020'!$A$7:$A$434,0)+4,MATCH(AG$60,'[1]PNC 2020'!$A$3:$AA$3,0))=0,"",INDEX('[1]PNC 2020'!$A$3:$AA$434,MATCH($A675,'[1]PNC 2020'!$A$7:$A$434,0)+4,MATCH(AG$60,'[1]PNC 2020'!$A$3:$AA$3,0))),"")</f>
        <v/>
      </c>
      <c r="AH675" s="35">
        <f t="shared" si="236"/>
        <v>0</v>
      </c>
      <c r="AI675" s="35" t="str">
        <f>IFERROR(IF(INDEX('[1]PNC 2020'!$A$3:$AA$434,MATCH($A675,'[1]PNC 2020'!$A$7:$A$434,0)+4,MATCH(AI$60,'[1]PNC 2020'!$A$3:$AA$3,0))=0,"",INDEX('[1]PNC 2020'!$A$3:$AA$434,MATCH($A675,'[1]PNC 2020'!$A$7:$A$434,0)+4,MATCH(AI$60,'[1]PNC 2020'!$A$3:$AA$3,0))),"")</f>
        <v/>
      </c>
      <c r="AJ675" s="35" t="str">
        <f>IFERROR(IF(INDEX('[1]PNC 2020'!$A$3:$AA$434,MATCH($A675,'[1]PNC 2020'!$A$7:$A$434,0)+4,MATCH(AJ$60,'[1]PNC 2020'!$A$3:$AA$3,0))=0,"",INDEX('[1]PNC 2020'!$A$3:$AA$434,MATCH($A675,'[1]PNC 2020'!$A$7:$A$434,0)+4,MATCH(AJ$60,'[1]PNC 2020'!$A$3:$AA$3,0))),"")</f>
        <v/>
      </c>
      <c r="AK675" s="35">
        <f t="shared" si="237"/>
        <v>0</v>
      </c>
      <c r="AM675" s="97" t="s">
        <v>11</v>
      </c>
    </row>
    <row r="676" spans="1:39" s="32" customFormat="1" ht="15.9" customHeight="1" x14ac:dyDescent="0.25">
      <c r="A676" s="97" t="str">
        <f t="shared" si="224"/>
        <v>DiciembreSeguros APS, S.R.L.</v>
      </c>
      <c r="B676" s="37" t="s">
        <v>124</v>
      </c>
      <c r="C676" s="44">
        <f t="shared" si="225"/>
        <v>0</v>
      </c>
      <c r="D676" s="44">
        <f t="shared" si="226"/>
        <v>0</v>
      </c>
      <c r="E676" s="35" t="str">
        <f>IFERROR(IF(INDEX('[1]PNC 2020'!$A$3:$AA$434,MATCH($A676,'[1]PNC 2020'!$A$7:$A$434,0)+4,MATCH(E$60,'[1]PNC 2020'!$A$3:$AA$3,0))=0,"",INDEX('[1]PNC 2020'!$A$3:$AA$434,MATCH($A676,'[1]PNC 2020'!$A$7:$A$434,0)+4,MATCH(E$60,'[1]PNC 2020'!$A$3:$AA$3,0))),"")</f>
        <v/>
      </c>
      <c r="F676" s="35" t="str">
        <f>IFERROR(IF(INDEX('[1]PNC 2020'!$A$3:$AA$434,MATCH($A676,'[1]PNC 2020'!$A$7:$A$434,0)+4,MATCH(F$60,'[1]PNC 2020'!$A$3:$AA$3,0))=0,"",INDEX('[1]PNC 2020'!$A$3:$AA$434,MATCH($A676,'[1]PNC 2020'!$A$7:$A$434,0)+4,MATCH(F$60,'[1]PNC 2020'!$A$3:$AA$3,0))),"")</f>
        <v/>
      </c>
      <c r="G676" s="35">
        <f t="shared" si="227"/>
        <v>0</v>
      </c>
      <c r="H676" s="35" t="str">
        <f>IFERROR(IF(INDEX('[1]PNC 2020'!$A$3:$AA$434,MATCH($A676,'[1]PNC 2020'!$A$7:$A$434,0)+4,MATCH(H$60,'[1]PNC 2020'!$A$3:$AA$3,0))=0,"",INDEX('[1]PNC 2020'!$A$3:$AA$434,MATCH($A676,'[1]PNC 2020'!$A$7:$A$434,0)+4,MATCH(H$60,'[1]PNC 2020'!$A$3:$AA$3,0))),"")</f>
        <v/>
      </c>
      <c r="I676" s="35" t="str">
        <f>IFERROR(IF(INDEX('[1]PNC 2020'!$A$3:$AA$434,MATCH($A676,'[1]PNC 2020'!$A$7:$A$434,0)+4,MATCH(I$60,'[1]PNC 2020'!$A$3:$AA$3,0))=0,"",INDEX('[1]PNC 2020'!$A$3:$AA$434,MATCH($A676,'[1]PNC 2020'!$A$7:$A$434,0)+4,MATCH(I$60,'[1]PNC 2020'!$A$3:$AA$3,0))),"")</f>
        <v/>
      </c>
      <c r="J676" s="35">
        <f t="shared" si="228"/>
        <v>0</v>
      </c>
      <c r="K676" s="35" t="str">
        <f>IFERROR(IF(INDEX('[1]PNC 2020'!$A$3:$AA$434,MATCH($A676,'[1]PNC 2020'!$A$7:$A$434,0)+4,MATCH(K$60,'[1]PNC 2020'!$A$3:$AA$3,0))=0,"",INDEX('[1]PNC 2020'!$A$3:$AA$434,MATCH($A676,'[1]PNC 2020'!$A$7:$A$434,0)+4,MATCH(K$60,'[1]PNC 2020'!$A$3:$AA$3,0))),"")</f>
        <v/>
      </c>
      <c r="L676" s="35" t="str">
        <f>IFERROR(IF(INDEX('[1]PNC 2020'!$A$3:$AA$434,MATCH($A676,'[1]PNC 2020'!$A$7:$A$434,0)+4,MATCH(L$60,'[1]PNC 2020'!$A$3:$AA$3,0))=0,"",INDEX('[1]PNC 2020'!$A$3:$AA$434,MATCH($A676,'[1]PNC 2020'!$A$7:$A$434,0)+4,MATCH(L$60,'[1]PNC 2020'!$A$3:$AA$3,0))),"")</f>
        <v/>
      </c>
      <c r="M676" s="35">
        <f t="shared" si="229"/>
        <v>0</v>
      </c>
      <c r="N676" s="35" t="str">
        <f>IFERROR(IF(INDEX('[1]PNC 2020'!$A$3:$AA$434,MATCH($A676,'[1]PNC 2020'!$A$7:$A$434,0)+4,MATCH(N$60,'[1]PNC 2020'!$A$3:$AA$3,0))=0,"",INDEX('[1]PNC 2020'!$A$3:$AA$434,MATCH($A676,'[1]PNC 2020'!$A$7:$A$434,0)+4,MATCH(N$60,'[1]PNC 2020'!$A$3:$AA$3,0))),"")</f>
        <v/>
      </c>
      <c r="O676" s="35" t="str">
        <f>IFERROR(IF(INDEX('[1]PNC 2020'!$A$3:$AA$434,MATCH($A676,'[1]PNC 2020'!$A$7:$A$434,0)+4,MATCH(O$60,'[1]PNC 2020'!$A$3:$AA$3,0))=0,"",INDEX('[1]PNC 2020'!$A$3:$AA$434,MATCH($A676,'[1]PNC 2020'!$A$7:$A$434,0)+4,MATCH(O$60,'[1]PNC 2020'!$A$3:$AA$3,0))),"")</f>
        <v/>
      </c>
      <c r="P676" s="35">
        <f t="shared" si="230"/>
        <v>0</v>
      </c>
      <c r="Q676" s="35" t="str">
        <f>IFERROR(IF(INDEX('[1]PNC 2020'!$A$3:$AA$434,MATCH($A676,'[1]PNC 2020'!$A$7:$A$434,0)+4,MATCH(Q$60,'[1]PNC 2020'!$A$3:$AA$3,0))=0,"",INDEX('[1]PNC 2020'!$A$3:$AA$434,MATCH($A676,'[1]PNC 2020'!$A$7:$A$434,0)+4,MATCH(Q$60,'[1]PNC 2020'!$A$3:$AA$3,0))),"")</f>
        <v/>
      </c>
      <c r="R676" s="35" t="str">
        <f>IFERROR(IF(INDEX('[1]PNC 2020'!$A$3:$AA$434,MATCH($A676,'[1]PNC 2020'!$A$7:$A$434,0)+4,MATCH(R$60,'[1]PNC 2020'!$A$3:$AA$3,0))=0,"",INDEX('[1]PNC 2020'!$A$3:$AA$434,MATCH($A676,'[1]PNC 2020'!$A$7:$A$434,0)+4,MATCH(R$60,'[1]PNC 2020'!$A$3:$AA$3,0))),"")</f>
        <v/>
      </c>
      <c r="S676" s="35">
        <f t="shared" si="231"/>
        <v>0</v>
      </c>
      <c r="T676" s="35" t="str">
        <f>IFERROR(IF(INDEX('[1]PNC 2020'!$A$3:$AA$434,MATCH($A676,'[1]PNC 2020'!$A$7:$A$434,0)+4,MATCH(T$60,'[1]PNC 2020'!$A$3:$AA$3,0))=0,"",INDEX('[1]PNC 2020'!$A$3:$AA$434,MATCH($A676,'[1]PNC 2020'!$A$7:$A$434,0)+4,MATCH(T$60,'[1]PNC 2020'!$A$3:$AA$3,0))),"")</f>
        <v/>
      </c>
      <c r="U676" s="35" t="str">
        <f>IFERROR(IF(INDEX('[1]PNC 2020'!$A$3:$AA$434,MATCH($A676,'[1]PNC 2020'!$A$7:$A$434,0)+4,MATCH(U$60,'[1]PNC 2020'!$A$3:$AA$3,0))=0,"",INDEX('[1]PNC 2020'!$A$3:$AA$434,MATCH($A676,'[1]PNC 2020'!$A$7:$A$434,0)+4,MATCH(U$60,'[1]PNC 2020'!$A$3:$AA$3,0))),"")</f>
        <v/>
      </c>
      <c r="V676" s="35">
        <f t="shared" si="232"/>
        <v>0</v>
      </c>
      <c r="W676" s="35" t="str">
        <f>IFERROR(IF(INDEX('[1]PNC 2020'!$A$3:$AA$434,MATCH($A676,'[1]PNC 2020'!$A$7:$A$434,0)+4,MATCH(W$60,'[1]PNC 2020'!$A$3:$AA$3,0))=0,"",INDEX('[1]PNC 2020'!$A$3:$AA$434,MATCH($A676,'[1]PNC 2020'!$A$7:$A$434,0)+4,MATCH(W$60,'[1]PNC 2020'!$A$3:$AA$3,0))),"")</f>
        <v/>
      </c>
      <c r="X676" s="35" t="str">
        <f>IFERROR(IF(INDEX('[1]PNC 2020'!$A$3:$AA$434,MATCH($A676,'[1]PNC 2020'!$A$7:$A$434,0)+4,MATCH(X$60,'[1]PNC 2020'!$A$3:$AA$3,0))=0,"",INDEX('[1]PNC 2020'!$A$3:$AA$434,MATCH($A676,'[1]PNC 2020'!$A$7:$A$434,0)+4,MATCH(X$60,'[1]PNC 2020'!$A$3:$AA$3,0))),"")</f>
        <v/>
      </c>
      <c r="Y676" s="35">
        <f t="shared" si="233"/>
        <v>0</v>
      </c>
      <c r="Z676" s="35" t="str">
        <f>IFERROR(IF(INDEX('[1]PNC 2020'!$A$3:$AA$434,MATCH($A676,'[1]PNC 2020'!$A$7:$A$434,0)+4,MATCH(Z$60,'[1]PNC 2020'!$A$3:$AA$3,0))=0,"",INDEX('[1]PNC 2020'!$A$3:$AA$434,MATCH($A676,'[1]PNC 2020'!$A$7:$A$434,0)+4,MATCH(Z$60,'[1]PNC 2020'!$A$3:$AA$3,0))),"")</f>
        <v/>
      </c>
      <c r="AA676" s="35" t="str">
        <f>IFERROR(IF(INDEX('[1]PNC 2020'!$A$3:$AA$434,MATCH($A676,'[1]PNC 2020'!$A$7:$A$434,0)+4,MATCH(AA$60,'[1]PNC 2020'!$A$3:$AA$3,0))=0,"",INDEX('[1]PNC 2020'!$A$3:$AA$434,MATCH($A676,'[1]PNC 2020'!$A$7:$A$434,0)+4,MATCH(AA$60,'[1]PNC 2020'!$A$3:$AA$3,0))),"")</f>
        <v/>
      </c>
      <c r="AB676" s="35">
        <f t="shared" si="234"/>
        <v>0</v>
      </c>
      <c r="AC676" s="35" t="str">
        <f>IFERROR(IF(INDEX('[1]PNC 2020'!$A$3:$AA$434,MATCH($A676,'[1]PNC 2020'!$A$7:$A$434,0)+4,MATCH(AC$60,'[1]PNC 2020'!$A$3:$AA$3,0))=0,"",INDEX('[1]PNC 2020'!$A$3:$AA$434,MATCH($A676,'[1]PNC 2020'!$A$7:$A$434,0)+4,MATCH(AC$60,'[1]PNC 2020'!$A$3:$AA$3,0))),"")</f>
        <v/>
      </c>
      <c r="AD676" s="35" t="str">
        <f>IFERROR(IF(INDEX('[1]PNC 2020'!$A$3:$AA$434,MATCH($A676,'[1]PNC 2020'!$A$7:$A$434,0)+4,MATCH(AD$60,'[1]PNC 2020'!$A$3:$AA$3,0))=0,"",INDEX('[1]PNC 2020'!$A$3:$AA$434,MATCH($A676,'[1]PNC 2020'!$A$7:$A$434,0)+4,MATCH(AD$60,'[1]PNC 2020'!$A$3:$AA$3,0))),"")</f>
        <v/>
      </c>
      <c r="AE676" s="35">
        <f t="shared" si="235"/>
        <v>0</v>
      </c>
      <c r="AF676" s="35" t="str">
        <f>IFERROR(IF(INDEX('[1]PNC 2020'!$A$3:$AA$434,MATCH($A676,'[1]PNC 2020'!$A$7:$A$434,0)+4,MATCH(AF$60,'[1]PNC 2020'!$A$3:$AA$3,0))=0,"",INDEX('[1]PNC 2020'!$A$3:$AA$434,MATCH($A676,'[1]PNC 2020'!$A$7:$A$434,0)+4,MATCH(AF$60,'[1]PNC 2020'!$A$3:$AA$3,0))),"")</f>
        <v/>
      </c>
      <c r="AG676" s="35" t="str">
        <f>IFERROR(IF(INDEX('[1]PNC 2020'!$A$3:$AA$434,MATCH($A676,'[1]PNC 2020'!$A$7:$A$434,0)+4,MATCH(AG$60,'[1]PNC 2020'!$A$3:$AA$3,0))=0,"",INDEX('[1]PNC 2020'!$A$3:$AA$434,MATCH($A676,'[1]PNC 2020'!$A$7:$A$434,0)+4,MATCH(AG$60,'[1]PNC 2020'!$A$3:$AA$3,0))),"")</f>
        <v/>
      </c>
      <c r="AH676" s="35">
        <f t="shared" si="236"/>
        <v>0</v>
      </c>
      <c r="AI676" s="35" t="str">
        <f>IFERROR(IF(INDEX('[1]PNC 2020'!$A$3:$AA$434,MATCH($A676,'[1]PNC 2020'!$A$7:$A$434,0)+4,MATCH(AI$60,'[1]PNC 2020'!$A$3:$AA$3,0))=0,"",INDEX('[1]PNC 2020'!$A$3:$AA$434,MATCH($A676,'[1]PNC 2020'!$A$7:$A$434,0)+4,MATCH(AI$60,'[1]PNC 2020'!$A$3:$AA$3,0))),"")</f>
        <v/>
      </c>
      <c r="AJ676" s="35" t="str">
        <f>IFERROR(IF(INDEX('[1]PNC 2020'!$A$3:$AA$434,MATCH($A676,'[1]PNC 2020'!$A$7:$A$434,0)+4,MATCH(AJ$60,'[1]PNC 2020'!$A$3:$AA$3,0))=0,"",INDEX('[1]PNC 2020'!$A$3:$AA$434,MATCH($A676,'[1]PNC 2020'!$A$7:$A$434,0)+4,MATCH(AJ$60,'[1]PNC 2020'!$A$3:$AA$3,0))),"")</f>
        <v/>
      </c>
      <c r="AK676" s="35">
        <f t="shared" si="237"/>
        <v>0</v>
      </c>
      <c r="AM676" s="97" t="s">
        <v>11</v>
      </c>
    </row>
    <row r="677" spans="1:39" s="32" customFormat="1" ht="15.9" customHeight="1" x14ac:dyDescent="0.25">
      <c r="A677" s="97" t="str">
        <f t="shared" si="224"/>
        <v>DiciembreMultiseguros Su, S.A.</v>
      </c>
      <c r="B677" s="37" t="s">
        <v>125</v>
      </c>
      <c r="C677" s="44">
        <f t="shared" si="225"/>
        <v>0</v>
      </c>
      <c r="D677" s="44">
        <f t="shared" si="226"/>
        <v>0</v>
      </c>
      <c r="E677" s="35" t="str">
        <f>IFERROR(IF(INDEX('[1]PNC 2020'!$A$3:$AA$434,MATCH($A677,'[1]PNC 2020'!$A$7:$A$434,0)+4,MATCH(E$60,'[1]PNC 2020'!$A$3:$AA$3,0))=0,"",INDEX('[1]PNC 2020'!$A$3:$AA$434,MATCH($A677,'[1]PNC 2020'!$A$7:$A$434,0)+4,MATCH(E$60,'[1]PNC 2020'!$A$3:$AA$3,0))),"")</f>
        <v/>
      </c>
      <c r="F677" s="35" t="str">
        <f>IFERROR(IF(INDEX('[1]PNC 2020'!$A$3:$AA$434,MATCH($A677,'[1]PNC 2020'!$A$7:$A$434,0)+4,MATCH(F$60,'[1]PNC 2020'!$A$3:$AA$3,0))=0,"",INDEX('[1]PNC 2020'!$A$3:$AA$434,MATCH($A677,'[1]PNC 2020'!$A$7:$A$434,0)+4,MATCH(F$60,'[1]PNC 2020'!$A$3:$AA$3,0))),"")</f>
        <v/>
      </c>
      <c r="G677" s="35">
        <f t="shared" si="227"/>
        <v>0</v>
      </c>
      <c r="H677" s="35" t="str">
        <f>IFERROR(IF(INDEX('[1]PNC 2020'!$A$3:$AA$434,MATCH($A677,'[1]PNC 2020'!$A$7:$A$434,0)+4,MATCH(H$60,'[1]PNC 2020'!$A$3:$AA$3,0))=0,"",INDEX('[1]PNC 2020'!$A$3:$AA$434,MATCH($A677,'[1]PNC 2020'!$A$7:$A$434,0)+4,MATCH(H$60,'[1]PNC 2020'!$A$3:$AA$3,0))),"")</f>
        <v/>
      </c>
      <c r="I677" s="35" t="str">
        <f>IFERROR(IF(INDEX('[1]PNC 2020'!$A$3:$AA$434,MATCH($A677,'[1]PNC 2020'!$A$7:$A$434,0)+4,MATCH(I$60,'[1]PNC 2020'!$A$3:$AA$3,0))=0,"",INDEX('[1]PNC 2020'!$A$3:$AA$434,MATCH($A677,'[1]PNC 2020'!$A$7:$A$434,0)+4,MATCH(I$60,'[1]PNC 2020'!$A$3:$AA$3,0))),"")</f>
        <v/>
      </c>
      <c r="J677" s="35">
        <f t="shared" si="228"/>
        <v>0</v>
      </c>
      <c r="K677" s="35" t="str">
        <f>IFERROR(IF(INDEX('[1]PNC 2020'!$A$3:$AA$434,MATCH($A677,'[1]PNC 2020'!$A$7:$A$434,0)+4,MATCH(K$60,'[1]PNC 2020'!$A$3:$AA$3,0))=0,"",INDEX('[1]PNC 2020'!$A$3:$AA$434,MATCH($A677,'[1]PNC 2020'!$A$7:$A$434,0)+4,MATCH(K$60,'[1]PNC 2020'!$A$3:$AA$3,0))),"")</f>
        <v/>
      </c>
      <c r="L677" s="35" t="str">
        <f>IFERROR(IF(INDEX('[1]PNC 2020'!$A$3:$AA$434,MATCH($A677,'[1]PNC 2020'!$A$7:$A$434,0)+4,MATCH(L$60,'[1]PNC 2020'!$A$3:$AA$3,0))=0,"",INDEX('[1]PNC 2020'!$A$3:$AA$434,MATCH($A677,'[1]PNC 2020'!$A$7:$A$434,0)+4,MATCH(L$60,'[1]PNC 2020'!$A$3:$AA$3,0))),"")</f>
        <v/>
      </c>
      <c r="M677" s="35">
        <f t="shared" si="229"/>
        <v>0</v>
      </c>
      <c r="N677" s="35" t="str">
        <f>IFERROR(IF(INDEX('[1]PNC 2020'!$A$3:$AA$434,MATCH($A677,'[1]PNC 2020'!$A$7:$A$434,0)+4,MATCH(N$60,'[1]PNC 2020'!$A$3:$AA$3,0))=0,"",INDEX('[1]PNC 2020'!$A$3:$AA$434,MATCH($A677,'[1]PNC 2020'!$A$7:$A$434,0)+4,MATCH(N$60,'[1]PNC 2020'!$A$3:$AA$3,0))),"")</f>
        <v/>
      </c>
      <c r="O677" s="35" t="str">
        <f>IFERROR(IF(INDEX('[1]PNC 2020'!$A$3:$AA$434,MATCH($A677,'[1]PNC 2020'!$A$7:$A$434,0)+4,MATCH(O$60,'[1]PNC 2020'!$A$3:$AA$3,0))=0,"",INDEX('[1]PNC 2020'!$A$3:$AA$434,MATCH($A677,'[1]PNC 2020'!$A$7:$A$434,0)+4,MATCH(O$60,'[1]PNC 2020'!$A$3:$AA$3,0))),"")</f>
        <v/>
      </c>
      <c r="P677" s="35">
        <f t="shared" si="230"/>
        <v>0</v>
      </c>
      <c r="Q677" s="35" t="str">
        <f>IFERROR(IF(INDEX('[1]PNC 2020'!$A$3:$AA$434,MATCH($A677,'[1]PNC 2020'!$A$7:$A$434,0)+4,MATCH(Q$60,'[1]PNC 2020'!$A$3:$AA$3,0))=0,"",INDEX('[1]PNC 2020'!$A$3:$AA$434,MATCH($A677,'[1]PNC 2020'!$A$7:$A$434,0)+4,MATCH(Q$60,'[1]PNC 2020'!$A$3:$AA$3,0))),"")</f>
        <v/>
      </c>
      <c r="R677" s="35" t="str">
        <f>IFERROR(IF(INDEX('[1]PNC 2020'!$A$3:$AA$434,MATCH($A677,'[1]PNC 2020'!$A$7:$A$434,0)+4,MATCH(R$60,'[1]PNC 2020'!$A$3:$AA$3,0))=0,"",INDEX('[1]PNC 2020'!$A$3:$AA$434,MATCH($A677,'[1]PNC 2020'!$A$7:$A$434,0)+4,MATCH(R$60,'[1]PNC 2020'!$A$3:$AA$3,0))),"")</f>
        <v/>
      </c>
      <c r="S677" s="35">
        <f t="shared" si="231"/>
        <v>0</v>
      </c>
      <c r="T677" s="35" t="str">
        <f>IFERROR(IF(INDEX('[1]PNC 2020'!$A$3:$AA$434,MATCH($A677,'[1]PNC 2020'!$A$7:$A$434,0)+4,MATCH(T$60,'[1]PNC 2020'!$A$3:$AA$3,0))=0,"",INDEX('[1]PNC 2020'!$A$3:$AA$434,MATCH($A677,'[1]PNC 2020'!$A$7:$A$434,0)+4,MATCH(T$60,'[1]PNC 2020'!$A$3:$AA$3,0))),"")</f>
        <v/>
      </c>
      <c r="U677" s="35" t="str">
        <f>IFERROR(IF(INDEX('[1]PNC 2020'!$A$3:$AA$434,MATCH($A677,'[1]PNC 2020'!$A$7:$A$434,0)+4,MATCH(U$60,'[1]PNC 2020'!$A$3:$AA$3,0))=0,"",INDEX('[1]PNC 2020'!$A$3:$AA$434,MATCH($A677,'[1]PNC 2020'!$A$7:$A$434,0)+4,MATCH(U$60,'[1]PNC 2020'!$A$3:$AA$3,0))),"")</f>
        <v/>
      </c>
      <c r="V677" s="35">
        <f t="shared" si="232"/>
        <v>0</v>
      </c>
      <c r="W677" s="35" t="str">
        <f>IFERROR(IF(INDEX('[1]PNC 2020'!$A$3:$AA$434,MATCH($A677,'[1]PNC 2020'!$A$7:$A$434,0)+4,MATCH(W$60,'[1]PNC 2020'!$A$3:$AA$3,0))=0,"",INDEX('[1]PNC 2020'!$A$3:$AA$434,MATCH($A677,'[1]PNC 2020'!$A$7:$A$434,0)+4,MATCH(W$60,'[1]PNC 2020'!$A$3:$AA$3,0))),"")</f>
        <v/>
      </c>
      <c r="X677" s="35" t="str">
        <f>IFERROR(IF(INDEX('[1]PNC 2020'!$A$3:$AA$434,MATCH($A677,'[1]PNC 2020'!$A$7:$A$434,0)+4,MATCH(X$60,'[1]PNC 2020'!$A$3:$AA$3,0))=0,"",INDEX('[1]PNC 2020'!$A$3:$AA$434,MATCH($A677,'[1]PNC 2020'!$A$7:$A$434,0)+4,MATCH(X$60,'[1]PNC 2020'!$A$3:$AA$3,0))),"")</f>
        <v/>
      </c>
      <c r="Y677" s="35">
        <f t="shared" si="233"/>
        <v>0</v>
      </c>
      <c r="Z677" s="35" t="str">
        <f>IFERROR(IF(INDEX('[1]PNC 2020'!$A$3:$AA$434,MATCH($A677,'[1]PNC 2020'!$A$7:$A$434,0)+4,MATCH(Z$60,'[1]PNC 2020'!$A$3:$AA$3,0))=0,"",INDEX('[1]PNC 2020'!$A$3:$AA$434,MATCH($A677,'[1]PNC 2020'!$A$7:$A$434,0)+4,MATCH(Z$60,'[1]PNC 2020'!$A$3:$AA$3,0))),"")</f>
        <v/>
      </c>
      <c r="AA677" s="35" t="str">
        <f>IFERROR(IF(INDEX('[1]PNC 2020'!$A$3:$AA$434,MATCH($A677,'[1]PNC 2020'!$A$7:$A$434,0)+4,MATCH(AA$60,'[1]PNC 2020'!$A$3:$AA$3,0))=0,"",INDEX('[1]PNC 2020'!$A$3:$AA$434,MATCH($A677,'[1]PNC 2020'!$A$7:$A$434,0)+4,MATCH(AA$60,'[1]PNC 2020'!$A$3:$AA$3,0))),"")</f>
        <v/>
      </c>
      <c r="AB677" s="35">
        <f t="shared" si="234"/>
        <v>0</v>
      </c>
      <c r="AC677" s="35" t="str">
        <f>IFERROR(IF(INDEX('[1]PNC 2020'!$A$3:$AA$434,MATCH($A677,'[1]PNC 2020'!$A$7:$A$434,0)+4,MATCH(AC$60,'[1]PNC 2020'!$A$3:$AA$3,0))=0,"",INDEX('[1]PNC 2020'!$A$3:$AA$434,MATCH($A677,'[1]PNC 2020'!$A$7:$A$434,0)+4,MATCH(AC$60,'[1]PNC 2020'!$A$3:$AA$3,0))),"")</f>
        <v/>
      </c>
      <c r="AD677" s="35" t="str">
        <f>IFERROR(IF(INDEX('[1]PNC 2020'!$A$3:$AA$434,MATCH($A677,'[1]PNC 2020'!$A$7:$A$434,0)+4,MATCH(AD$60,'[1]PNC 2020'!$A$3:$AA$3,0))=0,"",INDEX('[1]PNC 2020'!$A$3:$AA$434,MATCH($A677,'[1]PNC 2020'!$A$7:$A$434,0)+4,MATCH(AD$60,'[1]PNC 2020'!$A$3:$AA$3,0))),"")</f>
        <v/>
      </c>
      <c r="AE677" s="35">
        <f t="shared" si="235"/>
        <v>0</v>
      </c>
      <c r="AF677" s="35" t="str">
        <f>IFERROR(IF(INDEX('[1]PNC 2020'!$A$3:$AA$434,MATCH($A677,'[1]PNC 2020'!$A$7:$A$434,0)+4,MATCH(AF$60,'[1]PNC 2020'!$A$3:$AA$3,0))=0,"",INDEX('[1]PNC 2020'!$A$3:$AA$434,MATCH($A677,'[1]PNC 2020'!$A$7:$A$434,0)+4,MATCH(AF$60,'[1]PNC 2020'!$A$3:$AA$3,0))),"")</f>
        <v/>
      </c>
      <c r="AG677" s="35" t="str">
        <f>IFERROR(IF(INDEX('[1]PNC 2020'!$A$3:$AA$434,MATCH($A677,'[1]PNC 2020'!$A$7:$A$434,0)+4,MATCH(AG$60,'[1]PNC 2020'!$A$3:$AA$3,0))=0,"",INDEX('[1]PNC 2020'!$A$3:$AA$434,MATCH($A677,'[1]PNC 2020'!$A$7:$A$434,0)+4,MATCH(AG$60,'[1]PNC 2020'!$A$3:$AA$3,0))),"")</f>
        <v/>
      </c>
      <c r="AH677" s="35">
        <f t="shared" si="236"/>
        <v>0</v>
      </c>
      <c r="AI677" s="35" t="str">
        <f>IFERROR(IF(INDEX('[1]PNC 2020'!$A$3:$AA$434,MATCH($A677,'[1]PNC 2020'!$A$7:$A$434,0)+4,MATCH(AI$60,'[1]PNC 2020'!$A$3:$AA$3,0))=0,"",INDEX('[1]PNC 2020'!$A$3:$AA$434,MATCH($A677,'[1]PNC 2020'!$A$7:$A$434,0)+4,MATCH(AI$60,'[1]PNC 2020'!$A$3:$AA$3,0))),"")</f>
        <v/>
      </c>
      <c r="AJ677" s="35" t="str">
        <f>IFERROR(IF(INDEX('[1]PNC 2020'!$A$3:$AA$434,MATCH($A677,'[1]PNC 2020'!$A$7:$A$434,0)+4,MATCH(AJ$60,'[1]PNC 2020'!$A$3:$AA$3,0))=0,"",INDEX('[1]PNC 2020'!$A$3:$AA$434,MATCH($A677,'[1]PNC 2020'!$A$7:$A$434,0)+4,MATCH(AJ$60,'[1]PNC 2020'!$A$3:$AA$3,0))),"")</f>
        <v/>
      </c>
      <c r="AK677" s="35">
        <f t="shared" si="237"/>
        <v>0</v>
      </c>
      <c r="AM677" s="97" t="s">
        <v>11</v>
      </c>
    </row>
    <row r="678" spans="1:39" s="32" customFormat="1" ht="15.9" customHeight="1" x14ac:dyDescent="0.25">
      <c r="A678" s="97" t="str">
        <f t="shared" si="224"/>
        <v>DiciembreSeguros Ademi, S.A.</v>
      </c>
      <c r="B678" s="37" t="s">
        <v>126</v>
      </c>
      <c r="C678" s="44">
        <f t="shared" si="225"/>
        <v>0</v>
      </c>
      <c r="D678" s="44">
        <f t="shared" si="226"/>
        <v>0</v>
      </c>
      <c r="E678" s="35" t="str">
        <f>IFERROR(IF(INDEX('[1]PNC 2020'!$A$3:$AA$434,MATCH($A678,'[1]PNC 2020'!$A$7:$A$434,0)+4,MATCH(E$60,'[1]PNC 2020'!$A$3:$AA$3,0))=0,"",INDEX('[1]PNC 2020'!$A$3:$AA$434,MATCH($A678,'[1]PNC 2020'!$A$7:$A$434,0)+4,MATCH(E$60,'[1]PNC 2020'!$A$3:$AA$3,0))),"")</f>
        <v/>
      </c>
      <c r="F678" s="35" t="str">
        <f>IFERROR(IF(INDEX('[1]PNC 2020'!$A$3:$AA$434,MATCH($A678,'[1]PNC 2020'!$A$7:$A$434,0)+4,MATCH(F$60,'[1]PNC 2020'!$A$3:$AA$3,0))=0,"",INDEX('[1]PNC 2020'!$A$3:$AA$434,MATCH($A678,'[1]PNC 2020'!$A$7:$A$434,0)+4,MATCH(F$60,'[1]PNC 2020'!$A$3:$AA$3,0))),"")</f>
        <v/>
      </c>
      <c r="G678" s="35">
        <f t="shared" si="227"/>
        <v>0</v>
      </c>
      <c r="H678" s="35" t="str">
        <f>IFERROR(IF(INDEX('[1]PNC 2020'!$A$3:$AA$434,MATCH($A678,'[1]PNC 2020'!$A$7:$A$434,0)+4,MATCH(H$60,'[1]PNC 2020'!$A$3:$AA$3,0))=0,"",INDEX('[1]PNC 2020'!$A$3:$AA$434,MATCH($A678,'[1]PNC 2020'!$A$7:$A$434,0)+4,MATCH(H$60,'[1]PNC 2020'!$A$3:$AA$3,0))),"")</f>
        <v/>
      </c>
      <c r="I678" s="35" t="str">
        <f>IFERROR(IF(INDEX('[1]PNC 2020'!$A$3:$AA$434,MATCH($A678,'[1]PNC 2020'!$A$7:$A$434,0)+4,MATCH(I$60,'[1]PNC 2020'!$A$3:$AA$3,0))=0,"",INDEX('[1]PNC 2020'!$A$3:$AA$434,MATCH($A678,'[1]PNC 2020'!$A$7:$A$434,0)+4,MATCH(I$60,'[1]PNC 2020'!$A$3:$AA$3,0))),"")</f>
        <v/>
      </c>
      <c r="J678" s="35">
        <f t="shared" si="228"/>
        <v>0</v>
      </c>
      <c r="K678" s="35" t="str">
        <f>IFERROR(IF(INDEX('[1]PNC 2020'!$A$3:$AA$434,MATCH($A678,'[1]PNC 2020'!$A$7:$A$434,0)+4,MATCH(K$60,'[1]PNC 2020'!$A$3:$AA$3,0))=0,"",INDEX('[1]PNC 2020'!$A$3:$AA$434,MATCH($A678,'[1]PNC 2020'!$A$7:$A$434,0)+4,MATCH(K$60,'[1]PNC 2020'!$A$3:$AA$3,0))),"")</f>
        <v/>
      </c>
      <c r="L678" s="35" t="str">
        <f>IFERROR(IF(INDEX('[1]PNC 2020'!$A$3:$AA$434,MATCH($A678,'[1]PNC 2020'!$A$7:$A$434,0)+4,MATCH(L$60,'[1]PNC 2020'!$A$3:$AA$3,0))=0,"",INDEX('[1]PNC 2020'!$A$3:$AA$434,MATCH($A678,'[1]PNC 2020'!$A$7:$A$434,0)+4,MATCH(L$60,'[1]PNC 2020'!$A$3:$AA$3,0))),"")</f>
        <v/>
      </c>
      <c r="M678" s="35">
        <f t="shared" si="229"/>
        <v>0</v>
      </c>
      <c r="N678" s="35" t="str">
        <f>IFERROR(IF(INDEX('[1]PNC 2020'!$A$3:$AA$434,MATCH($A678,'[1]PNC 2020'!$A$7:$A$434,0)+4,MATCH(N$60,'[1]PNC 2020'!$A$3:$AA$3,0))=0,"",INDEX('[1]PNC 2020'!$A$3:$AA$434,MATCH($A678,'[1]PNC 2020'!$A$7:$A$434,0)+4,MATCH(N$60,'[1]PNC 2020'!$A$3:$AA$3,0))),"")</f>
        <v/>
      </c>
      <c r="O678" s="35" t="str">
        <f>IFERROR(IF(INDEX('[1]PNC 2020'!$A$3:$AA$434,MATCH($A678,'[1]PNC 2020'!$A$7:$A$434,0)+4,MATCH(O$60,'[1]PNC 2020'!$A$3:$AA$3,0))=0,"",INDEX('[1]PNC 2020'!$A$3:$AA$434,MATCH($A678,'[1]PNC 2020'!$A$7:$A$434,0)+4,MATCH(O$60,'[1]PNC 2020'!$A$3:$AA$3,0))),"")</f>
        <v/>
      </c>
      <c r="P678" s="35">
        <f t="shared" si="230"/>
        <v>0</v>
      </c>
      <c r="Q678" s="35" t="str">
        <f>IFERROR(IF(INDEX('[1]PNC 2020'!$A$3:$AA$434,MATCH($A678,'[1]PNC 2020'!$A$7:$A$434,0)+4,MATCH(Q$60,'[1]PNC 2020'!$A$3:$AA$3,0))=0,"",INDEX('[1]PNC 2020'!$A$3:$AA$434,MATCH($A678,'[1]PNC 2020'!$A$7:$A$434,0)+4,MATCH(Q$60,'[1]PNC 2020'!$A$3:$AA$3,0))),"")</f>
        <v/>
      </c>
      <c r="R678" s="35" t="str">
        <f>IFERROR(IF(INDEX('[1]PNC 2020'!$A$3:$AA$434,MATCH($A678,'[1]PNC 2020'!$A$7:$A$434,0)+4,MATCH(R$60,'[1]PNC 2020'!$A$3:$AA$3,0))=0,"",INDEX('[1]PNC 2020'!$A$3:$AA$434,MATCH($A678,'[1]PNC 2020'!$A$7:$A$434,0)+4,MATCH(R$60,'[1]PNC 2020'!$A$3:$AA$3,0))),"")</f>
        <v/>
      </c>
      <c r="S678" s="35">
        <f t="shared" si="231"/>
        <v>0</v>
      </c>
      <c r="T678" s="35" t="str">
        <f>IFERROR(IF(INDEX('[1]PNC 2020'!$A$3:$AA$434,MATCH($A678,'[1]PNC 2020'!$A$7:$A$434,0)+4,MATCH(T$60,'[1]PNC 2020'!$A$3:$AA$3,0))=0,"",INDEX('[1]PNC 2020'!$A$3:$AA$434,MATCH($A678,'[1]PNC 2020'!$A$7:$A$434,0)+4,MATCH(T$60,'[1]PNC 2020'!$A$3:$AA$3,0))),"")</f>
        <v/>
      </c>
      <c r="U678" s="35" t="str">
        <f>IFERROR(IF(INDEX('[1]PNC 2020'!$A$3:$AA$434,MATCH($A678,'[1]PNC 2020'!$A$7:$A$434,0)+4,MATCH(U$60,'[1]PNC 2020'!$A$3:$AA$3,0))=0,"",INDEX('[1]PNC 2020'!$A$3:$AA$434,MATCH($A678,'[1]PNC 2020'!$A$7:$A$434,0)+4,MATCH(U$60,'[1]PNC 2020'!$A$3:$AA$3,0))),"")</f>
        <v/>
      </c>
      <c r="V678" s="35">
        <f t="shared" si="232"/>
        <v>0</v>
      </c>
      <c r="W678" s="35" t="str">
        <f>IFERROR(IF(INDEX('[1]PNC 2020'!$A$3:$AA$434,MATCH($A678,'[1]PNC 2020'!$A$7:$A$434,0)+4,MATCH(W$60,'[1]PNC 2020'!$A$3:$AA$3,0))=0,"",INDEX('[1]PNC 2020'!$A$3:$AA$434,MATCH($A678,'[1]PNC 2020'!$A$7:$A$434,0)+4,MATCH(W$60,'[1]PNC 2020'!$A$3:$AA$3,0))),"")</f>
        <v/>
      </c>
      <c r="X678" s="35" t="str">
        <f>IFERROR(IF(INDEX('[1]PNC 2020'!$A$3:$AA$434,MATCH($A678,'[1]PNC 2020'!$A$7:$A$434,0)+4,MATCH(X$60,'[1]PNC 2020'!$A$3:$AA$3,0))=0,"",INDEX('[1]PNC 2020'!$A$3:$AA$434,MATCH($A678,'[1]PNC 2020'!$A$7:$A$434,0)+4,MATCH(X$60,'[1]PNC 2020'!$A$3:$AA$3,0))),"")</f>
        <v/>
      </c>
      <c r="Y678" s="35">
        <f t="shared" si="233"/>
        <v>0</v>
      </c>
      <c r="Z678" s="35" t="str">
        <f>IFERROR(IF(INDEX('[1]PNC 2020'!$A$3:$AA$434,MATCH($A678,'[1]PNC 2020'!$A$7:$A$434,0)+4,MATCH(Z$60,'[1]PNC 2020'!$A$3:$AA$3,0))=0,"",INDEX('[1]PNC 2020'!$A$3:$AA$434,MATCH($A678,'[1]PNC 2020'!$A$7:$A$434,0)+4,MATCH(Z$60,'[1]PNC 2020'!$A$3:$AA$3,0))),"")</f>
        <v/>
      </c>
      <c r="AA678" s="35" t="str">
        <f>IFERROR(IF(INDEX('[1]PNC 2020'!$A$3:$AA$434,MATCH($A678,'[1]PNC 2020'!$A$7:$A$434,0)+4,MATCH(AA$60,'[1]PNC 2020'!$A$3:$AA$3,0))=0,"",INDEX('[1]PNC 2020'!$A$3:$AA$434,MATCH($A678,'[1]PNC 2020'!$A$7:$A$434,0)+4,MATCH(AA$60,'[1]PNC 2020'!$A$3:$AA$3,0))),"")</f>
        <v/>
      </c>
      <c r="AB678" s="35">
        <f t="shared" si="234"/>
        <v>0</v>
      </c>
      <c r="AC678" s="35" t="str">
        <f>IFERROR(IF(INDEX('[1]PNC 2020'!$A$3:$AA$434,MATCH($A678,'[1]PNC 2020'!$A$7:$A$434,0)+4,MATCH(AC$60,'[1]PNC 2020'!$A$3:$AA$3,0))=0,"",INDEX('[1]PNC 2020'!$A$3:$AA$434,MATCH($A678,'[1]PNC 2020'!$A$7:$A$434,0)+4,MATCH(AC$60,'[1]PNC 2020'!$A$3:$AA$3,0))),"")</f>
        <v/>
      </c>
      <c r="AD678" s="35" t="str">
        <f>IFERROR(IF(INDEX('[1]PNC 2020'!$A$3:$AA$434,MATCH($A678,'[1]PNC 2020'!$A$7:$A$434,0)+4,MATCH(AD$60,'[1]PNC 2020'!$A$3:$AA$3,0))=0,"",INDEX('[1]PNC 2020'!$A$3:$AA$434,MATCH($A678,'[1]PNC 2020'!$A$7:$A$434,0)+4,MATCH(AD$60,'[1]PNC 2020'!$A$3:$AA$3,0))),"")</f>
        <v/>
      </c>
      <c r="AE678" s="35">
        <f t="shared" si="235"/>
        <v>0</v>
      </c>
      <c r="AF678" s="35" t="str">
        <f>IFERROR(IF(INDEX('[1]PNC 2020'!$A$3:$AA$434,MATCH($A678,'[1]PNC 2020'!$A$7:$A$434,0)+4,MATCH(AF$60,'[1]PNC 2020'!$A$3:$AA$3,0))=0,"",INDEX('[1]PNC 2020'!$A$3:$AA$434,MATCH($A678,'[1]PNC 2020'!$A$7:$A$434,0)+4,MATCH(AF$60,'[1]PNC 2020'!$A$3:$AA$3,0))),"")</f>
        <v/>
      </c>
      <c r="AG678" s="35" t="str">
        <f>IFERROR(IF(INDEX('[1]PNC 2020'!$A$3:$AA$434,MATCH($A678,'[1]PNC 2020'!$A$7:$A$434,0)+4,MATCH(AG$60,'[1]PNC 2020'!$A$3:$AA$3,0))=0,"",INDEX('[1]PNC 2020'!$A$3:$AA$434,MATCH($A678,'[1]PNC 2020'!$A$7:$A$434,0)+4,MATCH(AG$60,'[1]PNC 2020'!$A$3:$AA$3,0))),"")</f>
        <v/>
      </c>
      <c r="AH678" s="35">
        <f t="shared" si="236"/>
        <v>0</v>
      </c>
      <c r="AI678" s="35" t="str">
        <f>IFERROR(IF(INDEX('[1]PNC 2020'!$A$3:$AA$434,MATCH($A678,'[1]PNC 2020'!$A$7:$A$434,0)+4,MATCH(AI$60,'[1]PNC 2020'!$A$3:$AA$3,0))=0,"",INDEX('[1]PNC 2020'!$A$3:$AA$434,MATCH($A678,'[1]PNC 2020'!$A$7:$A$434,0)+4,MATCH(AI$60,'[1]PNC 2020'!$A$3:$AA$3,0))),"")</f>
        <v/>
      </c>
      <c r="AJ678" s="35" t="str">
        <f>IFERROR(IF(INDEX('[1]PNC 2020'!$A$3:$AA$434,MATCH($A678,'[1]PNC 2020'!$A$7:$A$434,0)+4,MATCH(AJ$60,'[1]PNC 2020'!$A$3:$AA$3,0))=0,"",INDEX('[1]PNC 2020'!$A$3:$AA$434,MATCH($A678,'[1]PNC 2020'!$A$7:$A$434,0)+4,MATCH(AJ$60,'[1]PNC 2020'!$A$3:$AA$3,0))),"")</f>
        <v/>
      </c>
      <c r="AK678" s="35">
        <f t="shared" si="237"/>
        <v>0</v>
      </c>
      <c r="AM678" s="97" t="s">
        <v>11</v>
      </c>
    </row>
    <row r="679" spans="1:39" s="32" customFormat="1" ht="15.9" customHeight="1" x14ac:dyDescent="0.25">
      <c r="A679" s="97" t="str">
        <f t="shared" si="224"/>
        <v>DiciembreFuturo Seguros</v>
      </c>
      <c r="B679" s="37" t="s">
        <v>109</v>
      </c>
      <c r="C679" s="44">
        <f t="shared" si="225"/>
        <v>0</v>
      </c>
      <c r="D679" s="44">
        <f t="shared" si="226"/>
        <v>0</v>
      </c>
      <c r="E679" s="35" t="str">
        <f>IFERROR(IF(INDEX('[1]PNC 2020'!$A$3:$AA$434,MATCH($A679,'[1]PNC 2020'!$A$7:$A$434,0)+4,MATCH(E$60,'[1]PNC 2020'!$A$3:$AA$3,0))=0,"",INDEX('[1]PNC 2020'!$A$3:$AA$434,MATCH($A679,'[1]PNC 2020'!$A$7:$A$434,0)+4,MATCH(E$60,'[1]PNC 2020'!$A$3:$AA$3,0))),"")</f>
        <v/>
      </c>
      <c r="F679" s="35" t="str">
        <f>IFERROR(IF(INDEX('[1]PNC 2020'!$A$3:$AA$434,MATCH($A679,'[1]PNC 2020'!$A$7:$A$434,0)+4,MATCH(F$60,'[1]PNC 2020'!$A$3:$AA$3,0))=0,"",INDEX('[1]PNC 2020'!$A$3:$AA$434,MATCH($A679,'[1]PNC 2020'!$A$7:$A$434,0)+4,MATCH(F$60,'[1]PNC 2020'!$A$3:$AA$3,0))),"")</f>
        <v/>
      </c>
      <c r="G679" s="35">
        <f t="shared" si="227"/>
        <v>0</v>
      </c>
      <c r="H679" s="35" t="str">
        <f>IFERROR(IF(INDEX('[1]PNC 2020'!$A$3:$AA$434,MATCH($A679,'[1]PNC 2020'!$A$7:$A$434,0)+4,MATCH(H$60,'[1]PNC 2020'!$A$3:$AA$3,0))=0,"",INDEX('[1]PNC 2020'!$A$3:$AA$434,MATCH($A679,'[1]PNC 2020'!$A$7:$A$434,0)+4,MATCH(H$60,'[1]PNC 2020'!$A$3:$AA$3,0))),"")</f>
        <v/>
      </c>
      <c r="I679" s="35" t="str">
        <f>IFERROR(IF(INDEX('[1]PNC 2020'!$A$3:$AA$434,MATCH($A679,'[1]PNC 2020'!$A$7:$A$434,0)+4,MATCH(I$60,'[1]PNC 2020'!$A$3:$AA$3,0))=0,"",INDEX('[1]PNC 2020'!$A$3:$AA$434,MATCH($A679,'[1]PNC 2020'!$A$7:$A$434,0)+4,MATCH(I$60,'[1]PNC 2020'!$A$3:$AA$3,0))),"")</f>
        <v/>
      </c>
      <c r="J679" s="35">
        <f t="shared" si="228"/>
        <v>0</v>
      </c>
      <c r="K679" s="35" t="str">
        <f>IFERROR(IF(INDEX('[1]PNC 2020'!$A$3:$AA$434,MATCH($A679,'[1]PNC 2020'!$A$7:$A$434,0)+4,MATCH(K$60,'[1]PNC 2020'!$A$3:$AA$3,0))=0,"",INDEX('[1]PNC 2020'!$A$3:$AA$434,MATCH($A679,'[1]PNC 2020'!$A$7:$A$434,0)+4,MATCH(K$60,'[1]PNC 2020'!$A$3:$AA$3,0))),"")</f>
        <v/>
      </c>
      <c r="L679" s="35" t="str">
        <f>IFERROR(IF(INDEX('[1]PNC 2020'!$A$3:$AA$434,MATCH($A679,'[1]PNC 2020'!$A$7:$A$434,0)+4,MATCH(L$60,'[1]PNC 2020'!$A$3:$AA$3,0))=0,"",INDEX('[1]PNC 2020'!$A$3:$AA$434,MATCH($A679,'[1]PNC 2020'!$A$7:$A$434,0)+4,MATCH(L$60,'[1]PNC 2020'!$A$3:$AA$3,0))),"")</f>
        <v/>
      </c>
      <c r="M679" s="35">
        <f t="shared" si="229"/>
        <v>0</v>
      </c>
      <c r="N679" s="35" t="str">
        <f>IFERROR(IF(INDEX('[1]PNC 2020'!$A$3:$AA$434,MATCH($A679,'[1]PNC 2020'!$A$7:$A$434,0)+4,MATCH(N$60,'[1]PNC 2020'!$A$3:$AA$3,0))=0,"",INDEX('[1]PNC 2020'!$A$3:$AA$434,MATCH($A679,'[1]PNC 2020'!$A$7:$A$434,0)+4,MATCH(N$60,'[1]PNC 2020'!$A$3:$AA$3,0))),"")</f>
        <v/>
      </c>
      <c r="O679" s="35" t="str">
        <f>IFERROR(IF(INDEX('[1]PNC 2020'!$A$3:$AA$434,MATCH($A679,'[1]PNC 2020'!$A$7:$A$434,0)+4,MATCH(O$60,'[1]PNC 2020'!$A$3:$AA$3,0))=0,"",INDEX('[1]PNC 2020'!$A$3:$AA$434,MATCH($A679,'[1]PNC 2020'!$A$7:$A$434,0)+4,MATCH(O$60,'[1]PNC 2020'!$A$3:$AA$3,0))),"")</f>
        <v/>
      </c>
      <c r="P679" s="35">
        <f t="shared" si="230"/>
        <v>0</v>
      </c>
      <c r="Q679" s="35" t="str">
        <f>IFERROR(IF(INDEX('[1]PNC 2020'!$A$3:$AA$434,MATCH($A679,'[1]PNC 2020'!$A$7:$A$434,0)+4,MATCH(Q$60,'[1]PNC 2020'!$A$3:$AA$3,0))=0,"",INDEX('[1]PNC 2020'!$A$3:$AA$434,MATCH($A679,'[1]PNC 2020'!$A$7:$A$434,0)+4,MATCH(Q$60,'[1]PNC 2020'!$A$3:$AA$3,0))),"")</f>
        <v/>
      </c>
      <c r="R679" s="35" t="str">
        <f>IFERROR(IF(INDEX('[1]PNC 2020'!$A$3:$AA$434,MATCH($A679,'[1]PNC 2020'!$A$7:$A$434,0)+4,MATCH(R$60,'[1]PNC 2020'!$A$3:$AA$3,0))=0,"",INDEX('[1]PNC 2020'!$A$3:$AA$434,MATCH($A679,'[1]PNC 2020'!$A$7:$A$434,0)+4,MATCH(R$60,'[1]PNC 2020'!$A$3:$AA$3,0))),"")</f>
        <v/>
      </c>
      <c r="S679" s="35">
        <f t="shared" si="231"/>
        <v>0</v>
      </c>
      <c r="T679" s="35" t="str">
        <f>IFERROR(IF(INDEX('[1]PNC 2020'!$A$3:$AA$434,MATCH($A679,'[1]PNC 2020'!$A$7:$A$434,0)+4,MATCH(T$60,'[1]PNC 2020'!$A$3:$AA$3,0))=0,"",INDEX('[1]PNC 2020'!$A$3:$AA$434,MATCH($A679,'[1]PNC 2020'!$A$7:$A$434,0)+4,MATCH(T$60,'[1]PNC 2020'!$A$3:$AA$3,0))),"")</f>
        <v/>
      </c>
      <c r="U679" s="35" t="str">
        <f>IFERROR(IF(INDEX('[1]PNC 2020'!$A$3:$AA$434,MATCH($A679,'[1]PNC 2020'!$A$7:$A$434,0)+4,MATCH(U$60,'[1]PNC 2020'!$A$3:$AA$3,0))=0,"",INDEX('[1]PNC 2020'!$A$3:$AA$434,MATCH($A679,'[1]PNC 2020'!$A$7:$A$434,0)+4,MATCH(U$60,'[1]PNC 2020'!$A$3:$AA$3,0))),"")</f>
        <v/>
      </c>
      <c r="V679" s="35">
        <f t="shared" si="232"/>
        <v>0</v>
      </c>
      <c r="W679" s="35" t="str">
        <f>IFERROR(IF(INDEX('[1]PNC 2020'!$A$3:$AA$434,MATCH($A679,'[1]PNC 2020'!$A$7:$A$434,0)+4,MATCH(W$60,'[1]PNC 2020'!$A$3:$AA$3,0))=0,"",INDEX('[1]PNC 2020'!$A$3:$AA$434,MATCH($A679,'[1]PNC 2020'!$A$7:$A$434,0)+4,MATCH(W$60,'[1]PNC 2020'!$A$3:$AA$3,0))),"")</f>
        <v/>
      </c>
      <c r="X679" s="35" t="str">
        <f>IFERROR(IF(INDEX('[1]PNC 2020'!$A$3:$AA$434,MATCH($A679,'[1]PNC 2020'!$A$7:$A$434,0)+4,MATCH(X$60,'[1]PNC 2020'!$A$3:$AA$3,0))=0,"",INDEX('[1]PNC 2020'!$A$3:$AA$434,MATCH($A679,'[1]PNC 2020'!$A$7:$A$434,0)+4,MATCH(X$60,'[1]PNC 2020'!$A$3:$AA$3,0))),"")</f>
        <v/>
      </c>
      <c r="Y679" s="35">
        <f t="shared" si="233"/>
        <v>0</v>
      </c>
      <c r="Z679" s="35" t="str">
        <f>IFERROR(IF(INDEX('[1]PNC 2020'!$A$3:$AA$434,MATCH($A679,'[1]PNC 2020'!$A$7:$A$434,0)+4,MATCH(Z$60,'[1]PNC 2020'!$A$3:$AA$3,0))=0,"",INDEX('[1]PNC 2020'!$A$3:$AA$434,MATCH($A679,'[1]PNC 2020'!$A$7:$A$434,0)+4,MATCH(Z$60,'[1]PNC 2020'!$A$3:$AA$3,0))),"")</f>
        <v/>
      </c>
      <c r="AA679" s="35" t="str">
        <f>IFERROR(IF(INDEX('[1]PNC 2020'!$A$3:$AA$434,MATCH($A679,'[1]PNC 2020'!$A$7:$A$434,0)+4,MATCH(AA$60,'[1]PNC 2020'!$A$3:$AA$3,0))=0,"",INDEX('[1]PNC 2020'!$A$3:$AA$434,MATCH($A679,'[1]PNC 2020'!$A$7:$A$434,0)+4,MATCH(AA$60,'[1]PNC 2020'!$A$3:$AA$3,0))),"")</f>
        <v/>
      </c>
      <c r="AB679" s="35">
        <f t="shared" si="234"/>
        <v>0</v>
      </c>
      <c r="AC679" s="35" t="str">
        <f>IFERROR(IF(INDEX('[1]PNC 2020'!$A$3:$AA$434,MATCH($A679,'[1]PNC 2020'!$A$7:$A$434,0)+4,MATCH(AC$60,'[1]PNC 2020'!$A$3:$AA$3,0))=0,"",INDEX('[1]PNC 2020'!$A$3:$AA$434,MATCH($A679,'[1]PNC 2020'!$A$7:$A$434,0)+4,MATCH(AC$60,'[1]PNC 2020'!$A$3:$AA$3,0))),"")</f>
        <v/>
      </c>
      <c r="AD679" s="35" t="str">
        <f>IFERROR(IF(INDEX('[1]PNC 2020'!$A$3:$AA$434,MATCH($A679,'[1]PNC 2020'!$A$7:$A$434,0)+4,MATCH(AD$60,'[1]PNC 2020'!$A$3:$AA$3,0))=0,"",INDEX('[1]PNC 2020'!$A$3:$AA$434,MATCH($A679,'[1]PNC 2020'!$A$7:$A$434,0)+4,MATCH(AD$60,'[1]PNC 2020'!$A$3:$AA$3,0))),"")</f>
        <v/>
      </c>
      <c r="AE679" s="35">
        <f t="shared" si="235"/>
        <v>0</v>
      </c>
      <c r="AF679" s="35" t="str">
        <f>IFERROR(IF(INDEX('[1]PNC 2020'!$A$3:$AA$434,MATCH($A679,'[1]PNC 2020'!$A$7:$A$434,0)+4,MATCH(AF$60,'[1]PNC 2020'!$A$3:$AA$3,0))=0,"",INDEX('[1]PNC 2020'!$A$3:$AA$434,MATCH($A679,'[1]PNC 2020'!$A$7:$A$434,0)+4,MATCH(AF$60,'[1]PNC 2020'!$A$3:$AA$3,0))),"")</f>
        <v/>
      </c>
      <c r="AG679" s="35" t="str">
        <f>IFERROR(IF(INDEX('[1]PNC 2020'!$A$3:$AA$434,MATCH($A679,'[1]PNC 2020'!$A$7:$A$434,0)+4,MATCH(AG$60,'[1]PNC 2020'!$A$3:$AA$3,0))=0,"",INDEX('[1]PNC 2020'!$A$3:$AA$434,MATCH($A679,'[1]PNC 2020'!$A$7:$A$434,0)+4,MATCH(AG$60,'[1]PNC 2020'!$A$3:$AA$3,0))),"")</f>
        <v/>
      </c>
      <c r="AH679" s="35">
        <f t="shared" si="236"/>
        <v>0</v>
      </c>
      <c r="AI679" s="35" t="str">
        <f>IFERROR(IF(INDEX('[1]PNC 2020'!$A$3:$AA$434,MATCH($A679,'[1]PNC 2020'!$A$7:$A$434,0)+4,MATCH(AI$60,'[1]PNC 2020'!$A$3:$AA$3,0))=0,"",INDEX('[1]PNC 2020'!$A$3:$AA$434,MATCH($A679,'[1]PNC 2020'!$A$7:$A$434,0)+4,MATCH(AI$60,'[1]PNC 2020'!$A$3:$AA$3,0))),"")</f>
        <v/>
      </c>
      <c r="AJ679" s="35" t="str">
        <f>IFERROR(IF(INDEX('[1]PNC 2020'!$A$3:$AA$434,MATCH($A679,'[1]PNC 2020'!$A$7:$A$434,0)+4,MATCH(AJ$60,'[1]PNC 2020'!$A$3:$AA$3,0))=0,"",INDEX('[1]PNC 2020'!$A$3:$AA$434,MATCH($A679,'[1]PNC 2020'!$A$7:$A$434,0)+4,MATCH(AJ$60,'[1]PNC 2020'!$A$3:$AA$3,0))),"")</f>
        <v/>
      </c>
      <c r="AK679" s="35">
        <f t="shared" si="237"/>
        <v>0</v>
      </c>
      <c r="AM679" s="97" t="s">
        <v>11</v>
      </c>
    </row>
    <row r="680" spans="1:39" s="32" customFormat="1" ht="15.9" customHeight="1" x14ac:dyDescent="0.25">
      <c r="A680" s="97" t="str">
        <f t="shared" si="224"/>
        <v>DiciembreConfederación del Canadá Dominicana, S. A.</v>
      </c>
      <c r="B680" s="37" t="s">
        <v>127</v>
      </c>
      <c r="C680" s="44">
        <f t="shared" si="225"/>
        <v>0</v>
      </c>
      <c r="D680" s="44">
        <f t="shared" si="226"/>
        <v>0</v>
      </c>
      <c r="E680" s="35" t="str">
        <f>IFERROR(IF(INDEX('[1]PNC 2020'!$A$3:$AA$434,MATCH($A680,'[1]PNC 2020'!$A$7:$A$434,0)+4,MATCH(E$60,'[1]PNC 2020'!$A$3:$AA$3,0))=0,"",INDEX('[1]PNC 2020'!$A$3:$AA$434,MATCH($A680,'[1]PNC 2020'!$A$7:$A$434,0)+4,MATCH(E$60,'[1]PNC 2020'!$A$3:$AA$3,0))),"")</f>
        <v/>
      </c>
      <c r="F680" s="35" t="str">
        <f>IFERROR(IF(INDEX('[1]PNC 2020'!$A$3:$AA$434,MATCH($A680,'[1]PNC 2020'!$A$7:$A$434,0)+4,MATCH(F$60,'[1]PNC 2020'!$A$3:$AA$3,0))=0,"",INDEX('[1]PNC 2020'!$A$3:$AA$434,MATCH($A680,'[1]PNC 2020'!$A$7:$A$434,0)+4,MATCH(F$60,'[1]PNC 2020'!$A$3:$AA$3,0))),"")</f>
        <v/>
      </c>
      <c r="G680" s="35">
        <f t="shared" si="227"/>
        <v>0</v>
      </c>
      <c r="H680" s="35" t="str">
        <f>IFERROR(IF(INDEX('[1]PNC 2020'!$A$3:$AA$434,MATCH($A680,'[1]PNC 2020'!$A$7:$A$434,0)+4,MATCH(H$60,'[1]PNC 2020'!$A$3:$AA$3,0))=0,"",INDEX('[1]PNC 2020'!$A$3:$AA$434,MATCH($A680,'[1]PNC 2020'!$A$7:$A$434,0)+4,MATCH(H$60,'[1]PNC 2020'!$A$3:$AA$3,0))),"")</f>
        <v/>
      </c>
      <c r="I680" s="35" t="str">
        <f>IFERROR(IF(INDEX('[1]PNC 2020'!$A$3:$AA$434,MATCH($A680,'[1]PNC 2020'!$A$7:$A$434,0)+4,MATCH(I$60,'[1]PNC 2020'!$A$3:$AA$3,0))=0,"",INDEX('[1]PNC 2020'!$A$3:$AA$434,MATCH($A680,'[1]PNC 2020'!$A$7:$A$434,0)+4,MATCH(I$60,'[1]PNC 2020'!$A$3:$AA$3,0))),"")</f>
        <v/>
      </c>
      <c r="J680" s="35">
        <f t="shared" si="228"/>
        <v>0</v>
      </c>
      <c r="K680" s="35" t="str">
        <f>IFERROR(IF(INDEX('[1]PNC 2020'!$A$3:$AA$434,MATCH($A680,'[1]PNC 2020'!$A$7:$A$434,0)+4,MATCH(K$60,'[1]PNC 2020'!$A$3:$AA$3,0))=0,"",INDEX('[1]PNC 2020'!$A$3:$AA$434,MATCH($A680,'[1]PNC 2020'!$A$7:$A$434,0)+4,MATCH(K$60,'[1]PNC 2020'!$A$3:$AA$3,0))),"")</f>
        <v/>
      </c>
      <c r="L680" s="35" t="str">
        <f>IFERROR(IF(INDEX('[1]PNC 2020'!$A$3:$AA$434,MATCH($A680,'[1]PNC 2020'!$A$7:$A$434,0)+4,MATCH(L$60,'[1]PNC 2020'!$A$3:$AA$3,0))=0,"",INDEX('[1]PNC 2020'!$A$3:$AA$434,MATCH($A680,'[1]PNC 2020'!$A$7:$A$434,0)+4,MATCH(L$60,'[1]PNC 2020'!$A$3:$AA$3,0))),"")</f>
        <v/>
      </c>
      <c r="M680" s="35">
        <f t="shared" si="229"/>
        <v>0</v>
      </c>
      <c r="N680" s="35" t="str">
        <f>IFERROR(IF(INDEX('[1]PNC 2020'!$A$3:$AA$434,MATCH($A680,'[1]PNC 2020'!$A$7:$A$434,0)+4,MATCH(N$60,'[1]PNC 2020'!$A$3:$AA$3,0))=0,"",INDEX('[1]PNC 2020'!$A$3:$AA$434,MATCH($A680,'[1]PNC 2020'!$A$7:$A$434,0)+4,MATCH(N$60,'[1]PNC 2020'!$A$3:$AA$3,0))),"")</f>
        <v/>
      </c>
      <c r="O680" s="35" t="str">
        <f>IFERROR(IF(INDEX('[1]PNC 2020'!$A$3:$AA$434,MATCH($A680,'[1]PNC 2020'!$A$7:$A$434,0)+4,MATCH(O$60,'[1]PNC 2020'!$A$3:$AA$3,0))=0,"",INDEX('[1]PNC 2020'!$A$3:$AA$434,MATCH($A680,'[1]PNC 2020'!$A$7:$A$434,0)+4,MATCH(O$60,'[1]PNC 2020'!$A$3:$AA$3,0))),"")</f>
        <v/>
      </c>
      <c r="P680" s="35">
        <f t="shared" si="230"/>
        <v>0</v>
      </c>
      <c r="Q680" s="35" t="str">
        <f>IFERROR(IF(INDEX('[1]PNC 2020'!$A$3:$AA$434,MATCH($A680,'[1]PNC 2020'!$A$7:$A$434,0)+4,MATCH(Q$60,'[1]PNC 2020'!$A$3:$AA$3,0))=0,"",INDEX('[1]PNC 2020'!$A$3:$AA$434,MATCH($A680,'[1]PNC 2020'!$A$7:$A$434,0)+4,MATCH(Q$60,'[1]PNC 2020'!$A$3:$AA$3,0))),"")</f>
        <v/>
      </c>
      <c r="R680" s="35" t="str">
        <f>IFERROR(IF(INDEX('[1]PNC 2020'!$A$3:$AA$434,MATCH($A680,'[1]PNC 2020'!$A$7:$A$434,0)+4,MATCH(R$60,'[1]PNC 2020'!$A$3:$AA$3,0))=0,"",INDEX('[1]PNC 2020'!$A$3:$AA$434,MATCH($A680,'[1]PNC 2020'!$A$7:$A$434,0)+4,MATCH(R$60,'[1]PNC 2020'!$A$3:$AA$3,0))),"")</f>
        <v/>
      </c>
      <c r="S680" s="35">
        <f t="shared" si="231"/>
        <v>0</v>
      </c>
      <c r="T680" s="35" t="str">
        <f>IFERROR(IF(INDEX('[1]PNC 2020'!$A$3:$AA$434,MATCH($A680,'[1]PNC 2020'!$A$7:$A$434,0)+4,MATCH(T$60,'[1]PNC 2020'!$A$3:$AA$3,0))=0,"",INDEX('[1]PNC 2020'!$A$3:$AA$434,MATCH($A680,'[1]PNC 2020'!$A$7:$A$434,0)+4,MATCH(T$60,'[1]PNC 2020'!$A$3:$AA$3,0))),"")</f>
        <v/>
      </c>
      <c r="U680" s="35" t="str">
        <f>IFERROR(IF(INDEX('[1]PNC 2020'!$A$3:$AA$434,MATCH($A680,'[1]PNC 2020'!$A$7:$A$434,0)+4,MATCH(U$60,'[1]PNC 2020'!$A$3:$AA$3,0))=0,"",INDEX('[1]PNC 2020'!$A$3:$AA$434,MATCH($A680,'[1]PNC 2020'!$A$7:$A$434,0)+4,MATCH(U$60,'[1]PNC 2020'!$A$3:$AA$3,0))),"")</f>
        <v/>
      </c>
      <c r="V680" s="35">
        <f t="shared" si="232"/>
        <v>0</v>
      </c>
      <c r="W680" s="35" t="str">
        <f>IFERROR(IF(INDEX('[1]PNC 2020'!$A$3:$AA$434,MATCH($A680,'[1]PNC 2020'!$A$7:$A$434,0)+4,MATCH(W$60,'[1]PNC 2020'!$A$3:$AA$3,0))=0,"",INDEX('[1]PNC 2020'!$A$3:$AA$434,MATCH($A680,'[1]PNC 2020'!$A$7:$A$434,0)+4,MATCH(W$60,'[1]PNC 2020'!$A$3:$AA$3,0))),"")</f>
        <v/>
      </c>
      <c r="X680" s="35" t="str">
        <f>IFERROR(IF(INDEX('[1]PNC 2020'!$A$3:$AA$434,MATCH($A680,'[1]PNC 2020'!$A$7:$A$434,0)+4,MATCH(X$60,'[1]PNC 2020'!$A$3:$AA$3,0))=0,"",INDEX('[1]PNC 2020'!$A$3:$AA$434,MATCH($A680,'[1]PNC 2020'!$A$7:$A$434,0)+4,MATCH(X$60,'[1]PNC 2020'!$A$3:$AA$3,0))),"")</f>
        <v/>
      </c>
      <c r="Y680" s="35">
        <f t="shared" si="233"/>
        <v>0</v>
      </c>
      <c r="Z680" s="35" t="str">
        <f>IFERROR(IF(INDEX('[1]PNC 2020'!$A$3:$AA$434,MATCH($A680,'[1]PNC 2020'!$A$7:$A$434,0)+4,MATCH(Z$60,'[1]PNC 2020'!$A$3:$AA$3,0))=0,"",INDEX('[1]PNC 2020'!$A$3:$AA$434,MATCH($A680,'[1]PNC 2020'!$A$7:$A$434,0)+4,MATCH(Z$60,'[1]PNC 2020'!$A$3:$AA$3,0))),"")</f>
        <v/>
      </c>
      <c r="AA680" s="35" t="str">
        <f>IFERROR(IF(INDEX('[1]PNC 2020'!$A$3:$AA$434,MATCH($A680,'[1]PNC 2020'!$A$7:$A$434,0)+4,MATCH(AA$60,'[1]PNC 2020'!$A$3:$AA$3,0))=0,"",INDEX('[1]PNC 2020'!$A$3:$AA$434,MATCH($A680,'[1]PNC 2020'!$A$7:$A$434,0)+4,MATCH(AA$60,'[1]PNC 2020'!$A$3:$AA$3,0))),"")</f>
        <v/>
      </c>
      <c r="AB680" s="35">
        <f t="shared" si="234"/>
        <v>0</v>
      </c>
      <c r="AC680" s="35" t="str">
        <f>IFERROR(IF(INDEX('[1]PNC 2020'!$A$3:$AA$434,MATCH($A680,'[1]PNC 2020'!$A$7:$A$434,0)+4,MATCH(AC$60,'[1]PNC 2020'!$A$3:$AA$3,0))=0,"",INDEX('[1]PNC 2020'!$A$3:$AA$434,MATCH($A680,'[1]PNC 2020'!$A$7:$A$434,0)+4,MATCH(AC$60,'[1]PNC 2020'!$A$3:$AA$3,0))),"")</f>
        <v/>
      </c>
      <c r="AD680" s="35" t="str">
        <f>IFERROR(IF(INDEX('[1]PNC 2020'!$A$3:$AA$434,MATCH($A680,'[1]PNC 2020'!$A$7:$A$434,0)+4,MATCH(AD$60,'[1]PNC 2020'!$A$3:$AA$3,0))=0,"",INDEX('[1]PNC 2020'!$A$3:$AA$434,MATCH($A680,'[1]PNC 2020'!$A$7:$A$434,0)+4,MATCH(AD$60,'[1]PNC 2020'!$A$3:$AA$3,0))),"")</f>
        <v/>
      </c>
      <c r="AE680" s="35">
        <f t="shared" si="235"/>
        <v>0</v>
      </c>
      <c r="AF680" s="35" t="str">
        <f>IFERROR(IF(INDEX('[1]PNC 2020'!$A$3:$AA$434,MATCH($A680,'[1]PNC 2020'!$A$7:$A$434,0)+4,MATCH(AF$60,'[1]PNC 2020'!$A$3:$AA$3,0))=0,"",INDEX('[1]PNC 2020'!$A$3:$AA$434,MATCH($A680,'[1]PNC 2020'!$A$7:$A$434,0)+4,MATCH(AF$60,'[1]PNC 2020'!$A$3:$AA$3,0))),"")</f>
        <v/>
      </c>
      <c r="AG680" s="35" t="str">
        <f>IFERROR(IF(INDEX('[1]PNC 2020'!$A$3:$AA$434,MATCH($A680,'[1]PNC 2020'!$A$7:$A$434,0)+4,MATCH(AG$60,'[1]PNC 2020'!$A$3:$AA$3,0))=0,"",INDEX('[1]PNC 2020'!$A$3:$AA$434,MATCH($A680,'[1]PNC 2020'!$A$7:$A$434,0)+4,MATCH(AG$60,'[1]PNC 2020'!$A$3:$AA$3,0))),"")</f>
        <v/>
      </c>
      <c r="AH680" s="35">
        <f t="shared" si="236"/>
        <v>0</v>
      </c>
      <c r="AI680" s="35" t="str">
        <f>IFERROR(IF(INDEX('[1]PNC 2020'!$A$3:$AA$434,MATCH($A680,'[1]PNC 2020'!$A$7:$A$434,0)+4,MATCH(AI$60,'[1]PNC 2020'!$A$3:$AA$3,0))=0,"",INDEX('[1]PNC 2020'!$A$3:$AA$434,MATCH($A680,'[1]PNC 2020'!$A$7:$A$434,0)+4,MATCH(AI$60,'[1]PNC 2020'!$A$3:$AA$3,0))),"")</f>
        <v/>
      </c>
      <c r="AJ680" s="35" t="str">
        <f>IFERROR(IF(INDEX('[1]PNC 2020'!$A$3:$AA$434,MATCH($A680,'[1]PNC 2020'!$A$7:$A$434,0)+4,MATCH(AJ$60,'[1]PNC 2020'!$A$3:$AA$3,0))=0,"",INDEX('[1]PNC 2020'!$A$3:$AA$434,MATCH($A680,'[1]PNC 2020'!$A$7:$A$434,0)+4,MATCH(AJ$60,'[1]PNC 2020'!$A$3:$AA$3,0))),"")</f>
        <v/>
      </c>
      <c r="AK680" s="35">
        <f t="shared" si="237"/>
        <v>0</v>
      </c>
      <c r="AM680" s="97" t="s">
        <v>11</v>
      </c>
    </row>
    <row r="681" spans="1:39" s="32" customFormat="1" ht="15.9" customHeight="1" x14ac:dyDescent="0.25">
      <c r="A681" s="97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tr">
        <f>IFERROR(IF(INDEX('[1]PNC 2020'!$A$3:$AA$434,MATCH($A681,'[1]PNC 2020'!$A$7:$A$434,0)+4,MATCH(E$60,'[1]PNC 2020'!$A$3:$AA$3,0))=0,"",INDEX('[1]PNC 2020'!$A$3:$AA$434,MATCH($A681,'[1]PNC 2020'!$A$7:$A$434,0)+4,MATCH(E$60,'[1]PNC 2020'!$A$3:$AA$3,0))),"")</f>
        <v/>
      </c>
      <c r="F681" s="35" t="str">
        <f>IFERROR(IF(INDEX('[1]PNC 2020'!$A$3:$AA$434,MATCH($A681,'[1]PNC 2020'!$A$7:$A$434,0)+4,MATCH(F$60,'[1]PNC 2020'!$A$3:$AA$3,0))=0,"",INDEX('[1]PNC 2020'!$A$3:$AA$434,MATCH($A681,'[1]PNC 2020'!$A$7:$A$434,0)+4,MATCH(F$60,'[1]PNC 2020'!$A$3:$AA$3,0))),"")</f>
        <v/>
      </c>
      <c r="G681" s="35">
        <f t="shared" si="227"/>
        <v>0</v>
      </c>
      <c r="H681" s="35" t="str">
        <f>IFERROR(IF(INDEX('[1]PNC 2020'!$A$3:$AA$434,MATCH($A681,'[1]PNC 2020'!$A$7:$A$434,0)+4,MATCH(H$60,'[1]PNC 2020'!$A$3:$AA$3,0))=0,"",INDEX('[1]PNC 2020'!$A$3:$AA$434,MATCH($A681,'[1]PNC 2020'!$A$7:$A$434,0)+4,MATCH(H$60,'[1]PNC 2020'!$A$3:$AA$3,0))),"")</f>
        <v/>
      </c>
      <c r="I681" s="35" t="str">
        <f>IFERROR(IF(INDEX('[1]PNC 2020'!$A$3:$AA$434,MATCH($A681,'[1]PNC 2020'!$A$7:$A$434,0)+4,MATCH(I$60,'[1]PNC 2020'!$A$3:$AA$3,0))=0,"",INDEX('[1]PNC 2020'!$A$3:$AA$434,MATCH($A681,'[1]PNC 2020'!$A$7:$A$434,0)+4,MATCH(I$60,'[1]PNC 2020'!$A$3:$AA$3,0))),"")</f>
        <v/>
      </c>
      <c r="J681" s="35">
        <f t="shared" si="228"/>
        <v>0</v>
      </c>
      <c r="K681" s="35" t="str">
        <f>IFERROR(IF(INDEX('[1]PNC 2020'!$A$3:$AA$434,MATCH($A681,'[1]PNC 2020'!$A$7:$A$434,0)+4,MATCH(K$60,'[1]PNC 2020'!$A$3:$AA$3,0))=0,"",INDEX('[1]PNC 2020'!$A$3:$AA$434,MATCH($A681,'[1]PNC 2020'!$A$7:$A$434,0)+4,MATCH(K$60,'[1]PNC 2020'!$A$3:$AA$3,0))),"")</f>
        <v/>
      </c>
      <c r="L681" s="35" t="str">
        <f>IFERROR(IF(INDEX('[1]PNC 2020'!$A$3:$AA$434,MATCH($A681,'[1]PNC 2020'!$A$7:$A$434,0)+4,MATCH(L$60,'[1]PNC 2020'!$A$3:$AA$3,0))=0,"",INDEX('[1]PNC 2020'!$A$3:$AA$434,MATCH($A681,'[1]PNC 2020'!$A$7:$A$434,0)+4,MATCH(L$60,'[1]PNC 2020'!$A$3:$AA$3,0))),"")</f>
        <v/>
      </c>
      <c r="M681" s="35">
        <f t="shared" si="229"/>
        <v>0</v>
      </c>
      <c r="N681" s="35" t="str">
        <f>IFERROR(IF(INDEX('[1]PNC 2020'!$A$3:$AA$434,MATCH($A681,'[1]PNC 2020'!$A$7:$A$434,0)+4,MATCH(N$60,'[1]PNC 2020'!$A$3:$AA$3,0))=0,"",INDEX('[1]PNC 2020'!$A$3:$AA$434,MATCH($A681,'[1]PNC 2020'!$A$7:$A$434,0)+4,MATCH(N$60,'[1]PNC 2020'!$A$3:$AA$3,0))),"")</f>
        <v/>
      </c>
      <c r="O681" s="35" t="str">
        <f>IFERROR(IF(INDEX('[1]PNC 2020'!$A$3:$AA$434,MATCH($A681,'[1]PNC 2020'!$A$7:$A$434,0)+4,MATCH(O$60,'[1]PNC 2020'!$A$3:$AA$3,0))=0,"",INDEX('[1]PNC 2020'!$A$3:$AA$434,MATCH($A681,'[1]PNC 2020'!$A$7:$A$434,0)+4,MATCH(O$60,'[1]PNC 2020'!$A$3:$AA$3,0))),"")</f>
        <v/>
      </c>
      <c r="P681" s="35">
        <f t="shared" si="230"/>
        <v>0</v>
      </c>
      <c r="Q681" s="35" t="str">
        <f>IFERROR(IF(INDEX('[1]PNC 2020'!$A$3:$AA$434,MATCH($A681,'[1]PNC 2020'!$A$7:$A$434,0)+4,MATCH(Q$60,'[1]PNC 2020'!$A$3:$AA$3,0))=0,"",INDEX('[1]PNC 2020'!$A$3:$AA$434,MATCH($A681,'[1]PNC 2020'!$A$7:$A$434,0)+4,MATCH(Q$60,'[1]PNC 2020'!$A$3:$AA$3,0))),"")</f>
        <v/>
      </c>
      <c r="R681" s="35" t="str">
        <f>IFERROR(IF(INDEX('[1]PNC 2020'!$A$3:$AA$434,MATCH($A681,'[1]PNC 2020'!$A$7:$A$434,0)+4,MATCH(R$60,'[1]PNC 2020'!$A$3:$AA$3,0))=0,"",INDEX('[1]PNC 2020'!$A$3:$AA$434,MATCH($A681,'[1]PNC 2020'!$A$7:$A$434,0)+4,MATCH(R$60,'[1]PNC 2020'!$A$3:$AA$3,0))),"")</f>
        <v/>
      </c>
      <c r="S681" s="35">
        <f t="shared" si="231"/>
        <v>0</v>
      </c>
      <c r="T681" s="35" t="str">
        <f>IFERROR(IF(INDEX('[1]PNC 2020'!$A$3:$AA$434,MATCH($A681,'[1]PNC 2020'!$A$7:$A$434,0)+4,MATCH(T$60,'[1]PNC 2020'!$A$3:$AA$3,0))=0,"",INDEX('[1]PNC 2020'!$A$3:$AA$434,MATCH($A681,'[1]PNC 2020'!$A$7:$A$434,0)+4,MATCH(T$60,'[1]PNC 2020'!$A$3:$AA$3,0))),"")</f>
        <v/>
      </c>
      <c r="U681" s="35" t="str">
        <f>IFERROR(IF(INDEX('[1]PNC 2020'!$A$3:$AA$434,MATCH($A681,'[1]PNC 2020'!$A$7:$A$434,0)+4,MATCH(U$60,'[1]PNC 2020'!$A$3:$AA$3,0))=0,"",INDEX('[1]PNC 2020'!$A$3:$AA$434,MATCH($A681,'[1]PNC 2020'!$A$7:$A$434,0)+4,MATCH(U$60,'[1]PNC 2020'!$A$3:$AA$3,0))),"")</f>
        <v/>
      </c>
      <c r="V681" s="35">
        <f t="shared" si="232"/>
        <v>0</v>
      </c>
      <c r="W681" s="35" t="str">
        <f>IFERROR(IF(INDEX('[1]PNC 2020'!$A$3:$AA$434,MATCH($A681,'[1]PNC 2020'!$A$7:$A$434,0)+4,MATCH(W$60,'[1]PNC 2020'!$A$3:$AA$3,0))=0,"",INDEX('[1]PNC 2020'!$A$3:$AA$434,MATCH($A681,'[1]PNC 2020'!$A$7:$A$434,0)+4,MATCH(W$60,'[1]PNC 2020'!$A$3:$AA$3,0))),"")</f>
        <v/>
      </c>
      <c r="X681" s="35" t="str">
        <f>IFERROR(IF(INDEX('[1]PNC 2020'!$A$3:$AA$434,MATCH($A681,'[1]PNC 2020'!$A$7:$A$434,0)+4,MATCH(X$60,'[1]PNC 2020'!$A$3:$AA$3,0))=0,"",INDEX('[1]PNC 2020'!$A$3:$AA$434,MATCH($A681,'[1]PNC 2020'!$A$7:$A$434,0)+4,MATCH(X$60,'[1]PNC 2020'!$A$3:$AA$3,0))),"")</f>
        <v/>
      </c>
      <c r="Y681" s="35">
        <f t="shared" si="233"/>
        <v>0</v>
      </c>
      <c r="Z681" s="35" t="str">
        <f>IFERROR(IF(INDEX('[1]PNC 2020'!$A$3:$AA$434,MATCH($A681,'[1]PNC 2020'!$A$7:$A$434,0)+4,MATCH(Z$60,'[1]PNC 2020'!$A$3:$AA$3,0))=0,"",INDEX('[1]PNC 2020'!$A$3:$AA$434,MATCH($A681,'[1]PNC 2020'!$A$7:$A$434,0)+4,MATCH(Z$60,'[1]PNC 2020'!$A$3:$AA$3,0))),"")</f>
        <v/>
      </c>
      <c r="AA681" s="35" t="str">
        <f>IFERROR(IF(INDEX('[1]PNC 2020'!$A$3:$AA$434,MATCH($A681,'[1]PNC 2020'!$A$7:$A$434,0)+4,MATCH(AA$60,'[1]PNC 2020'!$A$3:$AA$3,0))=0,"",INDEX('[1]PNC 2020'!$A$3:$AA$434,MATCH($A681,'[1]PNC 2020'!$A$7:$A$434,0)+4,MATCH(AA$60,'[1]PNC 2020'!$A$3:$AA$3,0))),"")</f>
        <v/>
      </c>
      <c r="AB681" s="35">
        <f t="shared" si="234"/>
        <v>0</v>
      </c>
      <c r="AC681" s="35" t="str">
        <f>IFERROR(IF(INDEX('[1]PNC 2020'!$A$3:$AA$434,MATCH($A681,'[1]PNC 2020'!$A$7:$A$434,0)+4,MATCH(AC$60,'[1]PNC 2020'!$A$3:$AA$3,0))=0,"",INDEX('[1]PNC 2020'!$A$3:$AA$434,MATCH($A681,'[1]PNC 2020'!$A$7:$A$434,0)+4,MATCH(AC$60,'[1]PNC 2020'!$A$3:$AA$3,0))),"")</f>
        <v/>
      </c>
      <c r="AD681" s="35" t="str">
        <f>IFERROR(IF(INDEX('[1]PNC 2020'!$A$3:$AA$434,MATCH($A681,'[1]PNC 2020'!$A$7:$A$434,0)+4,MATCH(AD$60,'[1]PNC 2020'!$A$3:$AA$3,0))=0,"",INDEX('[1]PNC 2020'!$A$3:$AA$434,MATCH($A681,'[1]PNC 2020'!$A$7:$A$434,0)+4,MATCH(AD$60,'[1]PNC 2020'!$A$3:$AA$3,0))),"")</f>
        <v/>
      </c>
      <c r="AE681" s="35">
        <f t="shared" si="235"/>
        <v>0</v>
      </c>
      <c r="AF681" s="35" t="str">
        <f>IFERROR(IF(INDEX('[1]PNC 2020'!$A$3:$AA$434,MATCH($A681,'[1]PNC 2020'!$A$7:$A$434,0)+4,MATCH(AF$60,'[1]PNC 2020'!$A$3:$AA$3,0))=0,"",INDEX('[1]PNC 2020'!$A$3:$AA$434,MATCH($A681,'[1]PNC 2020'!$A$7:$A$434,0)+4,MATCH(AF$60,'[1]PNC 2020'!$A$3:$AA$3,0))),"")</f>
        <v/>
      </c>
      <c r="AG681" s="35" t="str">
        <f>IFERROR(IF(INDEX('[1]PNC 2020'!$A$3:$AA$434,MATCH($A681,'[1]PNC 2020'!$A$7:$A$434,0)+4,MATCH(AG$60,'[1]PNC 2020'!$A$3:$AA$3,0))=0,"",INDEX('[1]PNC 2020'!$A$3:$AA$434,MATCH($A681,'[1]PNC 2020'!$A$7:$A$434,0)+4,MATCH(AG$60,'[1]PNC 2020'!$A$3:$AA$3,0))),"")</f>
        <v/>
      </c>
      <c r="AH681" s="35">
        <f t="shared" si="236"/>
        <v>0</v>
      </c>
      <c r="AI681" s="35" t="str">
        <f>IFERROR(IF(INDEX('[1]PNC 2020'!$A$3:$AA$434,MATCH($A681,'[1]PNC 2020'!$A$7:$A$434,0)+4,MATCH(AI$60,'[1]PNC 2020'!$A$3:$AA$3,0))=0,"",INDEX('[1]PNC 2020'!$A$3:$AA$434,MATCH($A681,'[1]PNC 2020'!$A$7:$A$434,0)+4,MATCH(AI$60,'[1]PNC 2020'!$A$3:$AA$3,0))),"")</f>
        <v/>
      </c>
      <c r="AJ681" s="35" t="str">
        <f>IFERROR(IF(INDEX('[1]PNC 2020'!$A$3:$AA$434,MATCH($A681,'[1]PNC 2020'!$A$7:$A$434,0)+4,MATCH(AJ$60,'[1]PNC 2020'!$A$3:$AA$3,0))=0,"",INDEX('[1]PNC 2020'!$A$3:$AA$434,MATCH($A681,'[1]PNC 2020'!$A$7:$A$434,0)+4,MATCH(AJ$60,'[1]PNC 2020'!$A$3:$AA$3,0))),"")</f>
        <v/>
      </c>
      <c r="AK681" s="35">
        <f t="shared" si="237"/>
        <v>0</v>
      </c>
      <c r="AM681" s="97" t="s">
        <v>11</v>
      </c>
    </row>
    <row r="682" spans="1:39" s="32" customFormat="1" ht="15.9" customHeight="1" x14ac:dyDescent="0.25">
      <c r="A682" s="97" t="str">
        <f t="shared" si="224"/>
        <v>DiciembreSeguros Yunen, S.A.</v>
      </c>
      <c r="B682" s="37" t="s">
        <v>128</v>
      </c>
      <c r="C682" s="44">
        <f t="shared" si="225"/>
        <v>0</v>
      </c>
      <c r="D682" s="44">
        <f t="shared" si="226"/>
        <v>0</v>
      </c>
      <c r="E682" s="35" t="str">
        <f>IFERROR(IF(INDEX('[1]PNC 2020'!$A$3:$AA$434,MATCH($A682,'[1]PNC 2020'!$A$7:$A$434,0)+4,MATCH(E$60,'[1]PNC 2020'!$A$3:$AA$3,0))=0,"",INDEX('[1]PNC 2020'!$A$3:$AA$434,MATCH($A682,'[1]PNC 2020'!$A$7:$A$434,0)+4,MATCH(E$60,'[1]PNC 2020'!$A$3:$AA$3,0))),"")</f>
        <v/>
      </c>
      <c r="F682" s="35" t="str">
        <f>IFERROR(IF(INDEX('[1]PNC 2020'!$A$3:$AA$434,MATCH($A682,'[1]PNC 2020'!$A$7:$A$434,0)+4,MATCH(F$60,'[1]PNC 2020'!$A$3:$AA$3,0))=0,"",INDEX('[1]PNC 2020'!$A$3:$AA$434,MATCH($A682,'[1]PNC 2020'!$A$7:$A$434,0)+4,MATCH(F$60,'[1]PNC 2020'!$A$3:$AA$3,0))),"")</f>
        <v/>
      </c>
      <c r="G682" s="35">
        <f t="shared" si="227"/>
        <v>0</v>
      </c>
      <c r="H682" s="35" t="str">
        <f>IFERROR(IF(INDEX('[1]PNC 2020'!$A$3:$AA$434,MATCH($A682,'[1]PNC 2020'!$A$7:$A$434,0)+4,MATCH(H$60,'[1]PNC 2020'!$A$3:$AA$3,0))=0,"",INDEX('[1]PNC 2020'!$A$3:$AA$434,MATCH($A682,'[1]PNC 2020'!$A$7:$A$434,0)+4,MATCH(H$60,'[1]PNC 2020'!$A$3:$AA$3,0))),"")</f>
        <v/>
      </c>
      <c r="I682" s="35" t="str">
        <f>IFERROR(IF(INDEX('[1]PNC 2020'!$A$3:$AA$434,MATCH($A682,'[1]PNC 2020'!$A$7:$A$434,0)+4,MATCH(I$60,'[1]PNC 2020'!$A$3:$AA$3,0))=0,"",INDEX('[1]PNC 2020'!$A$3:$AA$434,MATCH($A682,'[1]PNC 2020'!$A$7:$A$434,0)+4,MATCH(I$60,'[1]PNC 2020'!$A$3:$AA$3,0))),"")</f>
        <v/>
      </c>
      <c r="J682" s="35">
        <f t="shared" si="228"/>
        <v>0</v>
      </c>
      <c r="K682" s="35" t="str">
        <f>IFERROR(IF(INDEX('[1]PNC 2020'!$A$3:$AA$434,MATCH($A682,'[1]PNC 2020'!$A$7:$A$434,0)+4,MATCH(K$60,'[1]PNC 2020'!$A$3:$AA$3,0))=0,"",INDEX('[1]PNC 2020'!$A$3:$AA$434,MATCH($A682,'[1]PNC 2020'!$A$7:$A$434,0)+4,MATCH(K$60,'[1]PNC 2020'!$A$3:$AA$3,0))),"")</f>
        <v/>
      </c>
      <c r="L682" s="35" t="str">
        <f>IFERROR(IF(INDEX('[1]PNC 2020'!$A$3:$AA$434,MATCH($A682,'[1]PNC 2020'!$A$7:$A$434,0)+4,MATCH(L$60,'[1]PNC 2020'!$A$3:$AA$3,0))=0,"",INDEX('[1]PNC 2020'!$A$3:$AA$434,MATCH($A682,'[1]PNC 2020'!$A$7:$A$434,0)+4,MATCH(L$60,'[1]PNC 2020'!$A$3:$AA$3,0))),"")</f>
        <v/>
      </c>
      <c r="M682" s="35">
        <f t="shared" si="229"/>
        <v>0</v>
      </c>
      <c r="N682" s="35" t="str">
        <f>IFERROR(IF(INDEX('[1]PNC 2020'!$A$3:$AA$434,MATCH($A682,'[1]PNC 2020'!$A$7:$A$434,0)+4,MATCH(N$60,'[1]PNC 2020'!$A$3:$AA$3,0))=0,"",INDEX('[1]PNC 2020'!$A$3:$AA$434,MATCH($A682,'[1]PNC 2020'!$A$7:$A$434,0)+4,MATCH(N$60,'[1]PNC 2020'!$A$3:$AA$3,0))),"")</f>
        <v/>
      </c>
      <c r="O682" s="35" t="str">
        <f>IFERROR(IF(INDEX('[1]PNC 2020'!$A$3:$AA$434,MATCH($A682,'[1]PNC 2020'!$A$7:$A$434,0)+4,MATCH(O$60,'[1]PNC 2020'!$A$3:$AA$3,0))=0,"",INDEX('[1]PNC 2020'!$A$3:$AA$434,MATCH($A682,'[1]PNC 2020'!$A$7:$A$434,0)+4,MATCH(O$60,'[1]PNC 2020'!$A$3:$AA$3,0))),"")</f>
        <v/>
      </c>
      <c r="P682" s="35">
        <f t="shared" si="230"/>
        <v>0</v>
      </c>
      <c r="Q682" s="35" t="str">
        <f>IFERROR(IF(INDEX('[1]PNC 2020'!$A$3:$AA$434,MATCH($A682,'[1]PNC 2020'!$A$7:$A$434,0)+4,MATCH(Q$60,'[1]PNC 2020'!$A$3:$AA$3,0))=0,"",INDEX('[1]PNC 2020'!$A$3:$AA$434,MATCH($A682,'[1]PNC 2020'!$A$7:$A$434,0)+4,MATCH(Q$60,'[1]PNC 2020'!$A$3:$AA$3,0))),"")</f>
        <v/>
      </c>
      <c r="R682" s="35" t="str">
        <f>IFERROR(IF(INDEX('[1]PNC 2020'!$A$3:$AA$434,MATCH($A682,'[1]PNC 2020'!$A$7:$A$434,0)+4,MATCH(R$60,'[1]PNC 2020'!$A$3:$AA$3,0))=0,"",INDEX('[1]PNC 2020'!$A$3:$AA$434,MATCH($A682,'[1]PNC 2020'!$A$7:$A$434,0)+4,MATCH(R$60,'[1]PNC 2020'!$A$3:$AA$3,0))),"")</f>
        <v/>
      </c>
      <c r="S682" s="35">
        <f t="shared" si="231"/>
        <v>0</v>
      </c>
      <c r="T682" s="35" t="str">
        <f>IFERROR(IF(INDEX('[1]PNC 2020'!$A$3:$AA$434,MATCH($A682,'[1]PNC 2020'!$A$7:$A$434,0)+4,MATCH(T$60,'[1]PNC 2020'!$A$3:$AA$3,0))=0,"",INDEX('[1]PNC 2020'!$A$3:$AA$434,MATCH($A682,'[1]PNC 2020'!$A$7:$A$434,0)+4,MATCH(T$60,'[1]PNC 2020'!$A$3:$AA$3,0))),"")</f>
        <v/>
      </c>
      <c r="U682" s="35" t="str">
        <f>IFERROR(IF(INDEX('[1]PNC 2020'!$A$3:$AA$434,MATCH($A682,'[1]PNC 2020'!$A$7:$A$434,0)+4,MATCH(U$60,'[1]PNC 2020'!$A$3:$AA$3,0))=0,"",INDEX('[1]PNC 2020'!$A$3:$AA$434,MATCH($A682,'[1]PNC 2020'!$A$7:$A$434,0)+4,MATCH(U$60,'[1]PNC 2020'!$A$3:$AA$3,0))),"")</f>
        <v/>
      </c>
      <c r="V682" s="35">
        <f t="shared" si="232"/>
        <v>0</v>
      </c>
      <c r="W682" s="35" t="str">
        <f>IFERROR(IF(INDEX('[1]PNC 2020'!$A$3:$AA$434,MATCH($A682,'[1]PNC 2020'!$A$7:$A$434,0)+4,MATCH(W$60,'[1]PNC 2020'!$A$3:$AA$3,0))=0,"",INDEX('[1]PNC 2020'!$A$3:$AA$434,MATCH($A682,'[1]PNC 2020'!$A$7:$A$434,0)+4,MATCH(W$60,'[1]PNC 2020'!$A$3:$AA$3,0))),"")</f>
        <v/>
      </c>
      <c r="X682" s="35" t="str">
        <f>IFERROR(IF(INDEX('[1]PNC 2020'!$A$3:$AA$434,MATCH($A682,'[1]PNC 2020'!$A$7:$A$434,0)+4,MATCH(X$60,'[1]PNC 2020'!$A$3:$AA$3,0))=0,"",INDEX('[1]PNC 2020'!$A$3:$AA$434,MATCH($A682,'[1]PNC 2020'!$A$7:$A$434,0)+4,MATCH(X$60,'[1]PNC 2020'!$A$3:$AA$3,0))),"")</f>
        <v/>
      </c>
      <c r="Y682" s="35">
        <f t="shared" si="233"/>
        <v>0</v>
      </c>
      <c r="Z682" s="35" t="str">
        <f>IFERROR(IF(INDEX('[1]PNC 2020'!$A$3:$AA$434,MATCH($A682,'[1]PNC 2020'!$A$7:$A$434,0)+4,MATCH(Z$60,'[1]PNC 2020'!$A$3:$AA$3,0))=0,"",INDEX('[1]PNC 2020'!$A$3:$AA$434,MATCH($A682,'[1]PNC 2020'!$A$7:$A$434,0)+4,MATCH(Z$60,'[1]PNC 2020'!$A$3:$AA$3,0))),"")</f>
        <v/>
      </c>
      <c r="AA682" s="35" t="str">
        <f>IFERROR(IF(INDEX('[1]PNC 2020'!$A$3:$AA$434,MATCH($A682,'[1]PNC 2020'!$A$7:$A$434,0)+4,MATCH(AA$60,'[1]PNC 2020'!$A$3:$AA$3,0))=0,"",INDEX('[1]PNC 2020'!$A$3:$AA$434,MATCH($A682,'[1]PNC 2020'!$A$7:$A$434,0)+4,MATCH(AA$60,'[1]PNC 2020'!$A$3:$AA$3,0))),"")</f>
        <v/>
      </c>
      <c r="AB682" s="35">
        <f t="shared" si="234"/>
        <v>0</v>
      </c>
      <c r="AC682" s="35" t="str">
        <f>IFERROR(IF(INDEX('[1]PNC 2020'!$A$3:$AA$434,MATCH($A682,'[1]PNC 2020'!$A$7:$A$434,0)+4,MATCH(AC$60,'[1]PNC 2020'!$A$3:$AA$3,0))=0,"",INDEX('[1]PNC 2020'!$A$3:$AA$434,MATCH($A682,'[1]PNC 2020'!$A$7:$A$434,0)+4,MATCH(AC$60,'[1]PNC 2020'!$A$3:$AA$3,0))),"")</f>
        <v/>
      </c>
      <c r="AD682" s="35" t="str">
        <f>IFERROR(IF(INDEX('[1]PNC 2020'!$A$3:$AA$434,MATCH($A682,'[1]PNC 2020'!$A$7:$A$434,0)+4,MATCH(AD$60,'[1]PNC 2020'!$A$3:$AA$3,0))=0,"",INDEX('[1]PNC 2020'!$A$3:$AA$434,MATCH($A682,'[1]PNC 2020'!$A$7:$A$434,0)+4,MATCH(AD$60,'[1]PNC 2020'!$A$3:$AA$3,0))),"")</f>
        <v/>
      </c>
      <c r="AE682" s="35">
        <f t="shared" si="235"/>
        <v>0</v>
      </c>
      <c r="AF682" s="35" t="str">
        <f>IFERROR(IF(INDEX('[1]PNC 2020'!$A$3:$AA$434,MATCH($A682,'[1]PNC 2020'!$A$7:$A$434,0)+4,MATCH(AF$60,'[1]PNC 2020'!$A$3:$AA$3,0))=0,"",INDEX('[1]PNC 2020'!$A$3:$AA$434,MATCH($A682,'[1]PNC 2020'!$A$7:$A$434,0)+4,MATCH(AF$60,'[1]PNC 2020'!$A$3:$AA$3,0))),"")</f>
        <v/>
      </c>
      <c r="AG682" s="35" t="str">
        <f>IFERROR(IF(INDEX('[1]PNC 2020'!$A$3:$AA$434,MATCH($A682,'[1]PNC 2020'!$A$7:$A$434,0)+4,MATCH(AG$60,'[1]PNC 2020'!$A$3:$AA$3,0))=0,"",INDEX('[1]PNC 2020'!$A$3:$AA$434,MATCH($A682,'[1]PNC 2020'!$A$7:$A$434,0)+4,MATCH(AG$60,'[1]PNC 2020'!$A$3:$AA$3,0))),"")</f>
        <v/>
      </c>
      <c r="AH682" s="35">
        <f t="shared" si="236"/>
        <v>0</v>
      </c>
      <c r="AI682" s="35" t="str">
        <f>IFERROR(IF(INDEX('[1]PNC 2020'!$A$3:$AA$434,MATCH($A682,'[1]PNC 2020'!$A$7:$A$434,0)+4,MATCH(AI$60,'[1]PNC 2020'!$A$3:$AA$3,0))=0,"",INDEX('[1]PNC 2020'!$A$3:$AA$434,MATCH($A682,'[1]PNC 2020'!$A$7:$A$434,0)+4,MATCH(AI$60,'[1]PNC 2020'!$A$3:$AA$3,0))),"")</f>
        <v/>
      </c>
      <c r="AJ682" s="35" t="str">
        <f>IFERROR(IF(INDEX('[1]PNC 2020'!$A$3:$AA$434,MATCH($A682,'[1]PNC 2020'!$A$7:$A$434,0)+4,MATCH(AJ$60,'[1]PNC 2020'!$A$3:$AA$3,0))=0,"",INDEX('[1]PNC 2020'!$A$3:$AA$434,MATCH($A682,'[1]PNC 2020'!$A$7:$A$434,0)+4,MATCH(AJ$60,'[1]PNC 2020'!$A$3:$AA$3,0))),"")</f>
        <v/>
      </c>
      <c r="AK682" s="35">
        <f t="shared" si="237"/>
        <v>0</v>
      </c>
      <c r="AM682" s="97" t="s">
        <v>11</v>
      </c>
    </row>
    <row r="683" spans="1:39" s="32" customFormat="1" ht="15.9" customHeight="1" x14ac:dyDescent="0.25">
      <c r="A683" s="97" t="str">
        <f t="shared" si="224"/>
        <v>DiciembreHylseg Seguros S.A</v>
      </c>
      <c r="B683" s="37" t="s">
        <v>129</v>
      </c>
      <c r="C683" s="44">
        <f t="shared" si="225"/>
        <v>0</v>
      </c>
      <c r="D683" s="44">
        <f t="shared" si="226"/>
        <v>0</v>
      </c>
      <c r="E683" s="35" t="str">
        <f>IFERROR(IF(INDEX('[1]PNC 2020'!$A$3:$AA$434,MATCH($A683,'[1]PNC 2020'!$A$7:$A$434,0)+4,MATCH(E$60,'[1]PNC 2020'!$A$3:$AA$3,0))=0,"",INDEX('[1]PNC 2020'!$A$3:$AA$434,MATCH($A683,'[1]PNC 2020'!$A$7:$A$434,0)+4,MATCH(E$60,'[1]PNC 2020'!$A$3:$AA$3,0))),"")</f>
        <v/>
      </c>
      <c r="F683" s="35" t="str">
        <f>IFERROR(IF(INDEX('[1]PNC 2020'!$A$3:$AA$434,MATCH($A683,'[1]PNC 2020'!$A$7:$A$434,0)+4,MATCH(F$60,'[1]PNC 2020'!$A$3:$AA$3,0))=0,"",INDEX('[1]PNC 2020'!$A$3:$AA$434,MATCH($A683,'[1]PNC 2020'!$A$7:$A$434,0)+4,MATCH(F$60,'[1]PNC 2020'!$A$3:$AA$3,0))),"")</f>
        <v/>
      </c>
      <c r="G683" s="35">
        <f t="shared" si="227"/>
        <v>0</v>
      </c>
      <c r="H683" s="35" t="str">
        <f>IFERROR(IF(INDEX('[1]PNC 2020'!$A$3:$AA$434,MATCH($A683,'[1]PNC 2020'!$A$7:$A$434,0)+4,MATCH(H$60,'[1]PNC 2020'!$A$3:$AA$3,0))=0,"",INDEX('[1]PNC 2020'!$A$3:$AA$434,MATCH($A683,'[1]PNC 2020'!$A$7:$A$434,0)+4,MATCH(H$60,'[1]PNC 2020'!$A$3:$AA$3,0))),"")</f>
        <v/>
      </c>
      <c r="I683" s="35" t="str">
        <f>IFERROR(IF(INDEX('[1]PNC 2020'!$A$3:$AA$434,MATCH($A683,'[1]PNC 2020'!$A$7:$A$434,0)+4,MATCH(I$60,'[1]PNC 2020'!$A$3:$AA$3,0))=0,"",INDEX('[1]PNC 2020'!$A$3:$AA$434,MATCH($A683,'[1]PNC 2020'!$A$7:$A$434,0)+4,MATCH(I$60,'[1]PNC 2020'!$A$3:$AA$3,0))),"")</f>
        <v/>
      </c>
      <c r="J683" s="35">
        <f t="shared" si="228"/>
        <v>0</v>
      </c>
      <c r="K683" s="35" t="str">
        <f>IFERROR(IF(INDEX('[1]PNC 2020'!$A$3:$AA$434,MATCH($A683,'[1]PNC 2020'!$A$7:$A$434,0)+4,MATCH(K$60,'[1]PNC 2020'!$A$3:$AA$3,0))=0,"",INDEX('[1]PNC 2020'!$A$3:$AA$434,MATCH($A683,'[1]PNC 2020'!$A$7:$A$434,0)+4,MATCH(K$60,'[1]PNC 2020'!$A$3:$AA$3,0))),"")</f>
        <v/>
      </c>
      <c r="L683" s="35" t="str">
        <f>IFERROR(IF(INDEX('[1]PNC 2020'!$A$3:$AA$434,MATCH($A683,'[1]PNC 2020'!$A$7:$A$434,0)+4,MATCH(L$60,'[1]PNC 2020'!$A$3:$AA$3,0))=0,"",INDEX('[1]PNC 2020'!$A$3:$AA$434,MATCH($A683,'[1]PNC 2020'!$A$7:$A$434,0)+4,MATCH(L$60,'[1]PNC 2020'!$A$3:$AA$3,0))),"")</f>
        <v/>
      </c>
      <c r="M683" s="35">
        <f t="shared" si="229"/>
        <v>0</v>
      </c>
      <c r="N683" s="35" t="str">
        <f>IFERROR(IF(INDEX('[1]PNC 2020'!$A$3:$AA$434,MATCH($A683,'[1]PNC 2020'!$A$7:$A$434,0)+4,MATCH(N$60,'[1]PNC 2020'!$A$3:$AA$3,0))=0,"",INDEX('[1]PNC 2020'!$A$3:$AA$434,MATCH($A683,'[1]PNC 2020'!$A$7:$A$434,0)+4,MATCH(N$60,'[1]PNC 2020'!$A$3:$AA$3,0))),"")</f>
        <v/>
      </c>
      <c r="O683" s="35" t="str">
        <f>IFERROR(IF(INDEX('[1]PNC 2020'!$A$3:$AA$434,MATCH($A683,'[1]PNC 2020'!$A$7:$A$434,0)+4,MATCH(O$60,'[1]PNC 2020'!$A$3:$AA$3,0))=0,"",INDEX('[1]PNC 2020'!$A$3:$AA$434,MATCH($A683,'[1]PNC 2020'!$A$7:$A$434,0)+4,MATCH(O$60,'[1]PNC 2020'!$A$3:$AA$3,0))),"")</f>
        <v/>
      </c>
      <c r="P683" s="35">
        <f t="shared" si="230"/>
        <v>0</v>
      </c>
      <c r="Q683" s="35" t="str">
        <f>IFERROR(IF(INDEX('[1]PNC 2020'!$A$3:$AA$434,MATCH($A683,'[1]PNC 2020'!$A$7:$A$434,0)+4,MATCH(Q$60,'[1]PNC 2020'!$A$3:$AA$3,0))=0,"",INDEX('[1]PNC 2020'!$A$3:$AA$434,MATCH($A683,'[1]PNC 2020'!$A$7:$A$434,0)+4,MATCH(Q$60,'[1]PNC 2020'!$A$3:$AA$3,0))),"")</f>
        <v/>
      </c>
      <c r="R683" s="35" t="str">
        <f>IFERROR(IF(INDEX('[1]PNC 2020'!$A$3:$AA$434,MATCH($A683,'[1]PNC 2020'!$A$7:$A$434,0)+4,MATCH(R$60,'[1]PNC 2020'!$A$3:$AA$3,0))=0,"",INDEX('[1]PNC 2020'!$A$3:$AA$434,MATCH($A683,'[1]PNC 2020'!$A$7:$A$434,0)+4,MATCH(R$60,'[1]PNC 2020'!$A$3:$AA$3,0))),"")</f>
        <v/>
      </c>
      <c r="S683" s="35">
        <f t="shared" si="231"/>
        <v>0</v>
      </c>
      <c r="T683" s="35" t="str">
        <f>IFERROR(IF(INDEX('[1]PNC 2020'!$A$3:$AA$434,MATCH($A683,'[1]PNC 2020'!$A$7:$A$434,0)+4,MATCH(T$60,'[1]PNC 2020'!$A$3:$AA$3,0))=0,"",INDEX('[1]PNC 2020'!$A$3:$AA$434,MATCH($A683,'[1]PNC 2020'!$A$7:$A$434,0)+4,MATCH(T$60,'[1]PNC 2020'!$A$3:$AA$3,0))),"")</f>
        <v/>
      </c>
      <c r="U683" s="35" t="str">
        <f>IFERROR(IF(INDEX('[1]PNC 2020'!$A$3:$AA$434,MATCH($A683,'[1]PNC 2020'!$A$7:$A$434,0)+4,MATCH(U$60,'[1]PNC 2020'!$A$3:$AA$3,0))=0,"",INDEX('[1]PNC 2020'!$A$3:$AA$434,MATCH($A683,'[1]PNC 2020'!$A$7:$A$434,0)+4,MATCH(U$60,'[1]PNC 2020'!$A$3:$AA$3,0))),"")</f>
        <v/>
      </c>
      <c r="V683" s="35">
        <f t="shared" si="232"/>
        <v>0</v>
      </c>
      <c r="W683" s="35" t="str">
        <f>IFERROR(IF(INDEX('[1]PNC 2020'!$A$3:$AA$434,MATCH($A683,'[1]PNC 2020'!$A$7:$A$434,0)+4,MATCH(W$60,'[1]PNC 2020'!$A$3:$AA$3,0))=0,"",INDEX('[1]PNC 2020'!$A$3:$AA$434,MATCH($A683,'[1]PNC 2020'!$A$7:$A$434,0)+4,MATCH(W$60,'[1]PNC 2020'!$A$3:$AA$3,0))),"")</f>
        <v/>
      </c>
      <c r="X683" s="35" t="str">
        <f>IFERROR(IF(INDEX('[1]PNC 2020'!$A$3:$AA$434,MATCH($A683,'[1]PNC 2020'!$A$7:$A$434,0)+4,MATCH(X$60,'[1]PNC 2020'!$A$3:$AA$3,0))=0,"",INDEX('[1]PNC 2020'!$A$3:$AA$434,MATCH($A683,'[1]PNC 2020'!$A$7:$A$434,0)+4,MATCH(X$60,'[1]PNC 2020'!$A$3:$AA$3,0))),"")</f>
        <v/>
      </c>
      <c r="Y683" s="35">
        <f t="shared" si="233"/>
        <v>0</v>
      </c>
      <c r="Z683" s="35" t="str">
        <f>IFERROR(IF(INDEX('[1]PNC 2020'!$A$3:$AA$434,MATCH($A683,'[1]PNC 2020'!$A$7:$A$434,0)+4,MATCH(Z$60,'[1]PNC 2020'!$A$3:$AA$3,0))=0,"",INDEX('[1]PNC 2020'!$A$3:$AA$434,MATCH($A683,'[1]PNC 2020'!$A$7:$A$434,0)+4,MATCH(Z$60,'[1]PNC 2020'!$A$3:$AA$3,0))),"")</f>
        <v/>
      </c>
      <c r="AA683" s="35" t="str">
        <f>IFERROR(IF(INDEX('[1]PNC 2020'!$A$3:$AA$434,MATCH($A683,'[1]PNC 2020'!$A$7:$A$434,0)+4,MATCH(AA$60,'[1]PNC 2020'!$A$3:$AA$3,0))=0,"",INDEX('[1]PNC 2020'!$A$3:$AA$434,MATCH($A683,'[1]PNC 2020'!$A$7:$A$434,0)+4,MATCH(AA$60,'[1]PNC 2020'!$A$3:$AA$3,0))),"")</f>
        <v/>
      </c>
      <c r="AB683" s="35">
        <f t="shared" si="234"/>
        <v>0</v>
      </c>
      <c r="AC683" s="35" t="str">
        <f>IFERROR(IF(INDEX('[1]PNC 2020'!$A$3:$AA$434,MATCH($A683,'[1]PNC 2020'!$A$7:$A$434,0)+4,MATCH(AC$60,'[1]PNC 2020'!$A$3:$AA$3,0))=0,"",INDEX('[1]PNC 2020'!$A$3:$AA$434,MATCH($A683,'[1]PNC 2020'!$A$7:$A$434,0)+4,MATCH(AC$60,'[1]PNC 2020'!$A$3:$AA$3,0))),"")</f>
        <v/>
      </c>
      <c r="AD683" s="35" t="str">
        <f>IFERROR(IF(INDEX('[1]PNC 2020'!$A$3:$AA$434,MATCH($A683,'[1]PNC 2020'!$A$7:$A$434,0)+4,MATCH(AD$60,'[1]PNC 2020'!$A$3:$AA$3,0))=0,"",INDEX('[1]PNC 2020'!$A$3:$AA$434,MATCH($A683,'[1]PNC 2020'!$A$7:$A$434,0)+4,MATCH(AD$60,'[1]PNC 2020'!$A$3:$AA$3,0))),"")</f>
        <v/>
      </c>
      <c r="AE683" s="35">
        <f t="shared" si="235"/>
        <v>0</v>
      </c>
      <c r="AF683" s="35" t="str">
        <f>IFERROR(IF(INDEX('[1]PNC 2020'!$A$3:$AA$434,MATCH($A683,'[1]PNC 2020'!$A$7:$A$434,0)+4,MATCH(AF$60,'[1]PNC 2020'!$A$3:$AA$3,0))=0,"",INDEX('[1]PNC 2020'!$A$3:$AA$434,MATCH($A683,'[1]PNC 2020'!$A$7:$A$434,0)+4,MATCH(AF$60,'[1]PNC 2020'!$A$3:$AA$3,0))),"")</f>
        <v/>
      </c>
      <c r="AG683" s="35" t="str">
        <f>IFERROR(IF(INDEX('[1]PNC 2020'!$A$3:$AA$434,MATCH($A683,'[1]PNC 2020'!$A$7:$A$434,0)+4,MATCH(AG$60,'[1]PNC 2020'!$A$3:$AA$3,0))=0,"",INDEX('[1]PNC 2020'!$A$3:$AA$434,MATCH($A683,'[1]PNC 2020'!$A$7:$A$434,0)+4,MATCH(AG$60,'[1]PNC 2020'!$A$3:$AA$3,0))),"")</f>
        <v/>
      </c>
      <c r="AH683" s="35">
        <f t="shared" si="236"/>
        <v>0</v>
      </c>
      <c r="AI683" s="35" t="str">
        <f>IFERROR(IF(INDEX('[1]PNC 2020'!$A$3:$AA$434,MATCH($A683,'[1]PNC 2020'!$A$7:$A$434,0)+4,MATCH(AI$60,'[1]PNC 2020'!$A$3:$AA$3,0))=0,"",INDEX('[1]PNC 2020'!$A$3:$AA$434,MATCH($A683,'[1]PNC 2020'!$A$7:$A$434,0)+4,MATCH(AI$60,'[1]PNC 2020'!$A$3:$AA$3,0))),"")</f>
        <v/>
      </c>
      <c r="AJ683" s="35" t="str">
        <f>IFERROR(IF(INDEX('[1]PNC 2020'!$A$3:$AA$434,MATCH($A683,'[1]PNC 2020'!$A$7:$A$434,0)+4,MATCH(AJ$60,'[1]PNC 2020'!$A$3:$AA$3,0))=0,"",INDEX('[1]PNC 2020'!$A$3:$AA$434,MATCH($A683,'[1]PNC 2020'!$A$7:$A$434,0)+4,MATCH(AJ$60,'[1]PNC 2020'!$A$3:$AA$3,0))),"")</f>
        <v/>
      </c>
      <c r="AK683" s="35">
        <f t="shared" si="237"/>
        <v>0</v>
      </c>
      <c r="AM683" s="97" t="s">
        <v>11</v>
      </c>
    </row>
    <row r="684" spans="1:39" s="32" customFormat="1" ht="15.9" customHeight="1" x14ac:dyDescent="0.25">
      <c r="A684" s="97" t="str">
        <f t="shared" si="224"/>
        <v>DiciembreMidas Seguros, S.A.</v>
      </c>
      <c r="B684" s="37" t="s">
        <v>130</v>
      </c>
      <c r="C684" s="44">
        <f t="shared" si="225"/>
        <v>0</v>
      </c>
      <c r="D684" s="44">
        <f t="shared" si="226"/>
        <v>0</v>
      </c>
      <c r="E684" s="35" t="str">
        <f>IFERROR(IF(INDEX('[1]PNC 2020'!$A$3:$AA$434,MATCH($A684,'[1]PNC 2020'!$A$7:$A$434,0)+4,MATCH(E$60,'[1]PNC 2020'!$A$3:$AA$3,0))=0,"",INDEX('[1]PNC 2020'!$A$3:$AA$434,MATCH($A684,'[1]PNC 2020'!$A$7:$A$434,0)+4,MATCH(E$60,'[1]PNC 2020'!$A$3:$AA$3,0))),"")</f>
        <v/>
      </c>
      <c r="F684" s="35" t="str">
        <f>IFERROR(IF(INDEX('[1]PNC 2020'!$A$3:$AA$434,MATCH($A684,'[1]PNC 2020'!$A$7:$A$434,0)+4,MATCH(F$60,'[1]PNC 2020'!$A$3:$AA$3,0))=0,"",INDEX('[1]PNC 2020'!$A$3:$AA$434,MATCH($A684,'[1]PNC 2020'!$A$7:$A$434,0)+4,MATCH(F$60,'[1]PNC 2020'!$A$3:$AA$3,0))),"")</f>
        <v/>
      </c>
      <c r="G684" s="35">
        <f t="shared" si="227"/>
        <v>0</v>
      </c>
      <c r="H684" s="35" t="str">
        <f>IFERROR(IF(INDEX('[1]PNC 2020'!$A$3:$AA$434,MATCH($A684,'[1]PNC 2020'!$A$7:$A$434,0)+4,MATCH(H$60,'[1]PNC 2020'!$A$3:$AA$3,0))=0,"",INDEX('[1]PNC 2020'!$A$3:$AA$434,MATCH($A684,'[1]PNC 2020'!$A$7:$A$434,0)+4,MATCH(H$60,'[1]PNC 2020'!$A$3:$AA$3,0))),"")</f>
        <v/>
      </c>
      <c r="I684" s="35" t="str">
        <f>IFERROR(IF(INDEX('[1]PNC 2020'!$A$3:$AA$434,MATCH($A684,'[1]PNC 2020'!$A$7:$A$434,0)+4,MATCH(I$60,'[1]PNC 2020'!$A$3:$AA$3,0))=0,"",INDEX('[1]PNC 2020'!$A$3:$AA$434,MATCH($A684,'[1]PNC 2020'!$A$7:$A$434,0)+4,MATCH(I$60,'[1]PNC 2020'!$A$3:$AA$3,0))),"")</f>
        <v/>
      </c>
      <c r="J684" s="35">
        <f t="shared" si="228"/>
        <v>0</v>
      </c>
      <c r="K684" s="35" t="str">
        <f>IFERROR(IF(INDEX('[1]PNC 2020'!$A$3:$AA$434,MATCH($A684,'[1]PNC 2020'!$A$7:$A$434,0)+4,MATCH(K$60,'[1]PNC 2020'!$A$3:$AA$3,0))=0,"",INDEX('[1]PNC 2020'!$A$3:$AA$434,MATCH($A684,'[1]PNC 2020'!$A$7:$A$434,0)+4,MATCH(K$60,'[1]PNC 2020'!$A$3:$AA$3,0))),"")</f>
        <v/>
      </c>
      <c r="L684" s="35" t="str">
        <f>IFERROR(IF(INDEX('[1]PNC 2020'!$A$3:$AA$434,MATCH($A684,'[1]PNC 2020'!$A$7:$A$434,0)+4,MATCH(L$60,'[1]PNC 2020'!$A$3:$AA$3,0))=0,"",INDEX('[1]PNC 2020'!$A$3:$AA$434,MATCH($A684,'[1]PNC 2020'!$A$7:$A$434,0)+4,MATCH(L$60,'[1]PNC 2020'!$A$3:$AA$3,0))),"")</f>
        <v/>
      </c>
      <c r="M684" s="35">
        <f t="shared" si="229"/>
        <v>0</v>
      </c>
      <c r="N684" s="35" t="str">
        <f>IFERROR(IF(INDEX('[1]PNC 2020'!$A$3:$AA$434,MATCH($A684,'[1]PNC 2020'!$A$7:$A$434,0)+4,MATCH(N$60,'[1]PNC 2020'!$A$3:$AA$3,0))=0,"",INDEX('[1]PNC 2020'!$A$3:$AA$434,MATCH($A684,'[1]PNC 2020'!$A$7:$A$434,0)+4,MATCH(N$60,'[1]PNC 2020'!$A$3:$AA$3,0))),"")</f>
        <v/>
      </c>
      <c r="O684" s="35" t="str">
        <f>IFERROR(IF(INDEX('[1]PNC 2020'!$A$3:$AA$434,MATCH($A684,'[1]PNC 2020'!$A$7:$A$434,0)+4,MATCH(O$60,'[1]PNC 2020'!$A$3:$AA$3,0))=0,"",INDEX('[1]PNC 2020'!$A$3:$AA$434,MATCH($A684,'[1]PNC 2020'!$A$7:$A$434,0)+4,MATCH(O$60,'[1]PNC 2020'!$A$3:$AA$3,0))),"")</f>
        <v/>
      </c>
      <c r="P684" s="35">
        <f t="shared" si="230"/>
        <v>0</v>
      </c>
      <c r="Q684" s="35" t="str">
        <f>IFERROR(IF(INDEX('[1]PNC 2020'!$A$3:$AA$434,MATCH($A684,'[1]PNC 2020'!$A$7:$A$434,0)+4,MATCH(Q$60,'[1]PNC 2020'!$A$3:$AA$3,0))=0,"",INDEX('[1]PNC 2020'!$A$3:$AA$434,MATCH($A684,'[1]PNC 2020'!$A$7:$A$434,0)+4,MATCH(Q$60,'[1]PNC 2020'!$A$3:$AA$3,0))),"")</f>
        <v/>
      </c>
      <c r="R684" s="35" t="str">
        <f>IFERROR(IF(INDEX('[1]PNC 2020'!$A$3:$AA$434,MATCH($A684,'[1]PNC 2020'!$A$7:$A$434,0)+4,MATCH(R$60,'[1]PNC 2020'!$A$3:$AA$3,0))=0,"",INDEX('[1]PNC 2020'!$A$3:$AA$434,MATCH($A684,'[1]PNC 2020'!$A$7:$A$434,0)+4,MATCH(R$60,'[1]PNC 2020'!$A$3:$AA$3,0))),"")</f>
        <v/>
      </c>
      <c r="S684" s="35">
        <f t="shared" si="231"/>
        <v>0</v>
      </c>
      <c r="T684" s="35" t="str">
        <f>IFERROR(IF(INDEX('[1]PNC 2020'!$A$3:$AA$434,MATCH($A684,'[1]PNC 2020'!$A$7:$A$434,0)+4,MATCH(T$60,'[1]PNC 2020'!$A$3:$AA$3,0))=0,"",INDEX('[1]PNC 2020'!$A$3:$AA$434,MATCH($A684,'[1]PNC 2020'!$A$7:$A$434,0)+4,MATCH(T$60,'[1]PNC 2020'!$A$3:$AA$3,0))),"")</f>
        <v/>
      </c>
      <c r="U684" s="35" t="str">
        <f>IFERROR(IF(INDEX('[1]PNC 2020'!$A$3:$AA$434,MATCH($A684,'[1]PNC 2020'!$A$7:$A$434,0)+4,MATCH(U$60,'[1]PNC 2020'!$A$3:$AA$3,0))=0,"",INDEX('[1]PNC 2020'!$A$3:$AA$434,MATCH($A684,'[1]PNC 2020'!$A$7:$A$434,0)+4,MATCH(U$60,'[1]PNC 2020'!$A$3:$AA$3,0))),"")</f>
        <v/>
      </c>
      <c r="V684" s="35">
        <f t="shared" si="232"/>
        <v>0</v>
      </c>
      <c r="W684" s="35" t="str">
        <f>IFERROR(IF(INDEX('[1]PNC 2020'!$A$3:$AA$434,MATCH($A684,'[1]PNC 2020'!$A$7:$A$434,0)+4,MATCH(W$60,'[1]PNC 2020'!$A$3:$AA$3,0))=0,"",INDEX('[1]PNC 2020'!$A$3:$AA$434,MATCH($A684,'[1]PNC 2020'!$A$7:$A$434,0)+4,MATCH(W$60,'[1]PNC 2020'!$A$3:$AA$3,0))),"")</f>
        <v/>
      </c>
      <c r="X684" s="35" t="str">
        <f>IFERROR(IF(INDEX('[1]PNC 2020'!$A$3:$AA$434,MATCH($A684,'[1]PNC 2020'!$A$7:$A$434,0)+4,MATCH(X$60,'[1]PNC 2020'!$A$3:$AA$3,0))=0,"",INDEX('[1]PNC 2020'!$A$3:$AA$434,MATCH($A684,'[1]PNC 2020'!$A$7:$A$434,0)+4,MATCH(X$60,'[1]PNC 2020'!$A$3:$AA$3,0))),"")</f>
        <v/>
      </c>
      <c r="Y684" s="35">
        <f t="shared" si="233"/>
        <v>0</v>
      </c>
      <c r="Z684" s="35" t="str">
        <f>IFERROR(IF(INDEX('[1]PNC 2020'!$A$3:$AA$434,MATCH($A684,'[1]PNC 2020'!$A$7:$A$434,0)+4,MATCH(Z$60,'[1]PNC 2020'!$A$3:$AA$3,0))=0,"",INDEX('[1]PNC 2020'!$A$3:$AA$434,MATCH($A684,'[1]PNC 2020'!$A$7:$A$434,0)+4,MATCH(Z$60,'[1]PNC 2020'!$A$3:$AA$3,0))),"")</f>
        <v/>
      </c>
      <c r="AA684" s="35" t="str">
        <f>IFERROR(IF(INDEX('[1]PNC 2020'!$A$3:$AA$434,MATCH($A684,'[1]PNC 2020'!$A$7:$A$434,0)+4,MATCH(AA$60,'[1]PNC 2020'!$A$3:$AA$3,0))=0,"",INDEX('[1]PNC 2020'!$A$3:$AA$434,MATCH($A684,'[1]PNC 2020'!$A$7:$A$434,0)+4,MATCH(AA$60,'[1]PNC 2020'!$A$3:$AA$3,0))),"")</f>
        <v/>
      </c>
      <c r="AB684" s="35">
        <f t="shared" si="234"/>
        <v>0</v>
      </c>
      <c r="AC684" s="35" t="str">
        <f>IFERROR(IF(INDEX('[1]PNC 2020'!$A$3:$AA$434,MATCH($A684,'[1]PNC 2020'!$A$7:$A$434,0)+4,MATCH(AC$60,'[1]PNC 2020'!$A$3:$AA$3,0))=0,"",INDEX('[1]PNC 2020'!$A$3:$AA$434,MATCH($A684,'[1]PNC 2020'!$A$7:$A$434,0)+4,MATCH(AC$60,'[1]PNC 2020'!$A$3:$AA$3,0))),"")</f>
        <v/>
      </c>
      <c r="AD684" s="35" t="str">
        <f>IFERROR(IF(INDEX('[1]PNC 2020'!$A$3:$AA$434,MATCH($A684,'[1]PNC 2020'!$A$7:$A$434,0)+4,MATCH(AD$60,'[1]PNC 2020'!$A$3:$AA$3,0))=0,"",INDEX('[1]PNC 2020'!$A$3:$AA$434,MATCH($A684,'[1]PNC 2020'!$A$7:$A$434,0)+4,MATCH(AD$60,'[1]PNC 2020'!$A$3:$AA$3,0))),"")</f>
        <v/>
      </c>
      <c r="AE684" s="35">
        <f t="shared" si="235"/>
        <v>0</v>
      </c>
      <c r="AF684" s="35" t="str">
        <f>IFERROR(IF(INDEX('[1]PNC 2020'!$A$3:$AA$434,MATCH($A684,'[1]PNC 2020'!$A$7:$A$434,0)+4,MATCH(AF$60,'[1]PNC 2020'!$A$3:$AA$3,0))=0,"",INDEX('[1]PNC 2020'!$A$3:$AA$434,MATCH($A684,'[1]PNC 2020'!$A$7:$A$434,0)+4,MATCH(AF$60,'[1]PNC 2020'!$A$3:$AA$3,0))),"")</f>
        <v/>
      </c>
      <c r="AG684" s="35" t="str">
        <f>IFERROR(IF(INDEX('[1]PNC 2020'!$A$3:$AA$434,MATCH($A684,'[1]PNC 2020'!$A$7:$A$434,0)+4,MATCH(AG$60,'[1]PNC 2020'!$A$3:$AA$3,0))=0,"",INDEX('[1]PNC 2020'!$A$3:$AA$434,MATCH($A684,'[1]PNC 2020'!$A$7:$A$434,0)+4,MATCH(AG$60,'[1]PNC 2020'!$A$3:$AA$3,0))),"")</f>
        <v/>
      </c>
      <c r="AH684" s="35">
        <f t="shared" si="236"/>
        <v>0</v>
      </c>
      <c r="AI684" s="35" t="str">
        <f>IFERROR(IF(INDEX('[1]PNC 2020'!$A$3:$AA$434,MATCH($A684,'[1]PNC 2020'!$A$7:$A$434,0)+4,MATCH(AI$60,'[1]PNC 2020'!$A$3:$AA$3,0))=0,"",INDEX('[1]PNC 2020'!$A$3:$AA$434,MATCH($A684,'[1]PNC 2020'!$A$7:$A$434,0)+4,MATCH(AI$60,'[1]PNC 2020'!$A$3:$AA$3,0))),"")</f>
        <v/>
      </c>
      <c r="AJ684" s="35" t="str">
        <f>IFERROR(IF(INDEX('[1]PNC 2020'!$A$3:$AA$434,MATCH($A684,'[1]PNC 2020'!$A$7:$A$434,0)+4,MATCH(AJ$60,'[1]PNC 2020'!$A$3:$AA$3,0))=0,"",INDEX('[1]PNC 2020'!$A$3:$AA$434,MATCH($A684,'[1]PNC 2020'!$A$7:$A$434,0)+4,MATCH(AJ$60,'[1]PNC 2020'!$A$3:$AA$3,0))),"")</f>
        <v/>
      </c>
      <c r="AK684" s="35">
        <f t="shared" si="237"/>
        <v>0</v>
      </c>
      <c r="AM684" s="97" t="s">
        <v>11</v>
      </c>
    </row>
    <row r="685" spans="1:39" s="32" customFormat="1" ht="15.9" customHeight="1" thickBot="1" x14ac:dyDescent="0.3">
      <c r="A685" s="97" t="str">
        <f t="shared" si="224"/>
        <v>DiciembreUnit, S.A.</v>
      </c>
      <c r="B685" s="37" t="s">
        <v>131</v>
      </c>
      <c r="C685" s="44">
        <f t="shared" si="225"/>
        <v>0</v>
      </c>
      <c r="D685" s="44">
        <f t="shared" si="226"/>
        <v>0</v>
      </c>
      <c r="E685" s="35" t="str">
        <f>IFERROR(IF(INDEX('[1]PNC 2020'!$A$3:$AA$434,MATCH($A685,'[1]PNC 2020'!$A$7:$A$434,0)+4,MATCH(E$60,'[1]PNC 2020'!$A$3:$AA$3,0))=0,"",INDEX('[1]PNC 2020'!$A$3:$AA$434,MATCH($A685,'[1]PNC 2020'!$A$7:$A$434,0)+4,MATCH(E$60,'[1]PNC 2020'!$A$3:$AA$3,0))),"")</f>
        <v/>
      </c>
      <c r="F685" s="35" t="str">
        <f>IFERROR(IF(INDEX('[1]PNC 2020'!$A$3:$AA$434,MATCH($A685,'[1]PNC 2020'!$A$7:$A$434,0)+4,MATCH(F$60,'[1]PNC 2020'!$A$3:$AA$3,0))=0,"",INDEX('[1]PNC 2020'!$A$3:$AA$434,MATCH($A685,'[1]PNC 2020'!$A$7:$A$434,0)+4,MATCH(F$60,'[1]PNC 2020'!$A$3:$AA$3,0))),"")</f>
        <v/>
      </c>
      <c r="G685" s="35">
        <f t="shared" si="227"/>
        <v>0</v>
      </c>
      <c r="H685" s="35" t="str">
        <f>IFERROR(IF(INDEX('[1]PNC 2020'!$A$3:$AA$434,MATCH($A685,'[1]PNC 2020'!$A$7:$A$434,0)+4,MATCH(H$60,'[1]PNC 2020'!$A$3:$AA$3,0))=0,"",INDEX('[1]PNC 2020'!$A$3:$AA$434,MATCH($A685,'[1]PNC 2020'!$A$7:$A$434,0)+4,MATCH(H$60,'[1]PNC 2020'!$A$3:$AA$3,0))),"")</f>
        <v/>
      </c>
      <c r="I685" s="35" t="str">
        <f>IFERROR(IF(INDEX('[1]PNC 2020'!$A$3:$AA$434,MATCH($A685,'[1]PNC 2020'!$A$7:$A$434,0)+4,MATCH(I$60,'[1]PNC 2020'!$A$3:$AA$3,0))=0,"",INDEX('[1]PNC 2020'!$A$3:$AA$434,MATCH($A685,'[1]PNC 2020'!$A$7:$A$434,0)+4,MATCH(I$60,'[1]PNC 2020'!$A$3:$AA$3,0))),"")</f>
        <v/>
      </c>
      <c r="J685" s="35">
        <f t="shared" si="228"/>
        <v>0</v>
      </c>
      <c r="K685" s="35" t="str">
        <f>IFERROR(IF(INDEX('[1]PNC 2020'!$A$3:$AA$434,MATCH($A685,'[1]PNC 2020'!$A$7:$A$434,0)+4,MATCH(K$60,'[1]PNC 2020'!$A$3:$AA$3,0))=0,"",INDEX('[1]PNC 2020'!$A$3:$AA$434,MATCH($A685,'[1]PNC 2020'!$A$7:$A$434,0)+4,MATCH(K$60,'[1]PNC 2020'!$A$3:$AA$3,0))),"")</f>
        <v/>
      </c>
      <c r="L685" s="35" t="str">
        <f>IFERROR(IF(INDEX('[1]PNC 2020'!$A$3:$AA$434,MATCH($A685,'[1]PNC 2020'!$A$7:$A$434,0)+4,MATCH(L$60,'[1]PNC 2020'!$A$3:$AA$3,0))=0,"",INDEX('[1]PNC 2020'!$A$3:$AA$434,MATCH($A685,'[1]PNC 2020'!$A$7:$A$434,0)+4,MATCH(L$60,'[1]PNC 2020'!$A$3:$AA$3,0))),"")</f>
        <v/>
      </c>
      <c r="M685" s="35">
        <f t="shared" si="229"/>
        <v>0</v>
      </c>
      <c r="N685" s="35" t="str">
        <f>IFERROR(IF(INDEX('[1]PNC 2020'!$A$3:$AA$434,MATCH($A685,'[1]PNC 2020'!$A$7:$A$434,0)+4,MATCH(N$60,'[1]PNC 2020'!$A$3:$AA$3,0))=0,"",INDEX('[1]PNC 2020'!$A$3:$AA$434,MATCH($A685,'[1]PNC 2020'!$A$7:$A$434,0)+4,MATCH(N$60,'[1]PNC 2020'!$A$3:$AA$3,0))),"")</f>
        <v/>
      </c>
      <c r="O685" s="35" t="str">
        <f>IFERROR(IF(INDEX('[1]PNC 2020'!$A$3:$AA$434,MATCH($A685,'[1]PNC 2020'!$A$7:$A$434,0)+4,MATCH(O$60,'[1]PNC 2020'!$A$3:$AA$3,0))=0,"",INDEX('[1]PNC 2020'!$A$3:$AA$434,MATCH($A685,'[1]PNC 2020'!$A$7:$A$434,0)+4,MATCH(O$60,'[1]PNC 2020'!$A$3:$AA$3,0))),"")</f>
        <v/>
      </c>
      <c r="P685" s="35">
        <f t="shared" si="230"/>
        <v>0</v>
      </c>
      <c r="Q685" s="35" t="str">
        <f>IFERROR(IF(INDEX('[1]PNC 2020'!$A$3:$AA$434,MATCH($A685,'[1]PNC 2020'!$A$7:$A$434,0)+4,MATCH(Q$60,'[1]PNC 2020'!$A$3:$AA$3,0))=0,"",INDEX('[1]PNC 2020'!$A$3:$AA$434,MATCH($A685,'[1]PNC 2020'!$A$7:$A$434,0)+4,MATCH(Q$60,'[1]PNC 2020'!$A$3:$AA$3,0))),"")</f>
        <v/>
      </c>
      <c r="R685" s="35" t="str">
        <f>IFERROR(IF(INDEX('[1]PNC 2020'!$A$3:$AA$434,MATCH($A685,'[1]PNC 2020'!$A$7:$A$434,0)+4,MATCH(R$60,'[1]PNC 2020'!$A$3:$AA$3,0))=0,"",INDEX('[1]PNC 2020'!$A$3:$AA$434,MATCH($A685,'[1]PNC 2020'!$A$7:$A$434,0)+4,MATCH(R$60,'[1]PNC 2020'!$A$3:$AA$3,0))),"")</f>
        <v/>
      </c>
      <c r="S685" s="35">
        <f t="shared" si="231"/>
        <v>0</v>
      </c>
      <c r="T685" s="35" t="str">
        <f>IFERROR(IF(INDEX('[1]PNC 2020'!$A$3:$AA$434,MATCH($A685,'[1]PNC 2020'!$A$7:$A$434,0)+4,MATCH(T$60,'[1]PNC 2020'!$A$3:$AA$3,0))=0,"",INDEX('[1]PNC 2020'!$A$3:$AA$434,MATCH($A685,'[1]PNC 2020'!$A$7:$A$434,0)+4,MATCH(T$60,'[1]PNC 2020'!$A$3:$AA$3,0))),"")</f>
        <v/>
      </c>
      <c r="U685" s="35" t="str">
        <f>IFERROR(IF(INDEX('[1]PNC 2020'!$A$3:$AA$434,MATCH($A685,'[1]PNC 2020'!$A$7:$A$434,0)+4,MATCH(U$60,'[1]PNC 2020'!$A$3:$AA$3,0))=0,"",INDEX('[1]PNC 2020'!$A$3:$AA$434,MATCH($A685,'[1]PNC 2020'!$A$7:$A$434,0)+4,MATCH(U$60,'[1]PNC 2020'!$A$3:$AA$3,0))),"")</f>
        <v/>
      </c>
      <c r="V685" s="35">
        <f t="shared" si="232"/>
        <v>0</v>
      </c>
      <c r="W685" s="35" t="str">
        <f>IFERROR(IF(INDEX('[1]PNC 2020'!$A$3:$AA$434,MATCH($A685,'[1]PNC 2020'!$A$7:$A$434,0)+4,MATCH(W$60,'[1]PNC 2020'!$A$3:$AA$3,0))=0,"",INDEX('[1]PNC 2020'!$A$3:$AA$434,MATCH($A685,'[1]PNC 2020'!$A$7:$A$434,0)+4,MATCH(W$60,'[1]PNC 2020'!$A$3:$AA$3,0))),"")</f>
        <v/>
      </c>
      <c r="X685" s="35" t="str">
        <f>IFERROR(IF(INDEX('[1]PNC 2020'!$A$3:$AA$434,MATCH($A685,'[1]PNC 2020'!$A$7:$A$434,0)+4,MATCH(X$60,'[1]PNC 2020'!$A$3:$AA$3,0))=0,"",INDEX('[1]PNC 2020'!$A$3:$AA$434,MATCH($A685,'[1]PNC 2020'!$A$7:$A$434,0)+4,MATCH(X$60,'[1]PNC 2020'!$A$3:$AA$3,0))),"")</f>
        <v/>
      </c>
      <c r="Y685" s="35">
        <f t="shared" si="233"/>
        <v>0</v>
      </c>
      <c r="Z685" s="35" t="str">
        <f>IFERROR(IF(INDEX('[1]PNC 2020'!$A$3:$AA$434,MATCH($A685,'[1]PNC 2020'!$A$7:$A$434,0)+4,MATCH(Z$60,'[1]PNC 2020'!$A$3:$AA$3,0))=0,"",INDEX('[1]PNC 2020'!$A$3:$AA$434,MATCH($A685,'[1]PNC 2020'!$A$7:$A$434,0)+4,MATCH(Z$60,'[1]PNC 2020'!$A$3:$AA$3,0))),"")</f>
        <v/>
      </c>
      <c r="AA685" s="35" t="str">
        <f>IFERROR(IF(INDEX('[1]PNC 2020'!$A$3:$AA$434,MATCH($A685,'[1]PNC 2020'!$A$7:$A$434,0)+4,MATCH(AA$60,'[1]PNC 2020'!$A$3:$AA$3,0))=0,"",INDEX('[1]PNC 2020'!$A$3:$AA$434,MATCH($A685,'[1]PNC 2020'!$A$7:$A$434,0)+4,MATCH(AA$60,'[1]PNC 2020'!$A$3:$AA$3,0))),"")</f>
        <v/>
      </c>
      <c r="AB685" s="35">
        <f t="shared" si="234"/>
        <v>0</v>
      </c>
      <c r="AC685" s="35" t="str">
        <f>IFERROR(IF(INDEX('[1]PNC 2020'!$A$3:$AA$434,MATCH($A685,'[1]PNC 2020'!$A$7:$A$434,0)+4,MATCH(AC$60,'[1]PNC 2020'!$A$3:$AA$3,0))=0,"",INDEX('[1]PNC 2020'!$A$3:$AA$434,MATCH($A685,'[1]PNC 2020'!$A$7:$A$434,0)+4,MATCH(AC$60,'[1]PNC 2020'!$A$3:$AA$3,0))),"")</f>
        <v/>
      </c>
      <c r="AD685" s="35" t="str">
        <f>IFERROR(IF(INDEX('[1]PNC 2020'!$A$3:$AA$434,MATCH($A685,'[1]PNC 2020'!$A$7:$A$434,0)+4,MATCH(AD$60,'[1]PNC 2020'!$A$3:$AA$3,0))=0,"",INDEX('[1]PNC 2020'!$A$3:$AA$434,MATCH($A685,'[1]PNC 2020'!$A$7:$A$434,0)+4,MATCH(AD$60,'[1]PNC 2020'!$A$3:$AA$3,0))),"")</f>
        <v/>
      </c>
      <c r="AE685" s="35">
        <f t="shared" si="235"/>
        <v>0</v>
      </c>
      <c r="AF685" s="35" t="str">
        <f>IFERROR(IF(INDEX('[1]PNC 2020'!$A$3:$AA$434,MATCH($A685,'[1]PNC 2020'!$A$7:$A$434,0)+4,MATCH(AF$60,'[1]PNC 2020'!$A$3:$AA$3,0))=0,"",INDEX('[1]PNC 2020'!$A$3:$AA$434,MATCH($A685,'[1]PNC 2020'!$A$7:$A$434,0)+4,MATCH(AF$60,'[1]PNC 2020'!$A$3:$AA$3,0))),"")</f>
        <v/>
      </c>
      <c r="AG685" s="35" t="str">
        <f>IFERROR(IF(INDEX('[1]PNC 2020'!$A$3:$AA$434,MATCH($A685,'[1]PNC 2020'!$A$7:$A$434,0)+4,MATCH(AG$60,'[1]PNC 2020'!$A$3:$AA$3,0))=0,"",INDEX('[1]PNC 2020'!$A$3:$AA$434,MATCH($A685,'[1]PNC 2020'!$A$7:$A$434,0)+4,MATCH(AG$60,'[1]PNC 2020'!$A$3:$AA$3,0))),"")</f>
        <v/>
      </c>
      <c r="AH685" s="35">
        <f t="shared" si="236"/>
        <v>0</v>
      </c>
      <c r="AI685" s="35" t="str">
        <f>IFERROR(IF(INDEX('[1]PNC 2020'!$A$3:$AA$434,MATCH($A685,'[1]PNC 2020'!$A$7:$A$434,0)+4,MATCH(AI$60,'[1]PNC 2020'!$A$3:$AA$3,0))=0,"",INDEX('[1]PNC 2020'!$A$3:$AA$434,MATCH($A685,'[1]PNC 2020'!$A$7:$A$434,0)+4,MATCH(AI$60,'[1]PNC 2020'!$A$3:$AA$3,0))),"")</f>
        <v/>
      </c>
      <c r="AJ685" s="35" t="str">
        <f>IFERROR(IF(INDEX('[1]PNC 2020'!$A$3:$AA$434,MATCH($A685,'[1]PNC 2020'!$A$7:$A$434,0)+4,MATCH(AJ$60,'[1]PNC 2020'!$A$3:$AA$3,0))=0,"",INDEX('[1]PNC 2020'!$A$3:$AA$434,MATCH($A685,'[1]PNC 2020'!$A$7:$A$434,0)+4,MATCH(AJ$60,'[1]PNC 2020'!$A$3:$AA$3,0))),"")</f>
        <v/>
      </c>
      <c r="AK685" s="35">
        <f t="shared" si="237"/>
        <v>0</v>
      </c>
      <c r="AM685" s="97" t="s">
        <v>11</v>
      </c>
    </row>
    <row r="686" spans="1:39" ht="14.4" thickTop="1" thickBot="1" x14ac:dyDescent="0.3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.8" thickTop="1" x14ac:dyDescent="0.25">
      <c r="B687" s="7"/>
      <c r="C687" s="6"/>
      <c r="D687" s="7"/>
      <c r="E687" s="6"/>
      <c r="F687" s="118" t="e">
        <f>F686/$D$686</f>
        <v>#DIV/0!</v>
      </c>
      <c r="G687" s="7"/>
      <c r="H687" s="6"/>
      <c r="I687" s="118" t="e">
        <f>I686/$D$686</f>
        <v>#DIV/0!</v>
      </c>
      <c r="J687" s="7"/>
      <c r="K687" s="7"/>
      <c r="L687" s="119" t="e">
        <f>L686/$D$686</f>
        <v>#DIV/0!</v>
      </c>
      <c r="M687" s="7"/>
      <c r="N687" s="7"/>
      <c r="O687" s="118" t="e">
        <f>O686/$D$686</f>
        <v>#DIV/0!</v>
      </c>
      <c r="P687" s="7"/>
      <c r="Q687" s="7"/>
      <c r="R687" s="118" t="e">
        <f>R686/$D$686</f>
        <v>#DIV/0!</v>
      </c>
      <c r="S687" s="7"/>
      <c r="T687" s="7"/>
      <c r="U687" s="118" t="e">
        <f>U686/$D$686</f>
        <v>#DIV/0!</v>
      </c>
      <c r="V687" s="7"/>
      <c r="W687" s="7"/>
      <c r="X687" s="118" t="e">
        <f>X686/$D$686</f>
        <v>#DIV/0!</v>
      </c>
      <c r="Y687" s="7"/>
      <c r="Z687" s="7"/>
      <c r="AA687" s="118" t="e">
        <f>AA686/$D$686</f>
        <v>#DIV/0!</v>
      </c>
      <c r="AB687" s="7"/>
      <c r="AC687" s="7"/>
      <c r="AD687" s="118" t="e">
        <f>AD686/$D$686</f>
        <v>#DIV/0!</v>
      </c>
      <c r="AE687" s="7"/>
      <c r="AF687" s="7"/>
      <c r="AG687" s="118" t="e">
        <f>AG686/$D$686</f>
        <v>#DIV/0!</v>
      </c>
      <c r="AH687" s="7"/>
      <c r="AI687" s="7"/>
      <c r="AJ687" s="118" t="e">
        <f>AJ686/$D$686</f>
        <v>#DIV/0!</v>
      </c>
      <c r="AK687" s="7"/>
    </row>
    <row r="688" spans="1:39" x14ac:dyDescent="0.25">
      <c r="B688" s="4" t="s">
        <v>38</v>
      </c>
      <c r="C688" s="145">
        <f>IFERROR(D686/C689*100,0)</f>
        <v>0</v>
      </c>
      <c r="D688" s="145"/>
      <c r="E688" s="145">
        <f>IFERROR(F686/E689*100,0)</f>
        <v>0</v>
      </c>
      <c r="F688" s="145"/>
      <c r="G688" s="28"/>
      <c r="H688" s="145">
        <f>IFERROR(I686/H689*100,0)</f>
        <v>0</v>
      </c>
      <c r="I688" s="145"/>
      <c r="J688" s="28"/>
      <c r="K688" s="145">
        <f>IFERROR(L686/K689*100,0)</f>
        <v>0</v>
      </c>
      <c r="L688" s="145"/>
      <c r="M688" s="28"/>
      <c r="N688" s="145">
        <f>IFERROR(O686/N689*100,0)</f>
        <v>0</v>
      </c>
      <c r="O688" s="145"/>
      <c r="P688" s="28"/>
      <c r="Q688" s="145">
        <f>IFERROR(R686/Q689*100,0)</f>
        <v>0</v>
      </c>
      <c r="R688" s="145"/>
      <c r="S688" s="28"/>
      <c r="T688" s="145">
        <f>IFERROR(U686/T689*100,0)</f>
        <v>0</v>
      </c>
      <c r="U688" s="145"/>
      <c r="V688" s="28"/>
      <c r="W688" s="145">
        <f>IFERROR(X686/W689*100,0)</f>
        <v>0</v>
      </c>
      <c r="X688" s="145"/>
      <c r="Y688" s="28"/>
      <c r="Z688" s="145">
        <f>IFERROR(AA686/Z689*100,0)</f>
        <v>0</v>
      </c>
      <c r="AA688" s="145"/>
      <c r="AB688" s="28"/>
      <c r="AC688" s="145">
        <f>IFERROR(AD686/AC689*100,0)</f>
        <v>0</v>
      </c>
      <c r="AD688" s="145"/>
      <c r="AE688" s="28"/>
      <c r="AF688" s="145">
        <f>IFERROR(AG686/AF689*100,0)</f>
        <v>0</v>
      </c>
      <c r="AG688" s="145"/>
      <c r="AH688" s="28"/>
      <c r="AI688" s="145">
        <f>IFERROR(AJ686/AI689*100,0)</f>
        <v>0</v>
      </c>
      <c r="AJ688" s="145"/>
      <c r="AK688" s="28"/>
    </row>
    <row r="689" spans="2:37" x14ac:dyDescent="0.25">
      <c r="B689" s="4" t="s">
        <v>39</v>
      </c>
      <c r="C689" s="143">
        <f>IFERROR(C686+D686,0)</f>
        <v>0</v>
      </c>
      <c r="D689" s="144"/>
      <c r="E689" s="143">
        <f>IFERROR(E686+F686,0)</f>
        <v>0</v>
      </c>
      <c r="F689" s="144"/>
      <c r="G689" s="29"/>
      <c r="H689" s="143">
        <f>IFERROR(H686+I686,0)</f>
        <v>0</v>
      </c>
      <c r="I689" s="144"/>
      <c r="J689" s="29"/>
      <c r="K689" s="143">
        <f>IFERROR(K686+L686,0)</f>
        <v>0</v>
      </c>
      <c r="L689" s="144"/>
      <c r="M689" s="29"/>
      <c r="N689" s="143">
        <f>IFERROR(N686+O686,0)</f>
        <v>0</v>
      </c>
      <c r="O689" s="144"/>
      <c r="P689" s="29"/>
      <c r="Q689" s="143">
        <f>IFERROR(Q686+R686,0)</f>
        <v>0</v>
      </c>
      <c r="R689" s="144"/>
      <c r="S689" s="29"/>
      <c r="T689" s="143">
        <f>IFERROR(T686+U686,0)</f>
        <v>0</v>
      </c>
      <c r="U689" s="144"/>
      <c r="V689" s="29"/>
      <c r="W689" s="143">
        <f>IFERROR(W686+X686,0)</f>
        <v>0</v>
      </c>
      <c r="X689" s="144"/>
      <c r="Y689" s="29"/>
      <c r="Z689" s="143">
        <f>IFERROR(Z686+AA686,0)</f>
        <v>0</v>
      </c>
      <c r="AA689" s="144"/>
      <c r="AB689" s="29"/>
      <c r="AC689" s="143">
        <f>IFERROR(AC686+AD686,0)</f>
        <v>0</v>
      </c>
      <c r="AD689" s="144"/>
      <c r="AE689" s="29"/>
      <c r="AF689" s="143">
        <f>IFERROR(AF686+AG686,0)</f>
        <v>0</v>
      </c>
      <c r="AG689" s="144"/>
      <c r="AH689" s="29"/>
      <c r="AI689" s="143">
        <f>IFERROR(AI686+AJ686,0)</f>
        <v>0</v>
      </c>
      <c r="AJ689" s="144"/>
      <c r="AK689" s="29"/>
    </row>
    <row r="690" spans="2:37" x14ac:dyDescent="0.25">
      <c r="B690" s="4" t="s">
        <v>40</v>
      </c>
      <c r="C690" s="145">
        <f>SUM(E690:AJ690,0)</f>
        <v>0</v>
      </c>
      <c r="D690" s="144"/>
      <c r="E690" s="145">
        <f>IFERROR(E689/C689*100,0)</f>
        <v>0</v>
      </c>
      <c r="F690" s="145"/>
      <c r="G690" s="28"/>
      <c r="H690" s="145">
        <f>IFERROR(H689/C689*100,0)</f>
        <v>0</v>
      </c>
      <c r="I690" s="145"/>
      <c r="J690" s="28"/>
      <c r="K690" s="145">
        <f>IFERROR(K689/C689*100,0)</f>
        <v>0</v>
      </c>
      <c r="L690" s="145"/>
      <c r="M690" s="28"/>
      <c r="N690" s="145">
        <f>IFERROR(N689/C689*100,0)</f>
        <v>0</v>
      </c>
      <c r="O690" s="145"/>
      <c r="P690" s="28"/>
      <c r="Q690" s="145">
        <f>IFERROR(Q689/C689*100,0)</f>
        <v>0</v>
      </c>
      <c r="R690" s="145"/>
      <c r="S690" s="28"/>
      <c r="T690" s="145">
        <f>IFERROR(T689/C689*100,0)</f>
        <v>0</v>
      </c>
      <c r="U690" s="145"/>
      <c r="V690" s="28"/>
      <c r="W690" s="145">
        <f>IFERROR(W689/C689*100,0)</f>
        <v>0</v>
      </c>
      <c r="X690" s="145"/>
      <c r="Y690" s="28"/>
      <c r="Z690" s="145">
        <f>IFERROR(Z689/C689*100,0)</f>
        <v>0</v>
      </c>
      <c r="AA690" s="145"/>
      <c r="AB690" s="28"/>
      <c r="AC690" s="145">
        <f>IFERROR(AC689/C689*100,0)</f>
        <v>0</v>
      </c>
      <c r="AD690" s="145"/>
      <c r="AE690" s="28"/>
      <c r="AF690" s="145">
        <f>IFERROR(AF689/C689*100,0)</f>
        <v>0</v>
      </c>
      <c r="AG690" s="145"/>
      <c r="AH690" s="28"/>
      <c r="AI690" s="145">
        <f>IFERROR(AI689/C689*100,0)</f>
        <v>0</v>
      </c>
      <c r="AJ690" s="145"/>
      <c r="AK690" s="28"/>
    </row>
    <row r="691" spans="2:37" x14ac:dyDescent="0.25">
      <c r="B691" s="52" t="s">
        <v>173</v>
      </c>
      <c r="C691" s="92"/>
    </row>
    <row r="693" spans="2:37" x14ac:dyDescent="0.25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topLeftCell="A6" workbookViewId="0">
      <selection activeCell="K30" sqref="K30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7" t="s">
        <v>41</v>
      </c>
      <c r="B1" s="147"/>
      <c r="C1" s="147"/>
      <c r="D1" s="147"/>
      <c r="E1" s="147"/>
    </row>
    <row r="2" spans="1:7" x14ac:dyDescent="0.25">
      <c r="A2" s="134" t="s">
        <v>58</v>
      </c>
      <c r="B2" s="134"/>
      <c r="C2" s="134"/>
      <c r="D2" s="134"/>
      <c r="E2" s="134"/>
    </row>
    <row r="3" spans="1:7" x14ac:dyDescent="0.25">
      <c r="A3" s="134" t="str">
        <f>"Enero"&amp;'P.N.C. x Comp. x Ramos'!A1&amp;", 2022 - 2023"</f>
        <v>Enero - Febrero, 2022 - 2023</v>
      </c>
      <c r="B3" s="134"/>
      <c r="C3" s="134"/>
      <c r="D3" s="134"/>
      <c r="E3" s="134"/>
    </row>
    <row r="4" spans="1:7" x14ac:dyDescent="0.25">
      <c r="A4" s="134" t="s">
        <v>91</v>
      </c>
      <c r="B4" s="134"/>
      <c r="C4" s="134"/>
      <c r="D4" s="134"/>
      <c r="E4" s="134"/>
    </row>
    <row r="8" spans="1:7" ht="15.9" customHeight="1" x14ac:dyDescent="0.25">
      <c r="A8" s="148" t="s">
        <v>33</v>
      </c>
      <c r="B8" s="149" t="s">
        <v>54</v>
      </c>
      <c r="C8" s="150"/>
      <c r="D8" s="150"/>
      <c r="E8" s="151"/>
    </row>
    <row r="9" spans="1:7" ht="15.9" customHeight="1" x14ac:dyDescent="0.25">
      <c r="A9" s="148"/>
      <c r="B9" s="149">
        <v>2022</v>
      </c>
      <c r="C9" s="151"/>
      <c r="D9" s="149">
        <v>2023</v>
      </c>
      <c r="E9" s="151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2618506823.0700002</v>
      </c>
      <c r="D10" s="34">
        <v>1</v>
      </c>
      <c r="E10" s="53">
        <f>VLOOKUP(D10,'P.N.C. x Comp. x Ramos'!$A$9:$C$41,3,0)</f>
        <v>3417542518.1299996</v>
      </c>
      <c r="F10" s="92">
        <f>E10/1000000</f>
        <v>3417.5425181299997</v>
      </c>
      <c r="G10" s="93">
        <f>(E10-C10)/C10</f>
        <v>0.30514936528719483</v>
      </c>
    </row>
    <row r="11" spans="1:7" ht="15.9" customHeight="1" x14ac:dyDescent="0.25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2407960297.7599998</v>
      </c>
      <c r="D11" s="34">
        <v>2</v>
      </c>
      <c r="E11" s="53">
        <f>VLOOKUP(D11,'P.N.C. x Comp. x Ramos'!$A$9:$C$41,3,0)</f>
        <v>2647855861.73</v>
      </c>
      <c r="F11" s="92">
        <f t="shared" ref="F11:F19" si="0">E11/1000000</f>
        <v>2647.85586173</v>
      </c>
      <c r="G11" s="93">
        <f t="shared" ref="G11:G19" si="1">(E11-C11)/C11</f>
        <v>9.9626046240530897E-2</v>
      </c>
    </row>
    <row r="12" spans="1:7" ht="15.9" customHeight="1" x14ac:dyDescent="0.25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1820832848.8499999</v>
      </c>
      <c r="D12" s="34">
        <v>3</v>
      </c>
      <c r="E12" s="53">
        <f>VLOOKUP(D12,'P.N.C. x Comp. x Ramos'!$A$9:$C$41,3,0)</f>
        <v>2388068682.6900001</v>
      </c>
      <c r="F12" s="92">
        <f t="shared" si="0"/>
        <v>2388.0686826900001</v>
      </c>
      <c r="G12" s="93">
        <f t="shared" si="1"/>
        <v>0.31152548362594318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1564069391</v>
      </c>
      <c r="D13" s="34">
        <v>4</v>
      </c>
      <c r="E13" s="53">
        <f>VLOOKUP(D13,'P.N.C. x Comp. x Ramos'!$A$9:$C$41,3,0)</f>
        <v>1508208191.76</v>
      </c>
      <c r="F13" s="92">
        <f t="shared" si="0"/>
        <v>1508.2081917600001</v>
      </c>
      <c r="G13" s="93">
        <f t="shared" si="1"/>
        <v>-3.5715294705872806E-2</v>
      </c>
    </row>
    <row r="14" spans="1:7" ht="15.9" customHeight="1" x14ac:dyDescent="0.25">
      <c r="A14" s="37" t="str">
        <f>HLOOKUP($A$8,'PNC Posic. y Partic.'!$B$7:$B$19,D14+2,0)</f>
        <v>La Colonial, S. A., Compañia De Seguros</v>
      </c>
      <c r="B14" s="34">
        <f>VLOOKUP(A14,'PNC Posic. y Partic.'!$B$9:$F$41,4,0)</f>
        <v>6</v>
      </c>
      <c r="C14" s="53">
        <f>VLOOKUP(A14,'PNC Posic. y Partic.'!$B$9:$F$41,5,0)</f>
        <v>1076994046.05</v>
      </c>
      <c r="D14" s="34">
        <v>5</v>
      </c>
      <c r="E14" s="53">
        <f>VLOOKUP(D14,'P.N.C. x Comp. x Ramos'!$A$9:$C$41,3,0)</f>
        <v>1246821379.4400001</v>
      </c>
      <c r="F14" s="92">
        <f t="shared" si="0"/>
        <v>1246.8213794400001</v>
      </c>
      <c r="G14" s="93">
        <f t="shared" si="1"/>
        <v>0.15768641805668421</v>
      </c>
    </row>
    <row r="15" spans="1:7" ht="15.9" customHeight="1" x14ac:dyDescent="0.25">
      <c r="A15" s="37" t="str">
        <f>HLOOKUP($A$8,'PNC Posic. y Partic.'!$B$7:$B$19,D15+2,0)</f>
        <v>Seguros Sura, S.A.</v>
      </c>
      <c r="B15" s="34">
        <f>VLOOKUP(A15,'PNC Posic. y Partic.'!$B$9:$F$41,4,0)</f>
        <v>5</v>
      </c>
      <c r="C15" s="53">
        <f>VLOOKUP(A15,'PNC Posic. y Partic.'!$B$9:$F$41,5,0)</f>
        <v>1222420022.3600001</v>
      </c>
      <c r="D15" s="34">
        <v>6</v>
      </c>
      <c r="E15" s="53">
        <f>VLOOKUP(D15,'P.N.C. x Comp. x Ramos'!$A$9:$C$41,3,0)</f>
        <v>1153708441.7399998</v>
      </c>
      <c r="F15" s="92">
        <f t="shared" si="0"/>
        <v>1153.7084417399997</v>
      </c>
      <c r="G15" s="93">
        <f t="shared" si="1"/>
        <v>-5.620946921938174E-2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510754337.33000004</v>
      </c>
      <c r="D16" s="34">
        <v>7</v>
      </c>
      <c r="E16" s="53">
        <f>VLOOKUP(D16,'P.N.C. x Comp. x Ramos'!$A$9:$C$41,3,0)</f>
        <v>604795757.7299999</v>
      </c>
      <c r="F16" s="92">
        <f t="shared" si="0"/>
        <v>604.79575772999988</v>
      </c>
      <c r="G16" s="93">
        <f t="shared" si="1"/>
        <v>0.18412260753693685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450411281.52999997</v>
      </c>
      <c r="D17" s="34">
        <v>8</v>
      </c>
      <c r="E17" s="53">
        <f>VLOOKUP(D17,'P.N.C. x Comp. x Ramos'!$A$9:$C$41,3,0)</f>
        <v>576053718.82000005</v>
      </c>
      <c r="F17" s="92">
        <f t="shared" si="0"/>
        <v>576.05371882000009</v>
      </c>
      <c r="G17" s="93">
        <f t="shared" si="1"/>
        <v>0.27895046692259989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287702920.56</v>
      </c>
      <c r="D18" s="34">
        <v>9</v>
      </c>
      <c r="E18" s="53">
        <f>VLOOKUP(D18,'P.N.C. x Comp. x Ramos'!$A$9:$C$41,3,0)</f>
        <v>286645165.54000002</v>
      </c>
      <c r="F18" s="92">
        <f t="shared" si="0"/>
        <v>286.64516553999999</v>
      </c>
      <c r="G18" s="93">
        <f t="shared" si="1"/>
        <v>-3.6765529454518961E-3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243228133.11000001</v>
      </c>
      <c r="D19" s="34">
        <v>10</v>
      </c>
      <c r="E19" s="53">
        <f>VLOOKUP(D19,'P.N.C. x Comp. x Ramos'!$A$9:$C$41,3,0)</f>
        <v>264775420.59000003</v>
      </c>
      <c r="F19" s="92">
        <f t="shared" si="0"/>
        <v>264.77542059000001</v>
      </c>
      <c r="G19" s="93">
        <f t="shared" si="1"/>
        <v>8.8588796059439603E-2</v>
      </c>
    </row>
    <row r="20" spans="1:7" x14ac:dyDescent="0.25">
      <c r="A20" s="52" t="s">
        <v>173</v>
      </c>
    </row>
    <row r="21" spans="1:7" x14ac:dyDescent="0.25">
      <c r="A21" s="52" t="s">
        <v>174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4" t="s">
        <v>41</v>
      </c>
      <c r="B53" s="94"/>
      <c r="C53" s="94"/>
      <c r="D53" s="94"/>
      <c r="E53" s="94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8" t="s">
        <v>33</v>
      </c>
      <c r="B60" s="149" t="s">
        <v>54</v>
      </c>
      <c r="C60" s="150"/>
      <c r="D60" s="150"/>
      <c r="E60" s="151"/>
    </row>
    <row r="61" spans="1:5" ht="15.9" hidden="1" customHeight="1" x14ac:dyDescent="0.25">
      <c r="A61" s="148"/>
      <c r="B61" s="149">
        <v>2019</v>
      </c>
      <c r="C61" s="151"/>
      <c r="D61" s="149">
        <v>2020</v>
      </c>
      <c r="E61" s="151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30" sqref="A30:A3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4" t="s">
        <v>161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25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6" x14ac:dyDescent="0.3">
      <c r="A6" s="148" t="s">
        <v>64</v>
      </c>
      <c r="B6" s="148" t="s">
        <v>0</v>
      </c>
      <c r="C6" s="152" t="s">
        <v>65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39.6" x14ac:dyDescent="0.25">
      <c r="A7" s="148"/>
      <c r="B7" s="148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f>SUM(C8:M8)</f>
        <v>7588092446.5</v>
      </c>
      <c r="C8" s="35">
        <f>'P.N.C. x Comp. x Ramos'!D68</f>
        <v>29713797.089999996</v>
      </c>
      <c r="D8" s="35">
        <f>'P.N.C. x Comp. x Ramos'!E68</f>
        <v>1180399500.0599999</v>
      </c>
      <c r="E8" s="35">
        <f>'P.N.C. x Comp. x Ramos'!F68</f>
        <v>2072304632.9300001</v>
      </c>
      <c r="F8" s="35">
        <f>'P.N.C. x Comp. x Ramos'!G68</f>
        <v>52676781.529999994</v>
      </c>
      <c r="G8" s="35">
        <f>'P.N.C. x Comp. x Ramos'!H68</f>
        <v>1664478182.3199999</v>
      </c>
      <c r="H8" s="35">
        <f>'P.N.C. x Comp. x Ramos'!I68</f>
        <v>38678932.849999994</v>
      </c>
      <c r="I8" s="35">
        <f>'P.N.C. x Comp. x Ramos'!J68</f>
        <v>82439916.780000016</v>
      </c>
      <c r="J8" s="35">
        <f>'P.N.C. x Comp. x Ramos'!K68</f>
        <v>1852903260.5899994</v>
      </c>
      <c r="K8" s="35">
        <f>'P.N.C. x Comp. x Ramos'!L68</f>
        <v>75897286.840000004</v>
      </c>
      <c r="L8" s="35">
        <f>'P.N.C. x Comp. x Ramos'!M68</f>
        <v>176338662.91</v>
      </c>
      <c r="M8" s="35">
        <f>'P.N.C. x Comp. x Ramos'!N68</f>
        <v>362261492.5999999</v>
      </c>
    </row>
    <row r="9" spans="1:13" x14ac:dyDescent="0.25">
      <c r="A9" s="43" t="s">
        <v>1</v>
      </c>
      <c r="B9" s="50">
        <f>SUM(C9:M9)</f>
        <v>8361925628.8400002</v>
      </c>
      <c r="C9" s="35">
        <f>'P.N.C. x Comp. x Ramos'!D128</f>
        <v>38783818.750000007</v>
      </c>
      <c r="D9" s="35">
        <f>'P.N.C. x Comp. x Ramos'!E128</f>
        <v>1220738658.3699999</v>
      </c>
      <c r="E9" s="35">
        <f>'P.N.C. x Comp. x Ramos'!F128</f>
        <v>2099575187.3600001</v>
      </c>
      <c r="F9" s="35">
        <f>'P.N.C. x Comp. x Ramos'!G128</f>
        <v>61303586.750000007</v>
      </c>
      <c r="G9" s="35">
        <f>'P.N.C. x Comp. x Ramos'!H128</f>
        <v>2009622912.6099999</v>
      </c>
      <c r="H9" s="35">
        <f>'P.N.C. x Comp. x Ramos'!I128</f>
        <v>293933631.82000005</v>
      </c>
      <c r="I9" s="35">
        <f>'P.N.C. x Comp. x Ramos'!J128</f>
        <v>126982975.55</v>
      </c>
      <c r="J9" s="35">
        <f>'P.N.C. x Comp. x Ramos'!K128</f>
        <v>1846766015.6599998</v>
      </c>
      <c r="K9" s="35">
        <f>'P.N.C. x Comp. x Ramos'!L128</f>
        <v>77419769.670000002</v>
      </c>
      <c r="L9" s="35">
        <f>'P.N.C. x Comp. x Ramos'!M128</f>
        <v>126064942.17999998</v>
      </c>
      <c r="M9" s="35">
        <f>'P.N.C. x Comp. x Ramos'!N128</f>
        <v>460734130.12</v>
      </c>
    </row>
    <row r="10" spans="1:13" x14ac:dyDescent="0.25">
      <c r="A10" s="43" t="s">
        <v>2</v>
      </c>
      <c r="B10" s="50">
        <f>SUM(C10:M10)</f>
        <v>0</v>
      </c>
      <c r="C10" s="35">
        <f>'P.N.C. x Comp. x Ramos'!D188</f>
        <v>0</v>
      </c>
      <c r="D10" s="35">
        <f>'P.N.C. x Comp. x Ramos'!E188</f>
        <v>0</v>
      </c>
      <c r="E10" s="35">
        <f>'P.N.C. x Comp. x Ramos'!F188</f>
        <v>0</v>
      </c>
      <c r="F10" s="35">
        <f>'P.N.C. x Comp. x Ramos'!G188</f>
        <v>0</v>
      </c>
      <c r="G10" s="35">
        <f>'P.N.C. x Comp. x Ramos'!H188</f>
        <v>0</v>
      </c>
      <c r="H10" s="35">
        <f>'P.N.C. x Comp. x Ramos'!I188</f>
        <v>0</v>
      </c>
      <c r="I10" s="35">
        <f>'P.N.C. x Comp. x Ramos'!J188</f>
        <v>0</v>
      </c>
      <c r="J10" s="35">
        <f>'P.N.C. x Comp. x Ramos'!K188</f>
        <v>0</v>
      </c>
      <c r="K10" s="35">
        <f>'P.N.C. x Comp. x Ramos'!L188</f>
        <v>0</v>
      </c>
      <c r="L10" s="35">
        <f>'P.N.C. x Comp. x Ramos'!M188</f>
        <v>0</v>
      </c>
      <c r="M10" s="35">
        <f>'P.N.C. x Comp. x Ramos'!N188</f>
        <v>0</v>
      </c>
    </row>
    <row r="11" spans="1:13" x14ac:dyDescent="0.25">
      <c r="A11" s="43" t="s">
        <v>68</v>
      </c>
      <c r="B11" s="50">
        <f>SUBTOTAL(109,B8:B10)</f>
        <v>15950018075.34</v>
      </c>
      <c r="C11" s="50">
        <f>SUM(C8:C10)</f>
        <v>68497615.840000004</v>
      </c>
      <c r="D11" s="50">
        <f t="shared" ref="D11:M11" si="0">SUM(D8:D10)</f>
        <v>2401138158.4299998</v>
      </c>
      <c r="E11" s="50">
        <f t="shared" si="0"/>
        <v>4171879820.29</v>
      </c>
      <c r="F11" s="50">
        <f t="shared" si="0"/>
        <v>113980368.28</v>
      </c>
      <c r="G11" s="50">
        <f t="shared" si="0"/>
        <v>3674101094.9299998</v>
      </c>
      <c r="H11" s="50">
        <f t="shared" si="0"/>
        <v>332612564.67000008</v>
      </c>
      <c r="I11" s="50">
        <f t="shared" si="0"/>
        <v>209422892.33000001</v>
      </c>
      <c r="J11" s="50">
        <f t="shared" si="0"/>
        <v>3699669276.249999</v>
      </c>
      <c r="K11" s="50">
        <f t="shared" si="0"/>
        <v>153317056.50999999</v>
      </c>
      <c r="L11" s="50">
        <f t="shared" si="0"/>
        <v>302403605.08999997</v>
      </c>
      <c r="M11" s="50">
        <f t="shared" si="0"/>
        <v>822995622.71999991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f>SUM(C13:M13)</f>
        <v>0</v>
      </c>
      <c r="C13" s="35">
        <f>'P.N.C. x Comp. x Ramos'!D249</f>
        <v>0</v>
      </c>
      <c r="D13" s="35">
        <f>'P.N.C. x Comp. x Ramos'!E249</f>
        <v>0</v>
      </c>
      <c r="E13" s="35">
        <f>'P.N.C. x Comp. x Ramos'!F249</f>
        <v>0</v>
      </c>
      <c r="F13" s="35">
        <f>'P.N.C. x Comp. x Ramos'!G249</f>
        <v>0</v>
      </c>
      <c r="G13" s="35">
        <f>'P.N.C. x Comp. x Ramos'!H249</f>
        <v>0</v>
      </c>
      <c r="H13" s="35">
        <f>'P.N.C. x Comp. x Ramos'!I249</f>
        <v>0</v>
      </c>
      <c r="I13" s="35">
        <f>'P.N.C. x Comp. x Ramos'!J249</f>
        <v>0</v>
      </c>
      <c r="J13" s="35">
        <f>'P.N.C. x Comp. x Ramos'!K249</f>
        <v>0</v>
      </c>
      <c r="K13" s="35">
        <f>'P.N.C. x Comp. x Ramos'!L249</f>
        <v>0</v>
      </c>
      <c r="L13" s="35">
        <f>'P.N.C. x Comp. x Ramos'!M249</f>
        <v>0</v>
      </c>
      <c r="M13" s="35">
        <f>'P.N.C. x Comp. x Ramos'!N249</f>
        <v>0</v>
      </c>
    </row>
    <row r="14" spans="1:13" x14ac:dyDescent="0.25">
      <c r="A14" s="43" t="s">
        <v>4</v>
      </c>
      <c r="B14" s="50">
        <f>SUM(C14:M14)</f>
        <v>0</v>
      </c>
      <c r="C14" s="35">
        <f>'P.N.C. x Comp. x Ramos'!D310</f>
        <v>0</v>
      </c>
      <c r="D14" s="35">
        <f>'P.N.C. x Comp. x Ramos'!E310</f>
        <v>0</v>
      </c>
      <c r="E14" s="35">
        <f>'P.N.C. x Comp. x Ramos'!F310</f>
        <v>0</v>
      </c>
      <c r="F14" s="35">
        <f>'P.N.C. x Comp. x Ramos'!G310</f>
        <v>0</v>
      </c>
      <c r="G14" s="35">
        <f>'P.N.C. x Comp. x Ramos'!H310</f>
        <v>0</v>
      </c>
      <c r="H14" s="35">
        <f>'P.N.C. x Comp. x Ramos'!I310</f>
        <v>0</v>
      </c>
      <c r="I14" s="35">
        <f>'P.N.C. x Comp. x Ramos'!J310</f>
        <v>0</v>
      </c>
      <c r="J14" s="35">
        <f>'P.N.C. x Comp. x Ramos'!K310</f>
        <v>0</v>
      </c>
      <c r="K14" s="35">
        <f>'P.N.C. x Comp. x Ramos'!L310</f>
        <v>0</v>
      </c>
      <c r="L14" s="35">
        <f>'P.N.C. x Comp. x Ramos'!M310</f>
        <v>0</v>
      </c>
      <c r="M14" s="35">
        <f>'P.N.C. x Comp. x Ramos'!N310</f>
        <v>0</v>
      </c>
    </row>
    <row r="15" spans="1:13" x14ac:dyDescent="0.25">
      <c r="A15" s="43" t="s">
        <v>5</v>
      </c>
      <c r="B15" s="50">
        <f>SUM(C15:M15)</f>
        <v>0</v>
      </c>
      <c r="C15" s="35">
        <f>'P.N.C. x Comp. x Ramos'!D370</f>
        <v>0</v>
      </c>
      <c r="D15" s="35">
        <f>'P.N.C. x Comp. x Ramos'!E370</f>
        <v>0</v>
      </c>
      <c r="E15" s="35">
        <f>'P.N.C. x Comp. x Ramos'!F370</f>
        <v>0</v>
      </c>
      <c r="F15" s="35">
        <f>'P.N.C. x Comp. x Ramos'!G370</f>
        <v>0</v>
      </c>
      <c r="G15" s="35">
        <f>'P.N.C. x Comp. x Ramos'!H370</f>
        <v>0</v>
      </c>
      <c r="H15" s="35">
        <f>'P.N.C. x Comp. x Ramos'!I370</f>
        <v>0</v>
      </c>
      <c r="I15" s="35">
        <f>'P.N.C. x Comp. x Ramos'!J370</f>
        <v>0</v>
      </c>
      <c r="J15" s="35">
        <f>'P.N.C. x Comp. x Ramos'!K370</f>
        <v>0</v>
      </c>
      <c r="K15" s="35">
        <f>'P.N.C. x Comp. x Ramos'!L370</f>
        <v>0</v>
      </c>
      <c r="L15" s="35">
        <f>'P.N.C. x Comp. x Ramos'!M370</f>
        <v>0</v>
      </c>
      <c r="M15" s="35">
        <f>'P.N.C. x Comp. x Ramos'!N370</f>
        <v>0</v>
      </c>
    </row>
    <row r="16" spans="1:13" x14ac:dyDescent="0.25">
      <c r="A16" s="43" t="s">
        <v>69</v>
      </c>
      <c r="B16" s="50">
        <f>SUBTOTAL(109,B13:B15)</f>
        <v>0</v>
      </c>
      <c r="C16" s="50">
        <f t="shared" ref="C16:M16" si="1">SUM(C13:C15)</f>
        <v>0</v>
      </c>
      <c r="D16" s="50">
        <f t="shared" si="1"/>
        <v>0</v>
      </c>
      <c r="E16" s="50">
        <f t="shared" si="1"/>
        <v>0</v>
      </c>
      <c r="F16" s="50">
        <f t="shared" si="1"/>
        <v>0</v>
      </c>
      <c r="G16" s="50">
        <f t="shared" si="1"/>
        <v>0</v>
      </c>
      <c r="H16" s="50">
        <f t="shared" si="1"/>
        <v>0</v>
      </c>
      <c r="I16" s="50">
        <f t="shared" si="1"/>
        <v>0</v>
      </c>
      <c r="J16" s="50">
        <f t="shared" si="1"/>
        <v>0</v>
      </c>
      <c r="K16" s="50">
        <f t="shared" si="1"/>
        <v>0</v>
      </c>
      <c r="L16" s="50">
        <f t="shared" si="1"/>
        <v>0</v>
      </c>
      <c r="M16" s="50">
        <f t="shared" si="1"/>
        <v>0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f>SUM(C18:M18)</f>
        <v>0</v>
      </c>
      <c r="C18" s="35">
        <f>'P.N.C. x Comp. x Ramos'!D431</f>
        <v>0</v>
      </c>
      <c r="D18" s="35">
        <f>'P.N.C. x Comp. x Ramos'!E431</f>
        <v>0</v>
      </c>
      <c r="E18" s="35">
        <f>'P.N.C. x Comp. x Ramos'!F431</f>
        <v>0</v>
      </c>
      <c r="F18" s="35">
        <f>'P.N.C. x Comp. x Ramos'!G431</f>
        <v>0</v>
      </c>
      <c r="G18" s="35">
        <f>'P.N.C. x Comp. x Ramos'!H431</f>
        <v>0</v>
      </c>
      <c r="H18" s="35">
        <f>'P.N.C. x Comp. x Ramos'!I431</f>
        <v>0</v>
      </c>
      <c r="I18" s="35">
        <f>'P.N.C. x Comp. x Ramos'!J431</f>
        <v>0</v>
      </c>
      <c r="J18" s="35">
        <f>'P.N.C. x Comp. x Ramos'!K431</f>
        <v>0</v>
      </c>
      <c r="K18" s="35">
        <f>'P.N.C. x Comp. x Ramos'!L431</f>
        <v>0</v>
      </c>
      <c r="L18" s="35">
        <f>'P.N.C. x Comp. x Ramos'!M431</f>
        <v>0</v>
      </c>
      <c r="M18" s="35">
        <f>'P.N.C. x Comp. x Ramos'!N431</f>
        <v>0</v>
      </c>
    </row>
    <row r="19" spans="1:13" x14ac:dyDescent="0.25">
      <c r="A19" s="43" t="s">
        <v>7</v>
      </c>
      <c r="B19" s="50">
        <f>SUM(C19:M19)</f>
        <v>0</v>
      </c>
      <c r="C19" s="35">
        <f>'P.N.C. x Comp. x Ramos'!D492</f>
        <v>0</v>
      </c>
      <c r="D19" s="35">
        <f>'P.N.C. x Comp. x Ramos'!E492</f>
        <v>0</v>
      </c>
      <c r="E19" s="35">
        <f>'P.N.C. x Comp. x Ramos'!F492</f>
        <v>0</v>
      </c>
      <c r="F19" s="35">
        <f>'P.N.C. x Comp. x Ramos'!G492</f>
        <v>0</v>
      </c>
      <c r="G19" s="35">
        <f>'P.N.C. x Comp. x Ramos'!H492</f>
        <v>0</v>
      </c>
      <c r="H19" s="35">
        <f>'P.N.C. x Comp. x Ramos'!I492</f>
        <v>0</v>
      </c>
      <c r="I19" s="35">
        <f>'P.N.C. x Comp. x Ramos'!J492</f>
        <v>0</v>
      </c>
      <c r="J19" s="35">
        <f>'P.N.C. x Comp. x Ramos'!K492</f>
        <v>0</v>
      </c>
      <c r="K19" s="35">
        <f>'P.N.C. x Comp. x Ramos'!L492</f>
        <v>0</v>
      </c>
      <c r="L19" s="35">
        <f>'P.N.C. x Comp. x Ramos'!M492</f>
        <v>0</v>
      </c>
      <c r="M19" s="35">
        <f>'P.N.C. x Comp. x Ramos'!N492</f>
        <v>0</v>
      </c>
    </row>
    <row r="20" spans="1:13" x14ac:dyDescent="0.25">
      <c r="A20" s="43" t="s">
        <v>8</v>
      </c>
      <c r="B20" s="50">
        <f>SUM(C20:M20)</f>
        <v>0</v>
      </c>
      <c r="C20" s="35">
        <f>'P.N.C. x Comp. x Ramos'!D553</f>
        <v>0</v>
      </c>
      <c r="D20" s="35">
        <f>'P.N.C. x Comp. x Ramos'!E553</f>
        <v>0</v>
      </c>
      <c r="E20" s="35">
        <f>'P.N.C. x Comp. x Ramos'!F553</f>
        <v>0</v>
      </c>
      <c r="F20" s="35">
        <f>'P.N.C. x Comp. x Ramos'!G553</f>
        <v>0</v>
      </c>
      <c r="G20" s="35">
        <f>'P.N.C. x Comp. x Ramos'!H553</f>
        <v>0</v>
      </c>
      <c r="H20" s="35">
        <f>'P.N.C. x Comp. x Ramos'!I553</f>
        <v>0</v>
      </c>
      <c r="I20" s="35">
        <f>'P.N.C. x Comp. x Ramos'!J553</f>
        <v>0</v>
      </c>
      <c r="J20" s="35">
        <f>'P.N.C. x Comp. x Ramos'!K553</f>
        <v>0</v>
      </c>
      <c r="K20" s="35">
        <f>'P.N.C. x Comp. x Ramos'!L553</f>
        <v>0</v>
      </c>
      <c r="L20" s="35">
        <f>'P.N.C. x Comp. x Ramos'!M553</f>
        <v>0</v>
      </c>
      <c r="M20" s="35">
        <f>'P.N.C. x Comp. x Ramos'!N553</f>
        <v>0</v>
      </c>
    </row>
    <row r="21" spans="1:13" x14ac:dyDescent="0.25">
      <c r="A21" s="43" t="s">
        <v>70</v>
      </c>
      <c r="B21" s="50">
        <f>SUBTOTAL(109,B18:B20)</f>
        <v>0</v>
      </c>
      <c r="C21" s="50">
        <f t="shared" ref="C21:M21" si="2">SUM(C18:C20)</f>
        <v>0</v>
      </c>
      <c r="D21" s="50">
        <f t="shared" si="2"/>
        <v>0</v>
      </c>
      <c r="E21" s="50">
        <f t="shared" si="2"/>
        <v>0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  <c r="J21" s="50">
        <f t="shared" si="2"/>
        <v>0</v>
      </c>
      <c r="K21" s="50">
        <f t="shared" si="2"/>
        <v>0</v>
      </c>
      <c r="L21" s="50">
        <f t="shared" si="2"/>
        <v>0</v>
      </c>
      <c r="M21" s="50">
        <f t="shared" si="2"/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f>SUM(C23:M23)</f>
        <v>0</v>
      </c>
      <c r="C23" s="35">
        <f>'P.N.C. x Comp. x Ramos'!D614</f>
        <v>0</v>
      </c>
      <c r="D23" s="35">
        <f>'P.N.C. x Comp. x Ramos'!E614</f>
        <v>0</v>
      </c>
      <c r="E23" s="35">
        <f>'P.N.C. x Comp. x Ramos'!F614</f>
        <v>0</v>
      </c>
      <c r="F23" s="35">
        <f>'P.N.C. x Comp. x Ramos'!G614</f>
        <v>0</v>
      </c>
      <c r="G23" s="35">
        <f>'P.N.C. x Comp. x Ramos'!H614</f>
        <v>0</v>
      </c>
      <c r="H23" s="35">
        <f>'P.N.C. x Comp. x Ramos'!I614</f>
        <v>0</v>
      </c>
      <c r="I23" s="35">
        <f>'P.N.C. x Comp. x Ramos'!J614</f>
        <v>0</v>
      </c>
      <c r="J23" s="35">
        <f>'P.N.C. x Comp. x Ramos'!K614</f>
        <v>0</v>
      </c>
      <c r="K23" s="35">
        <f>'P.N.C. x Comp. x Ramos'!L614</f>
        <v>0</v>
      </c>
      <c r="L23" s="35">
        <f>'P.N.C. x Comp. x Ramos'!M614</f>
        <v>0</v>
      </c>
      <c r="M23" s="35">
        <f>'P.N.C. x Comp. x Ramos'!N614</f>
        <v>0</v>
      </c>
    </row>
    <row r="24" spans="1:13" x14ac:dyDescent="0.25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x14ac:dyDescent="0.25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25">
      <c r="A26" s="43" t="s">
        <v>71</v>
      </c>
      <c r="B26" s="50">
        <f>SUBTOTAL(109,B23:B25)</f>
        <v>0</v>
      </c>
      <c r="C26" s="50">
        <f t="shared" ref="C26:M26" si="3">SUM(C23:C25)</f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 t="shared" si="3"/>
        <v>0</v>
      </c>
      <c r="L26" s="50">
        <f t="shared" si="3"/>
        <v>0</v>
      </c>
      <c r="M26" s="50">
        <f t="shared" si="3"/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f>SUBTOTAL(109,B8:B26)</f>
        <v>15950018075.34</v>
      </c>
      <c r="C28" s="40">
        <f t="shared" ref="C28:M28" si="4">C11+C16+C21+C26</f>
        <v>68497615.840000004</v>
      </c>
      <c r="D28" s="40">
        <f t="shared" si="4"/>
        <v>2401138158.4299998</v>
      </c>
      <c r="E28" s="40">
        <f t="shared" si="4"/>
        <v>4171879820.29</v>
      </c>
      <c r="F28" s="40">
        <f t="shared" si="4"/>
        <v>113980368.28</v>
      </c>
      <c r="G28" s="40">
        <f t="shared" si="4"/>
        <v>3674101094.9299998</v>
      </c>
      <c r="H28" s="40">
        <f t="shared" si="4"/>
        <v>332612564.67000008</v>
      </c>
      <c r="I28" s="40">
        <f t="shared" si="4"/>
        <v>209422892.33000001</v>
      </c>
      <c r="J28" s="40">
        <f t="shared" si="4"/>
        <v>3699669276.249999</v>
      </c>
      <c r="K28" s="40">
        <f t="shared" si="4"/>
        <v>153317056.50999999</v>
      </c>
      <c r="L28" s="40">
        <f t="shared" si="4"/>
        <v>302403605.08999997</v>
      </c>
      <c r="M28" s="40">
        <f t="shared" si="4"/>
        <v>822995622.71999991</v>
      </c>
    </row>
    <row r="29" spans="1:13" x14ac:dyDescent="0.25">
      <c r="A29" s="43" t="s">
        <v>55</v>
      </c>
      <c r="B29" s="59">
        <f>SUM(C29:M29)</f>
        <v>99.999999999999986</v>
      </c>
      <c r="C29" s="59">
        <f>C28/B28*100</f>
        <v>0.42945165025174969</v>
      </c>
      <c r="D29" s="59">
        <f>D28/B28*100</f>
        <v>15.054140672996169</v>
      </c>
      <c r="E29" s="59">
        <f>E28/B28*100</f>
        <v>26.155956692864564</v>
      </c>
      <c r="F29" s="59">
        <f>F28/B28*100</f>
        <v>0.71460964960423923</v>
      </c>
      <c r="G29" s="59">
        <f>G28/B28*100</f>
        <v>23.035090478113332</v>
      </c>
      <c r="H29" s="59">
        <f>H28/B28*100</f>
        <v>2.0853428698256185</v>
      </c>
      <c r="I29" s="59">
        <f>I28/B28*100</f>
        <v>1.3129947022052879</v>
      </c>
      <c r="J29" s="59">
        <f>J28/B28*100</f>
        <v>23.19539237369256</v>
      </c>
      <c r="K29" s="59">
        <f>K28/B28*100</f>
        <v>0.96123437469353334</v>
      </c>
      <c r="L29" s="59">
        <f>L28/B28*100</f>
        <v>1.8959452187552066</v>
      </c>
      <c r="M29" s="59">
        <f>M28/B28*100</f>
        <v>5.1598413169977331</v>
      </c>
    </row>
    <row r="30" spans="1:13" x14ac:dyDescent="0.25">
      <c r="A30" s="52" t="s">
        <v>173</v>
      </c>
    </row>
    <row r="31" spans="1:13" x14ac:dyDescent="0.25">
      <c r="A31" s="52" t="s">
        <v>174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</sheetData>
  <mergeCells count="7">
    <mergeCell ref="A1:M1"/>
    <mergeCell ref="A2:M2"/>
    <mergeCell ref="A3:M3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3"/>
  <sheetViews>
    <sheetView showGridLines="0" zoomScaleNormal="100" workbookViewId="0">
      <selection activeCell="A42" sqref="A42:A43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25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5">
      <c r="A3" s="134" t="s">
        <v>161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x14ac:dyDescent="0.25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D5" s="60"/>
      <c r="E5" s="60"/>
      <c r="F5" s="60"/>
    </row>
    <row r="6" spans="1:19" ht="15.6" x14ac:dyDescent="0.3">
      <c r="A6" s="156" t="s">
        <v>33</v>
      </c>
      <c r="B6" s="152" t="s">
        <v>64</v>
      </c>
      <c r="C6" s="152"/>
      <c r="D6" s="152"/>
      <c r="E6" s="155" t="s">
        <v>72</v>
      </c>
      <c r="F6" s="152" t="s">
        <v>64</v>
      </c>
      <c r="G6" s="152"/>
      <c r="H6" s="152"/>
      <c r="I6" s="155" t="s">
        <v>73</v>
      </c>
      <c r="J6" s="152" t="s">
        <v>64</v>
      </c>
      <c r="K6" s="152"/>
      <c r="L6" s="152"/>
      <c r="M6" s="155" t="s">
        <v>74</v>
      </c>
      <c r="N6" s="152" t="s">
        <v>64</v>
      </c>
      <c r="O6" s="152"/>
      <c r="P6" s="152"/>
      <c r="Q6" s="155" t="s">
        <v>75</v>
      </c>
      <c r="R6" s="157" t="s">
        <v>76</v>
      </c>
      <c r="S6" s="153" t="s">
        <v>61</v>
      </c>
    </row>
    <row r="7" spans="1:19" ht="14.25" customHeight="1" x14ac:dyDescent="0.25">
      <c r="A7" s="156"/>
      <c r="B7" s="56" t="s">
        <v>23</v>
      </c>
      <c r="C7" s="56" t="s">
        <v>1</v>
      </c>
      <c r="D7" s="56" t="s">
        <v>2</v>
      </c>
      <c r="E7" s="155"/>
      <c r="F7" s="56" t="s">
        <v>3</v>
      </c>
      <c r="G7" s="56" t="s">
        <v>4</v>
      </c>
      <c r="H7" s="56" t="s">
        <v>5</v>
      </c>
      <c r="I7" s="155"/>
      <c r="J7" s="56" t="s">
        <v>6</v>
      </c>
      <c r="K7" s="56" t="s">
        <v>7</v>
      </c>
      <c r="L7" s="56" t="s">
        <v>8</v>
      </c>
      <c r="M7" s="155"/>
      <c r="N7" s="56" t="s">
        <v>9</v>
      </c>
      <c r="O7" s="56" t="s">
        <v>10</v>
      </c>
      <c r="P7" s="56" t="s">
        <v>11</v>
      </c>
      <c r="Q7" s="155"/>
      <c r="R7" s="157"/>
      <c r="S7" s="154"/>
    </row>
    <row r="8" spans="1:19" ht="14.1" customHeight="1" x14ac:dyDescent="0.25">
      <c r="A8" s="35" t="s">
        <v>84</v>
      </c>
      <c r="B8" s="36">
        <f>VLOOKUP(B$7&amp;$A8,'PNC Exon. &amp; no Exon.'!$A:$AJ,3,0)+VLOOKUP(B$7&amp;$A8,'PNC Exon. &amp; no Exon.'!$A:$AJ,4,0)</f>
        <v>1562891281.27</v>
      </c>
      <c r="C8" s="36">
        <f>VLOOKUP(C$7&amp;$A8,'PNC Exon. &amp; no Exon.'!$A:$AJ,3,0)+VLOOKUP(C$7&amp;$A8,'PNC Exon. &amp; no Exon.'!$A:$AJ,4,0)</f>
        <v>1854651236.8599997</v>
      </c>
      <c r="D8" s="36">
        <f>VLOOKUP(D$7&amp;$A8,'PNC Exon. &amp; no Exon.'!$A:$AJ,3,0)+VLOOKUP(D$7&amp;$A8,'PNC Exon. &amp; no Exon.'!$A:$AJ,4,0)</f>
        <v>0</v>
      </c>
      <c r="E8" s="50">
        <f>SUBTOTAL(109,B8:D8)</f>
        <v>3417542518.1299996</v>
      </c>
      <c r="F8" s="36">
        <f>VLOOKUP(F$7&amp;$A8,'PNC Exon. &amp; no Exon.'!$A:$AJ,3,0)+VLOOKUP(F$7&amp;$A8,'PNC Exon. &amp; no Exon.'!$A:$AJ,4,0)</f>
        <v>0</v>
      </c>
      <c r="G8" s="36">
        <f>VLOOKUP(G$7&amp;$A8,'PNC Exon. &amp; no Exon.'!$A:$AJ,3,0)+VLOOKUP(G$7&amp;$A8,'PNC Exon. &amp; no Exon.'!$A:$AJ,4,0)</f>
        <v>0</v>
      </c>
      <c r="H8" s="36">
        <f>VLOOKUP(H$7&amp;$A8,'PNC Exon. &amp; no Exon.'!$A:$AJ,3,0)+VLOOKUP(H$7&amp;$A8,'PNC Exon. &amp; no Exon.'!$A:$AJ,4,0)</f>
        <v>0</v>
      </c>
      <c r="I8" s="50">
        <f>SUBTOTAL(109,F8:H8)</f>
        <v>0</v>
      </c>
      <c r="J8" s="36">
        <f>VLOOKUP(J$7&amp;$A8,'PNC Exon. &amp; no Exon.'!$A:$AJ,3,0)+VLOOKUP(J$7&amp;$A8,'PNC Exon. &amp; no Exon.'!$A:$AJ,4,0)</f>
        <v>0</v>
      </c>
      <c r="K8" s="36">
        <f>VLOOKUP(K$7&amp;$A8,'PNC Exon. &amp; no Exon.'!$A:$AJ,3,0)+VLOOKUP(K$7&amp;$A8,'PNC Exon. &amp; no Exon.'!$A:$AJ,4,0)</f>
        <v>0</v>
      </c>
      <c r="L8" s="36">
        <f>VLOOKUP(L$7&amp;$A8,'PNC Exon. &amp; no Exon.'!$A:$AJ,3,0)+VLOOKUP(L$7&amp;$A8,'PNC Exon. &amp; no Exon.'!$A:$AJ,4,0)</f>
        <v>0</v>
      </c>
      <c r="M8" s="50">
        <f>SUBTOTAL(109,J8:L8)</f>
        <v>0</v>
      </c>
      <c r="N8" s="36">
        <f>VLOOKUP(N$7&amp;$A8,'PNC Exon. &amp; no Exon.'!$A:$AJ,3,0)+VLOOKUP(N$7&amp;$A8,'PNC Exon. &amp; no Exon.'!$A:$AJ,4,0)</f>
        <v>0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>SUBTOTAL(109,N8:P8)</f>
        <v>0</v>
      </c>
      <c r="R8" s="50">
        <f>SUM(Q8,M8,I8,E8)</f>
        <v>3417542518.1299996</v>
      </c>
      <c r="S8" s="84">
        <f t="shared" ref="S8:S40" si="0">R8/$R$41*100</f>
        <v>21.426574578080213</v>
      </c>
    </row>
    <row r="9" spans="1:19" ht="14.1" customHeight="1" x14ac:dyDescent="0.25">
      <c r="A9" s="37" t="s">
        <v>92</v>
      </c>
      <c r="B9" s="36">
        <f>VLOOKUP(B$7&amp;$A9,'PNC Exon. &amp; no Exon.'!$A:$AJ,3,0)+VLOOKUP(B$7&amp;$A9,'PNC Exon. &amp; no Exon.'!$A:$AJ,4,0)</f>
        <v>1306894792.6700001</v>
      </c>
      <c r="C9" s="36">
        <f>VLOOKUP(C$7&amp;$A9,'PNC Exon. &amp; no Exon.'!$A:$AJ,3,0)+VLOOKUP(C$7&amp;$A9,'PNC Exon. &amp; no Exon.'!$A:$AJ,4,0)</f>
        <v>1340961069.0599999</v>
      </c>
      <c r="D9" s="36">
        <f>VLOOKUP(D$7&amp;$A9,'PNC Exon. &amp; no Exon.'!$A:$AJ,3,0)+VLOOKUP(D$7&amp;$A9,'PNC Exon. &amp; no Exon.'!$A:$AJ,4,0)</f>
        <v>0</v>
      </c>
      <c r="E9" s="50">
        <f t="shared" ref="E9:E40" si="1">SUBTOTAL(109,B9:D9)</f>
        <v>2647855861.73</v>
      </c>
      <c r="F9" s="36">
        <f>VLOOKUP(F$7&amp;$A9,'PNC Exon. &amp; no Exon.'!$A:$AJ,3,0)+VLOOKUP(F$7&amp;$A9,'PNC Exon. &amp; no Exon.'!$A:$AJ,4,0)</f>
        <v>0</v>
      </c>
      <c r="G9" s="36">
        <f>VLOOKUP(G$7&amp;$A9,'PNC Exon. &amp; no Exon.'!$A:$AJ,3,0)+VLOOKUP(G$7&amp;$A9,'PNC Exon. &amp; no Exon.'!$A:$AJ,4,0)</f>
        <v>0</v>
      </c>
      <c r="H9" s="36">
        <f>VLOOKUP(H$7&amp;$A9,'PNC Exon. &amp; no Exon.'!$A:$AJ,3,0)+VLOOKUP(H$7&amp;$A9,'PNC Exon. &amp; no Exon.'!$A:$AJ,4,0)</f>
        <v>0</v>
      </c>
      <c r="I9" s="50">
        <f t="shared" ref="I9:I40" si="2">SUBTOTAL(109,F9:H9)</f>
        <v>0</v>
      </c>
      <c r="J9" s="36">
        <f>VLOOKUP(J$7&amp;$A9,'PNC Exon. &amp; no Exon.'!$A:$AJ,3,0)+VLOOKUP(J$7&amp;$A9,'PNC Exon. &amp; no Exon.'!$A:$AJ,4,0)</f>
        <v>0</v>
      </c>
      <c r="K9" s="36">
        <f>VLOOKUP(K$7&amp;$A9,'PNC Exon. &amp; no Exon.'!$A:$AJ,3,0)+VLOOKUP(K$7&amp;$A9,'PNC Exon. &amp; no Exon.'!$A:$AJ,4,0)</f>
        <v>0</v>
      </c>
      <c r="L9" s="36">
        <f>VLOOKUP(L$7&amp;$A9,'PNC Exon. &amp; no Exon.'!$A:$AJ,3,0)+VLOOKUP(L$7&amp;$A9,'PNC Exon. &amp; no Exon.'!$A:$AJ,4,0)</f>
        <v>0</v>
      </c>
      <c r="M9" s="50">
        <f t="shared" ref="M9:M40" si="3">SUBTOTAL(109,J9:L9)</f>
        <v>0</v>
      </c>
      <c r="N9" s="36">
        <f>VLOOKUP(N$7&amp;$A9,'PNC Exon. &amp; no Exon.'!$A:$AJ,3,0)+VLOOKUP(N$7&amp;$A9,'PNC Exon. &amp; no Exon.'!$A:$AJ,4,0)</f>
        <v>0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0</v>
      </c>
      <c r="R9" s="50">
        <f t="shared" ref="R9:R40" si="5">SUM(Q9,M9,I9,E9)</f>
        <v>2647855861.73</v>
      </c>
      <c r="S9" s="84">
        <f t="shared" si="0"/>
        <v>16.6009583764911</v>
      </c>
    </row>
    <row r="10" spans="1:19" ht="14.1" customHeight="1" x14ac:dyDescent="0.25">
      <c r="A10" s="37" t="s">
        <v>93</v>
      </c>
      <c r="B10" s="36">
        <f>VLOOKUP(B$7&amp;$A10,'PNC Exon. &amp; no Exon.'!$A:$AJ,3,0)+VLOOKUP(B$7&amp;$A10,'PNC Exon. &amp; no Exon.'!$A:$AJ,4,0)</f>
        <v>896575596.7299999</v>
      </c>
      <c r="C10" s="36">
        <f>VLOOKUP(C$7&amp;$A10,'PNC Exon. &amp; no Exon.'!$A:$AJ,3,0)+VLOOKUP(C$7&amp;$A10,'PNC Exon. &amp; no Exon.'!$A:$AJ,4,0)</f>
        <v>1491493085.9599998</v>
      </c>
      <c r="D10" s="36">
        <f>VLOOKUP(D$7&amp;$A10,'PNC Exon. &amp; no Exon.'!$A:$AJ,3,0)+VLOOKUP(D$7&amp;$A10,'PNC Exon. &amp; no Exon.'!$A:$AJ,4,0)</f>
        <v>0</v>
      </c>
      <c r="E10" s="50">
        <f t="shared" si="1"/>
        <v>2388068682.6899996</v>
      </c>
      <c r="F10" s="36">
        <f>VLOOKUP(F$7&amp;$A10,'PNC Exon. &amp; no Exon.'!$A:$AJ,3,0)+VLOOKUP(F$7&amp;$A10,'PNC Exon. &amp; no Exon.'!$A:$AJ,4,0)</f>
        <v>0</v>
      </c>
      <c r="G10" s="36">
        <f>VLOOKUP(G$7&amp;$A10,'PNC Exon. &amp; no Exon.'!$A:$AJ,3,0)+VLOOKUP(G$7&amp;$A10,'PNC Exon. &amp; no Exon.'!$A:$AJ,4,0)</f>
        <v>0</v>
      </c>
      <c r="H10" s="36">
        <f>VLOOKUP(H$7&amp;$A10,'PNC Exon. &amp; no Exon.'!$A:$AJ,3,0)+VLOOKUP(H$7&amp;$A10,'PNC Exon. &amp; no Exon.'!$A:$AJ,4,0)</f>
        <v>0</v>
      </c>
      <c r="I10" s="50">
        <f t="shared" si="2"/>
        <v>0</v>
      </c>
      <c r="J10" s="36">
        <f>VLOOKUP(J$7&amp;$A10,'PNC Exon. &amp; no Exon.'!$A:$AJ,3,0)+VLOOKUP(J$7&amp;$A10,'PNC Exon. &amp; no Exon.'!$A:$AJ,4,0)</f>
        <v>0</v>
      </c>
      <c r="K10" s="36">
        <f>VLOOKUP(K$7&amp;$A10,'PNC Exon. &amp; no Exon.'!$A:$AJ,3,0)+VLOOKUP(K$7&amp;$A10,'PNC Exon. &amp; no Exon.'!$A:$AJ,4,0)</f>
        <v>0</v>
      </c>
      <c r="L10" s="36">
        <f>VLOOKUP(L$7&amp;$A10,'PNC Exon. &amp; no Exon.'!$A:$AJ,3,0)+VLOOKUP(L$7&amp;$A10,'PNC Exon. &amp; no Exon.'!$A:$AJ,4,0)</f>
        <v>0</v>
      </c>
      <c r="M10" s="50">
        <f t="shared" si="3"/>
        <v>0</v>
      </c>
      <c r="N10" s="36">
        <f>VLOOKUP(N$7&amp;$A10,'PNC Exon. &amp; no Exon.'!$A:$AJ,3,0)+VLOOKUP(N$7&amp;$A10,'PNC Exon. &amp; no Exon.'!$A:$AJ,4,0)</f>
        <v>0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4"/>
        <v>0</v>
      </c>
      <c r="R10" s="50">
        <f t="shared" si="5"/>
        <v>2388068682.6899996</v>
      </c>
      <c r="S10" s="84">
        <f t="shared" si="0"/>
        <v>14.972200479083748</v>
      </c>
    </row>
    <row r="11" spans="1:19" ht="14.1" customHeight="1" x14ac:dyDescent="0.25">
      <c r="A11" s="37" t="s">
        <v>110</v>
      </c>
      <c r="B11" s="36">
        <f>VLOOKUP(B$7&amp;$A11,'PNC Exon. &amp; no Exon.'!$A:$AJ,3,0)+VLOOKUP(B$7&amp;$A11,'PNC Exon. &amp; no Exon.'!$A:$AJ,4,0)</f>
        <v>834149999.17999995</v>
      </c>
      <c r="C11" s="36">
        <f>VLOOKUP(C$7&amp;$A11,'PNC Exon. &amp; no Exon.'!$A:$AJ,3,0)+VLOOKUP(C$7&amp;$A11,'PNC Exon. &amp; no Exon.'!$A:$AJ,4,0)</f>
        <v>674058192.58000004</v>
      </c>
      <c r="D11" s="36">
        <f>VLOOKUP(D$7&amp;$A11,'PNC Exon. &amp; no Exon.'!$A:$AJ,3,0)+VLOOKUP(D$7&amp;$A11,'PNC Exon. &amp; no Exon.'!$A:$AJ,4,0)</f>
        <v>0</v>
      </c>
      <c r="E11" s="50">
        <f t="shared" si="1"/>
        <v>1508208191.76</v>
      </c>
      <c r="F11" s="36">
        <f>VLOOKUP(F$7&amp;$A11,'PNC Exon. &amp; no Exon.'!$A:$AJ,3,0)+VLOOKUP(F$7&amp;$A11,'PNC Exon. &amp; no Exon.'!$A:$AJ,4,0)</f>
        <v>0</v>
      </c>
      <c r="G11" s="36">
        <f>VLOOKUP(G$7&amp;$A11,'PNC Exon. &amp; no Exon.'!$A:$AJ,3,0)+VLOOKUP(G$7&amp;$A11,'PNC Exon. &amp; no Exon.'!$A:$AJ,4,0)</f>
        <v>0</v>
      </c>
      <c r="H11" s="36">
        <f>VLOOKUP(H$7&amp;$A11,'PNC Exon. &amp; no Exon.'!$A:$AJ,3,0)+VLOOKUP(H$7&amp;$A11,'PNC Exon. &amp; no Exon.'!$A:$AJ,4,0)</f>
        <v>0</v>
      </c>
      <c r="I11" s="50">
        <f t="shared" si="2"/>
        <v>0</v>
      </c>
      <c r="J11" s="36">
        <f>VLOOKUP(J$7&amp;$A11,'PNC Exon. &amp; no Exon.'!$A:$AJ,3,0)+VLOOKUP(J$7&amp;$A11,'PNC Exon. &amp; no Exon.'!$A:$AJ,4,0)</f>
        <v>0</v>
      </c>
      <c r="K11" s="36">
        <f>VLOOKUP(K$7&amp;$A11,'PNC Exon. &amp; no Exon.'!$A:$AJ,3,0)+VLOOKUP(K$7&amp;$A11,'PNC Exon. &amp; no Exon.'!$A:$AJ,4,0)</f>
        <v>0</v>
      </c>
      <c r="L11" s="36">
        <f>VLOOKUP(L$7&amp;$A11,'PNC Exon. &amp; no Exon.'!$A:$AJ,3,0)+VLOOKUP(L$7&amp;$A11,'PNC Exon. &amp; no Exon.'!$A:$AJ,4,0)</f>
        <v>0</v>
      </c>
      <c r="M11" s="50">
        <f t="shared" si="3"/>
        <v>0</v>
      </c>
      <c r="N11" s="36">
        <f>VLOOKUP(N$7&amp;$A11,'PNC Exon. &amp; no Exon.'!$A:$AJ,3,0)+VLOOKUP(N$7&amp;$A11,'PNC Exon. &amp; no Exon.'!$A:$AJ,4,0)</f>
        <v>0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4"/>
        <v>0</v>
      </c>
      <c r="R11" s="50">
        <f t="shared" si="5"/>
        <v>1508208191.76</v>
      </c>
      <c r="S11" s="84">
        <f t="shared" si="0"/>
        <v>9.4558400162054372</v>
      </c>
    </row>
    <row r="12" spans="1:19" ht="14.1" customHeight="1" x14ac:dyDescent="0.25">
      <c r="A12" s="37" t="s">
        <v>111</v>
      </c>
      <c r="B12" s="36">
        <f>VLOOKUP(B$7&amp;$A12,'PNC Exon. &amp; no Exon.'!$A:$AJ,3,0)+VLOOKUP(B$7&amp;$A12,'PNC Exon. &amp; no Exon.'!$A:$AJ,4,0)</f>
        <v>573110549.11000001</v>
      </c>
      <c r="C12" s="36">
        <f>VLOOKUP(C$7&amp;$A12,'PNC Exon. &amp; no Exon.'!$A:$AJ,3,0)+VLOOKUP(C$7&amp;$A12,'PNC Exon. &amp; no Exon.'!$A:$AJ,4,0)</f>
        <v>580597892.63</v>
      </c>
      <c r="D12" s="36">
        <f>VLOOKUP(D$7&amp;$A12,'PNC Exon. &amp; no Exon.'!$A:$AJ,3,0)+VLOOKUP(D$7&amp;$A12,'PNC Exon. &amp; no Exon.'!$A:$AJ,4,0)</f>
        <v>0</v>
      </c>
      <c r="E12" s="50">
        <f t="shared" si="1"/>
        <v>1153708441.74</v>
      </c>
      <c r="F12" s="36">
        <f>VLOOKUP(F$7&amp;$A12,'PNC Exon. &amp; no Exon.'!$A:$AJ,3,0)+VLOOKUP(F$7&amp;$A12,'PNC Exon. &amp; no Exon.'!$A:$AJ,4,0)</f>
        <v>0</v>
      </c>
      <c r="G12" s="36">
        <f>VLOOKUP(G$7&amp;$A12,'PNC Exon. &amp; no Exon.'!$A:$AJ,3,0)+VLOOKUP(G$7&amp;$A12,'PNC Exon. &amp; no Exon.'!$A:$AJ,4,0)</f>
        <v>0</v>
      </c>
      <c r="H12" s="36">
        <f>VLOOKUP(H$7&amp;$A12,'PNC Exon. &amp; no Exon.'!$A:$AJ,3,0)+VLOOKUP(H$7&amp;$A12,'PNC Exon. &amp; no Exon.'!$A:$AJ,4,0)</f>
        <v>0</v>
      </c>
      <c r="I12" s="50">
        <f t="shared" si="2"/>
        <v>0</v>
      </c>
      <c r="J12" s="36">
        <f>VLOOKUP(J$7&amp;$A12,'PNC Exon. &amp; no Exon.'!$A:$AJ,3,0)+VLOOKUP(J$7&amp;$A12,'PNC Exon. &amp; no Exon.'!$A:$AJ,4,0)</f>
        <v>0</v>
      </c>
      <c r="K12" s="36">
        <f>VLOOKUP(K$7&amp;$A12,'PNC Exon. &amp; no Exon.'!$A:$AJ,3,0)+VLOOKUP(K$7&amp;$A12,'PNC Exon. &amp; no Exon.'!$A:$AJ,4,0)</f>
        <v>0</v>
      </c>
      <c r="L12" s="36">
        <f>VLOOKUP(L$7&amp;$A12,'PNC Exon. &amp; no Exon.'!$A:$AJ,3,0)+VLOOKUP(L$7&amp;$A12,'PNC Exon. &amp; no Exon.'!$A:$AJ,4,0)</f>
        <v>0</v>
      </c>
      <c r="M12" s="50">
        <f t="shared" si="3"/>
        <v>0</v>
      </c>
      <c r="N12" s="36">
        <f>VLOOKUP(N$7&amp;$A12,'PNC Exon. &amp; no Exon.'!$A:$AJ,3,0)+VLOOKUP(N$7&amp;$A12,'PNC Exon. &amp; no Exon.'!$A:$AJ,4,0)</f>
        <v>0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4"/>
        <v>0</v>
      </c>
      <c r="R12" s="50">
        <f t="shared" si="5"/>
        <v>1153708441.74</v>
      </c>
      <c r="S12" s="84">
        <f t="shared" si="0"/>
        <v>7.2332735692865784</v>
      </c>
    </row>
    <row r="13" spans="1:19" ht="14.1" customHeight="1" x14ac:dyDescent="0.25">
      <c r="A13" s="37" t="s">
        <v>112</v>
      </c>
      <c r="B13" s="36">
        <f>VLOOKUP(B$7&amp;$A13,'PNC Exon. &amp; no Exon.'!$A:$AJ,3,0)+VLOOKUP(B$7&amp;$A13,'PNC Exon. &amp; no Exon.'!$A:$AJ,4,0)</f>
        <v>524719149.93000001</v>
      </c>
      <c r="C13" s="36">
        <f>VLOOKUP(C$7&amp;$A13,'PNC Exon. &amp; no Exon.'!$A:$AJ,3,0)+VLOOKUP(C$7&amp;$A13,'PNC Exon. &amp; no Exon.'!$A:$AJ,4,0)</f>
        <v>722102229.50999999</v>
      </c>
      <c r="D13" s="36">
        <f>VLOOKUP(D$7&amp;$A13,'PNC Exon. &amp; no Exon.'!$A:$AJ,3,0)+VLOOKUP(D$7&amp;$A13,'PNC Exon. &amp; no Exon.'!$A:$AJ,4,0)</f>
        <v>0</v>
      </c>
      <c r="E13" s="50">
        <f t="shared" si="1"/>
        <v>1246821379.4400001</v>
      </c>
      <c r="F13" s="36">
        <f>VLOOKUP(F$7&amp;$A13,'PNC Exon. &amp; no Exon.'!$A:$AJ,3,0)+VLOOKUP(F$7&amp;$A13,'PNC Exon. &amp; no Exon.'!$A:$AJ,4,0)</f>
        <v>0</v>
      </c>
      <c r="G13" s="36">
        <f>VLOOKUP(G$7&amp;$A13,'PNC Exon. &amp; no Exon.'!$A:$AJ,3,0)+VLOOKUP(G$7&amp;$A13,'PNC Exon. &amp; no Exon.'!$A:$AJ,4,0)</f>
        <v>0</v>
      </c>
      <c r="H13" s="36">
        <f>VLOOKUP(H$7&amp;$A13,'PNC Exon. &amp; no Exon.'!$A:$AJ,3,0)+VLOOKUP(H$7&amp;$A13,'PNC Exon. &amp; no Exon.'!$A:$AJ,4,0)</f>
        <v>0</v>
      </c>
      <c r="I13" s="50">
        <f t="shared" si="2"/>
        <v>0</v>
      </c>
      <c r="J13" s="36">
        <f>VLOOKUP(J$7&amp;$A13,'PNC Exon. &amp; no Exon.'!$A:$AJ,3,0)+VLOOKUP(J$7&amp;$A13,'PNC Exon. &amp; no Exon.'!$A:$AJ,4,0)</f>
        <v>0</v>
      </c>
      <c r="K13" s="36">
        <f>VLOOKUP(K$7&amp;$A13,'PNC Exon. &amp; no Exon.'!$A:$AJ,3,0)+VLOOKUP(K$7&amp;$A13,'PNC Exon. &amp; no Exon.'!$A:$AJ,4,0)</f>
        <v>0</v>
      </c>
      <c r="L13" s="36">
        <f>VLOOKUP(L$7&amp;$A13,'PNC Exon. &amp; no Exon.'!$A:$AJ,3,0)+VLOOKUP(L$7&amp;$A13,'PNC Exon. &amp; no Exon.'!$A:$AJ,4,0)</f>
        <v>0</v>
      </c>
      <c r="M13" s="50">
        <f t="shared" si="3"/>
        <v>0</v>
      </c>
      <c r="N13" s="36">
        <f>VLOOKUP(N$7&amp;$A13,'PNC Exon. &amp; no Exon.'!$A:$AJ,3,0)+VLOOKUP(N$7&amp;$A13,'PNC Exon. &amp; no Exon.'!$A:$AJ,4,0)</f>
        <v>0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4"/>
        <v>0</v>
      </c>
      <c r="R13" s="50">
        <f t="shared" si="5"/>
        <v>1246821379.4400001</v>
      </c>
      <c r="S13" s="84">
        <f t="shared" si="0"/>
        <v>7.8170530813860664</v>
      </c>
    </row>
    <row r="14" spans="1:19" ht="14.1" customHeight="1" x14ac:dyDescent="0.25">
      <c r="A14" s="37" t="s">
        <v>113</v>
      </c>
      <c r="B14" s="36">
        <f>VLOOKUP(B$7&amp;$A14,'PNC Exon. &amp; no Exon.'!$A:$AJ,3,0)+VLOOKUP(B$7&amp;$A14,'PNC Exon. &amp; no Exon.'!$A:$AJ,4,0)</f>
        <v>292029583.30999994</v>
      </c>
      <c r="C14" s="36">
        <f>VLOOKUP(C$7&amp;$A14,'PNC Exon. &amp; no Exon.'!$A:$AJ,3,0)+VLOOKUP(C$7&amp;$A14,'PNC Exon. &amp; no Exon.'!$A:$AJ,4,0)</f>
        <v>284024135.50999999</v>
      </c>
      <c r="D14" s="36">
        <f>VLOOKUP(D$7&amp;$A14,'PNC Exon. &amp; no Exon.'!$A:$AJ,3,0)+VLOOKUP(D$7&amp;$A14,'PNC Exon. &amp; no Exon.'!$A:$AJ,4,0)</f>
        <v>0</v>
      </c>
      <c r="E14" s="50">
        <f t="shared" si="1"/>
        <v>576053718.81999993</v>
      </c>
      <c r="F14" s="36">
        <f>VLOOKUP(F$7&amp;$A14,'PNC Exon. &amp; no Exon.'!$A:$AJ,3,0)+VLOOKUP(F$7&amp;$A14,'PNC Exon. &amp; no Exon.'!$A:$AJ,4,0)</f>
        <v>0</v>
      </c>
      <c r="G14" s="36">
        <f>VLOOKUP(G$7&amp;$A14,'PNC Exon. &amp; no Exon.'!$A:$AJ,3,0)+VLOOKUP(G$7&amp;$A14,'PNC Exon. &amp; no Exon.'!$A:$AJ,4,0)</f>
        <v>0</v>
      </c>
      <c r="H14" s="36">
        <f>VLOOKUP(H$7&amp;$A14,'PNC Exon. &amp; no Exon.'!$A:$AJ,3,0)+VLOOKUP(H$7&amp;$A14,'PNC Exon. &amp; no Exon.'!$A:$AJ,4,0)</f>
        <v>0</v>
      </c>
      <c r="I14" s="50">
        <f t="shared" si="2"/>
        <v>0</v>
      </c>
      <c r="J14" s="36">
        <f>VLOOKUP(J$7&amp;$A14,'PNC Exon. &amp; no Exon.'!$A:$AJ,3,0)+VLOOKUP(J$7&amp;$A14,'PNC Exon. &amp; no Exon.'!$A:$AJ,4,0)</f>
        <v>0</v>
      </c>
      <c r="K14" s="36">
        <f>VLOOKUP(K$7&amp;$A14,'PNC Exon. &amp; no Exon.'!$A:$AJ,3,0)+VLOOKUP(K$7&amp;$A14,'PNC Exon. &amp; no Exon.'!$A:$AJ,4,0)</f>
        <v>0</v>
      </c>
      <c r="L14" s="36">
        <f>VLOOKUP(L$7&amp;$A14,'PNC Exon. &amp; no Exon.'!$A:$AJ,3,0)+VLOOKUP(L$7&amp;$A14,'PNC Exon. &amp; no Exon.'!$A:$AJ,4,0)</f>
        <v>0</v>
      </c>
      <c r="M14" s="50">
        <f t="shared" si="3"/>
        <v>0</v>
      </c>
      <c r="N14" s="36">
        <f>VLOOKUP(N$7&amp;$A14,'PNC Exon. &amp; no Exon.'!$A:$AJ,3,0)+VLOOKUP(N$7&amp;$A14,'PNC Exon. &amp; no Exon.'!$A:$AJ,4,0)</f>
        <v>0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4"/>
        <v>0</v>
      </c>
      <c r="R14" s="50">
        <f t="shared" si="5"/>
        <v>576053718.81999993</v>
      </c>
      <c r="S14" s="84">
        <f t="shared" si="0"/>
        <v>3.6116179687007683</v>
      </c>
    </row>
    <row r="15" spans="1:19" ht="14.1" customHeight="1" x14ac:dyDescent="0.25">
      <c r="A15" s="37" t="s">
        <v>77</v>
      </c>
      <c r="B15" s="36">
        <f>VLOOKUP(B$7&amp;$A15,'PNC Exon. &amp; no Exon.'!$A:$AJ,3,0)+VLOOKUP(B$7&amp;$A15,'PNC Exon. &amp; no Exon.'!$A:$AJ,4,0)</f>
        <v>197629755.16000003</v>
      </c>
      <c r="C15" s="36">
        <f>VLOOKUP(C$7&amp;$A15,'PNC Exon. &amp; no Exon.'!$A:$AJ,3,0)+VLOOKUP(C$7&amp;$A15,'PNC Exon. &amp; no Exon.'!$A:$AJ,4,0)</f>
        <v>89015410.379999995</v>
      </c>
      <c r="D15" s="36">
        <f>VLOOKUP(D$7&amp;$A15,'PNC Exon. &amp; no Exon.'!$A:$AJ,3,0)+VLOOKUP(D$7&amp;$A15,'PNC Exon. &amp; no Exon.'!$A:$AJ,4,0)</f>
        <v>0</v>
      </c>
      <c r="E15" s="50">
        <f t="shared" si="1"/>
        <v>286645165.54000002</v>
      </c>
      <c r="F15" s="36">
        <f>VLOOKUP(F$7&amp;$A15,'PNC Exon. &amp; no Exon.'!$A:$AJ,3,0)+VLOOKUP(F$7&amp;$A15,'PNC Exon. &amp; no Exon.'!$A:$AJ,4,0)</f>
        <v>0</v>
      </c>
      <c r="G15" s="36">
        <f>VLOOKUP(G$7&amp;$A15,'PNC Exon. &amp; no Exon.'!$A:$AJ,3,0)+VLOOKUP(G$7&amp;$A15,'PNC Exon. &amp; no Exon.'!$A:$AJ,4,0)</f>
        <v>0</v>
      </c>
      <c r="H15" s="36">
        <f>VLOOKUP(H$7&amp;$A15,'PNC Exon. &amp; no Exon.'!$A:$AJ,3,0)+VLOOKUP(H$7&amp;$A15,'PNC Exon. &amp; no Exon.'!$A:$AJ,4,0)</f>
        <v>0</v>
      </c>
      <c r="I15" s="50">
        <f t="shared" si="2"/>
        <v>0</v>
      </c>
      <c r="J15" s="36">
        <f>VLOOKUP(J$7&amp;$A15,'PNC Exon. &amp; no Exon.'!$A:$AJ,3,0)+VLOOKUP(J$7&amp;$A15,'PNC Exon. &amp; no Exon.'!$A:$AJ,4,0)</f>
        <v>0</v>
      </c>
      <c r="K15" s="36">
        <f>VLOOKUP(K$7&amp;$A15,'PNC Exon. &amp; no Exon.'!$A:$AJ,3,0)+VLOOKUP(K$7&amp;$A15,'PNC Exon. &amp; no Exon.'!$A:$AJ,4,0)</f>
        <v>0</v>
      </c>
      <c r="L15" s="36">
        <f>VLOOKUP(L$7&amp;$A15,'PNC Exon. &amp; no Exon.'!$A:$AJ,3,0)+VLOOKUP(L$7&amp;$A15,'PNC Exon. &amp; no Exon.'!$A:$AJ,4,0)</f>
        <v>0</v>
      </c>
      <c r="M15" s="50">
        <f t="shared" si="3"/>
        <v>0</v>
      </c>
      <c r="N15" s="36">
        <f>VLOOKUP(N$7&amp;$A15,'PNC Exon. &amp; no Exon.'!$A:$AJ,3,0)+VLOOKUP(N$7&amp;$A15,'PNC Exon. &amp; no Exon.'!$A:$AJ,4,0)</f>
        <v>0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4"/>
        <v>0</v>
      </c>
      <c r="R15" s="50">
        <f t="shared" si="5"/>
        <v>286645165.54000002</v>
      </c>
      <c r="S15" s="84">
        <f t="shared" si="0"/>
        <v>1.7971463366751685</v>
      </c>
    </row>
    <row r="16" spans="1:19" ht="14.1" customHeight="1" x14ac:dyDescent="0.25">
      <c r="A16" s="37" t="s">
        <v>94</v>
      </c>
      <c r="B16" s="36">
        <f>VLOOKUP(B$7&amp;$A16,'PNC Exon. &amp; no Exon.'!$A:$AJ,3,0)+VLOOKUP(B$7&amp;$A16,'PNC Exon. &amp; no Exon.'!$A:$AJ,4,0)</f>
        <v>300227753.02999997</v>
      </c>
      <c r="C16" s="36">
        <f>VLOOKUP(C$7&amp;$A16,'PNC Exon. &amp; no Exon.'!$A:$AJ,3,0)+VLOOKUP(C$7&amp;$A16,'PNC Exon. &amp; no Exon.'!$A:$AJ,4,0)</f>
        <v>304568004.69999999</v>
      </c>
      <c r="D16" s="36">
        <f>VLOOKUP(D$7&amp;$A16,'PNC Exon. &amp; no Exon.'!$A:$AJ,3,0)+VLOOKUP(D$7&amp;$A16,'PNC Exon. &amp; no Exon.'!$A:$AJ,4,0)</f>
        <v>0</v>
      </c>
      <c r="E16" s="50">
        <f t="shared" si="1"/>
        <v>604795757.73000002</v>
      </c>
      <c r="F16" s="36">
        <f>VLOOKUP(F$7&amp;$A16,'PNC Exon. &amp; no Exon.'!$A:$AJ,3,0)+VLOOKUP(F$7&amp;$A16,'PNC Exon. &amp; no Exon.'!$A:$AJ,4,0)</f>
        <v>0</v>
      </c>
      <c r="G16" s="36">
        <f>VLOOKUP(G$7&amp;$A16,'PNC Exon. &amp; no Exon.'!$A:$AJ,3,0)+VLOOKUP(G$7&amp;$A16,'PNC Exon. &amp; no Exon.'!$A:$AJ,4,0)</f>
        <v>0</v>
      </c>
      <c r="H16" s="36">
        <f>VLOOKUP(H$7&amp;$A16,'PNC Exon. &amp; no Exon.'!$A:$AJ,3,0)+VLOOKUP(H$7&amp;$A16,'PNC Exon. &amp; no Exon.'!$A:$AJ,4,0)</f>
        <v>0</v>
      </c>
      <c r="I16" s="50">
        <f t="shared" si="2"/>
        <v>0</v>
      </c>
      <c r="J16" s="36">
        <f>VLOOKUP(J$7&amp;$A16,'PNC Exon. &amp; no Exon.'!$A:$AJ,3,0)+VLOOKUP(J$7&amp;$A16,'PNC Exon. &amp; no Exon.'!$A:$AJ,4,0)</f>
        <v>0</v>
      </c>
      <c r="K16" s="36">
        <f>VLOOKUP(K$7&amp;$A16,'PNC Exon. &amp; no Exon.'!$A:$AJ,3,0)+VLOOKUP(K$7&amp;$A16,'PNC Exon. &amp; no Exon.'!$A:$AJ,4,0)</f>
        <v>0</v>
      </c>
      <c r="L16" s="36">
        <f>VLOOKUP(L$7&amp;$A16,'PNC Exon. &amp; no Exon.'!$A:$AJ,3,0)+VLOOKUP(L$7&amp;$A16,'PNC Exon. &amp; no Exon.'!$A:$AJ,4,0)</f>
        <v>0</v>
      </c>
      <c r="M16" s="50">
        <f t="shared" si="3"/>
        <v>0</v>
      </c>
      <c r="N16" s="36">
        <f>VLOOKUP(N$7&amp;$A16,'PNC Exon. &amp; no Exon.'!$A:$AJ,3,0)+VLOOKUP(N$7&amp;$A16,'PNC Exon. &amp; no Exon.'!$A:$AJ,4,0)</f>
        <v>0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4"/>
        <v>0</v>
      </c>
      <c r="R16" s="50">
        <f t="shared" si="5"/>
        <v>604795757.73000002</v>
      </c>
      <c r="S16" s="84">
        <f t="shared" si="0"/>
        <v>3.7918186353974259</v>
      </c>
    </row>
    <row r="17" spans="1:19" ht="14.1" customHeight="1" x14ac:dyDescent="0.25">
      <c r="A17" s="37" t="s">
        <v>85</v>
      </c>
      <c r="B17" s="36">
        <f>VLOOKUP(B$7&amp;$A17,'PNC Exon. &amp; no Exon.'!$A:$AJ,3,0)+VLOOKUP(B$7&amp;$A17,'PNC Exon. &amp; no Exon.'!$A:$AJ,4,0)</f>
        <v>122767843</v>
      </c>
      <c r="C17" s="36">
        <f>VLOOKUP(C$7&amp;$A17,'PNC Exon. &amp; no Exon.'!$A:$AJ,3,0)+VLOOKUP(C$7&amp;$A17,'PNC Exon. &amp; no Exon.'!$A:$AJ,4,0)</f>
        <v>102341978.13000001</v>
      </c>
      <c r="D17" s="36">
        <f>VLOOKUP(D$7&amp;$A17,'PNC Exon. &amp; no Exon.'!$A:$AJ,3,0)+VLOOKUP(D$7&amp;$A17,'PNC Exon. &amp; no Exon.'!$A:$AJ,4,0)</f>
        <v>0</v>
      </c>
      <c r="E17" s="50">
        <f t="shared" si="1"/>
        <v>225109821.13</v>
      </c>
      <c r="F17" s="36">
        <f>VLOOKUP(F$7&amp;$A17,'PNC Exon. &amp; no Exon.'!$A:$AJ,3,0)+VLOOKUP(F$7&amp;$A17,'PNC Exon. &amp; no Exon.'!$A:$AJ,4,0)</f>
        <v>0</v>
      </c>
      <c r="G17" s="36">
        <f>VLOOKUP(G$7&amp;$A17,'PNC Exon. &amp; no Exon.'!$A:$AJ,3,0)+VLOOKUP(G$7&amp;$A17,'PNC Exon. &amp; no Exon.'!$A:$AJ,4,0)</f>
        <v>0</v>
      </c>
      <c r="H17" s="36">
        <f>VLOOKUP(H$7&amp;$A17,'PNC Exon. &amp; no Exon.'!$A:$AJ,3,0)+VLOOKUP(H$7&amp;$A17,'PNC Exon. &amp; no Exon.'!$A:$AJ,4,0)</f>
        <v>0</v>
      </c>
      <c r="I17" s="50">
        <f t="shared" si="2"/>
        <v>0</v>
      </c>
      <c r="J17" s="36">
        <f>VLOOKUP(J$7&amp;$A17,'PNC Exon. &amp; no Exon.'!$A:$AJ,3,0)+VLOOKUP(J$7&amp;$A17,'PNC Exon. &amp; no Exon.'!$A:$AJ,4,0)</f>
        <v>0</v>
      </c>
      <c r="K17" s="36">
        <f>VLOOKUP(K$7&amp;$A17,'PNC Exon. &amp; no Exon.'!$A:$AJ,3,0)+VLOOKUP(K$7&amp;$A17,'PNC Exon. &amp; no Exon.'!$A:$AJ,4,0)</f>
        <v>0</v>
      </c>
      <c r="L17" s="36">
        <f>VLOOKUP(L$7&amp;$A17,'PNC Exon. &amp; no Exon.'!$A:$AJ,3,0)+VLOOKUP(L$7&amp;$A17,'PNC Exon. &amp; no Exon.'!$A:$AJ,4,0)</f>
        <v>0</v>
      </c>
      <c r="M17" s="50">
        <f t="shared" si="3"/>
        <v>0</v>
      </c>
      <c r="N17" s="36">
        <f>VLOOKUP(N$7&amp;$A17,'PNC Exon. &amp; no Exon.'!$A:$AJ,3,0)+VLOOKUP(N$7&amp;$A17,'PNC Exon. &amp; no Exon.'!$A:$AJ,4,0)</f>
        <v>0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4"/>
        <v>0</v>
      </c>
      <c r="R17" s="50">
        <f t="shared" si="5"/>
        <v>225109821.13</v>
      </c>
      <c r="S17" s="84">
        <f t="shared" si="0"/>
        <v>1.4113452415332228</v>
      </c>
    </row>
    <row r="18" spans="1:19" ht="14.1" customHeight="1" x14ac:dyDescent="0.25">
      <c r="A18" s="37" t="s">
        <v>114</v>
      </c>
      <c r="B18" s="36">
        <f>VLOOKUP(B$7&amp;$A18,'PNC Exon. &amp; no Exon.'!$A:$AJ,3,0)+VLOOKUP(B$7&amp;$A18,'PNC Exon. &amp; no Exon.'!$A:$AJ,4,0)</f>
        <v>140461157.73999998</v>
      </c>
      <c r="C18" s="36">
        <f>VLOOKUP(C$7&amp;$A18,'PNC Exon. &amp; no Exon.'!$A:$AJ,3,0)+VLOOKUP(C$7&amp;$A18,'PNC Exon. &amp; no Exon.'!$A:$AJ,4,0)</f>
        <v>124314262.85000001</v>
      </c>
      <c r="D18" s="36">
        <f>VLOOKUP(D$7&amp;$A18,'PNC Exon. &amp; no Exon.'!$A:$AJ,3,0)+VLOOKUP(D$7&amp;$A18,'PNC Exon. &amp; no Exon.'!$A:$AJ,4,0)</f>
        <v>0</v>
      </c>
      <c r="E18" s="50">
        <f t="shared" si="1"/>
        <v>264775420.58999997</v>
      </c>
      <c r="F18" s="36">
        <f>VLOOKUP(F$7&amp;$A18,'PNC Exon. &amp; no Exon.'!$A:$AJ,3,0)+VLOOKUP(F$7&amp;$A18,'PNC Exon. &amp; no Exon.'!$A:$AJ,4,0)</f>
        <v>0</v>
      </c>
      <c r="G18" s="36">
        <f>VLOOKUP(G$7&amp;$A18,'PNC Exon. &amp; no Exon.'!$A:$AJ,3,0)+VLOOKUP(G$7&amp;$A18,'PNC Exon. &amp; no Exon.'!$A:$AJ,4,0)</f>
        <v>0</v>
      </c>
      <c r="H18" s="36">
        <f>VLOOKUP(H$7&amp;$A18,'PNC Exon. &amp; no Exon.'!$A:$AJ,3,0)+VLOOKUP(H$7&amp;$A18,'PNC Exon. &amp; no Exon.'!$A:$AJ,4,0)</f>
        <v>0</v>
      </c>
      <c r="I18" s="50">
        <f t="shared" si="2"/>
        <v>0</v>
      </c>
      <c r="J18" s="36">
        <f>VLOOKUP(J$7&amp;$A18,'PNC Exon. &amp; no Exon.'!$A:$AJ,3,0)+VLOOKUP(J$7&amp;$A18,'PNC Exon. &amp; no Exon.'!$A:$AJ,4,0)</f>
        <v>0</v>
      </c>
      <c r="K18" s="36">
        <f>VLOOKUP(K$7&amp;$A18,'PNC Exon. &amp; no Exon.'!$A:$AJ,3,0)+VLOOKUP(K$7&amp;$A18,'PNC Exon. &amp; no Exon.'!$A:$AJ,4,0)</f>
        <v>0</v>
      </c>
      <c r="L18" s="36">
        <f>VLOOKUP(L$7&amp;$A18,'PNC Exon. &amp; no Exon.'!$A:$AJ,3,0)+VLOOKUP(L$7&amp;$A18,'PNC Exon. &amp; no Exon.'!$A:$AJ,4,0)</f>
        <v>0</v>
      </c>
      <c r="M18" s="50">
        <f t="shared" si="3"/>
        <v>0</v>
      </c>
      <c r="N18" s="36">
        <f>VLOOKUP(N$7&amp;$A18,'PNC Exon. &amp; no Exon.'!$A:$AJ,3,0)+VLOOKUP(N$7&amp;$A18,'PNC Exon. &amp; no Exon.'!$A:$AJ,4,0)</f>
        <v>0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4"/>
        <v>0</v>
      </c>
      <c r="R18" s="50">
        <f t="shared" si="5"/>
        <v>264775420.58999997</v>
      </c>
      <c r="S18" s="84">
        <f t="shared" si="0"/>
        <v>1.6600321036586401</v>
      </c>
    </row>
    <row r="19" spans="1:19" ht="14.1" customHeight="1" x14ac:dyDescent="0.25">
      <c r="A19" s="37" t="s">
        <v>115</v>
      </c>
      <c r="B19" s="36">
        <f>VLOOKUP(B$7&amp;$A19,'PNC Exon. &amp; no Exon.'!$A:$AJ,3,0)+VLOOKUP(B$7&amp;$A19,'PNC Exon. &amp; no Exon.'!$A:$AJ,4,0)</f>
        <v>106570915.74000001</v>
      </c>
      <c r="C19" s="36">
        <f>VLOOKUP(C$7&amp;$A19,'PNC Exon. &amp; no Exon.'!$A:$AJ,3,0)+VLOOKUP(C$7&amp;$A19,'PNC Exon. &amp; no Exon.'!$A:$AJ,4,0)</f>
        <v>84433768.189999998</v>
      </c>
      <c r="D19" s="36">
        <f>VLOOKUP(D$7&amp;$A19,'PNC Exon. &amp; no Exon.'!$A:$AJ,3,0)+VLOOKUP(D$7&amp;$A19,'PNC Exon. &amp; no Exon.'!$A:$AJ,4,0)</f>
        <v>0</v>
      </c>
      <c r="E19" s="50">
        <f t="shared" si="1"/>
        <v>191004683.93000001</v>
      </c>
      <c r="F19" s="36">
        <f>VLOOKUP(F$7&amp;$A19,'PNC Exon. &amp; no Exon.'!$A:$AJ,3,0)+VLOOKUP(F$7&amp;$A19,'PNC Exon. &amp; no Exon.'!$A:$AJ,4,0)</f>
        <v>0</v>
      </c>
      <c r="G19" s="36">
        <f>VLOOKUP(G$7&amp;$A19,'PNC Exon. &amp; no Exon.'!$A:$AJ,3,0)+VLOOKUP(G$7&amp;$A19,'PNC Exon. &amp; no Exon.'!$A:$AJ,4,0)</f>
        <v>0</v>
      </c>
      <c r="H19" s="36">
        <f>VLOOKUP(H$7&amp;$A19,'PNC Exon. &amp; no Exon.'!$A:$AJ,3,0)+VLOOKUP(H$7&amp;$A19,'PNC Exon. &amp; no Exon.'!$A:$AJ,4,0)</f>
        <v>0</v>
      </c>
      <c r="I19" s="50">
        <f t="shared" si="2"/>
        <v>0</v>
      </c>
      <c r="J19" s="36">
        <f>VLOOKUP(J$7&amp;$A19,'PNC Exon. &amp; no Exon.'!$A:$AJ,3,0)+VLOOKUP(J$7&amp;$A19,'PNC Exon. &amp; no Exon.'!$A:$AJ,4,0)</f>
        <v>0</v>
      </c>
      <c r="K19" s="36">
        <f>VLOOKUP(K$7&amp;$A19,'PNC Exon. &amp; no Exon.'!$A:$AJ,3,0)+VLOOKUP(K$7&amp;$A19,'PNC Exon. &amp; no Exon.'!$A:$AJ,4,0)</f>
        <v>0</v>
      </c>
      <c r="L19" s="36">
        <f>VLOOKUP(L$7&amp;$A19,'PNC Exon. &amp; no Exon.'!$A:$AJ,3,0)+VLOOKUP(L$7&amp;$A19,'PNC Exon. &amp; no Exon.'!$A:$AJ,4,0)</f>
        <v>0</v>
      </c>
      <c r="M19" s="50">
        <f t="shared" si="3"/>
        <v>0</v>
      </c>
      <c r="N19" s="36">
        <f>VLOOKUP(N$7&amp;$A19,'PNC Exon. &amp; no Exon.'!$A:$AJ,3,0)+VLOOKUP(N$7&amp;$A19,'PNC Exon. &amp; no Exon.'!$A:$AJ,4,0)</f>
        <v>0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4"/>
        <v>0</v>
      </c>
      <c r="R19" s="50">
        <f t="shared" si="5"/>
        <v>191004683.93000001</v>
      </c>
      <c r="S19" s="84">
        <f t="shared" si="0"/>
        <v>1.1975201722517699</v>
      </c>
    </row>
    <row r="20" spans="1:19" ht="14.1" customHeight="1" x14ac:dyDescent="0.25">
      <c r="A20" s="37" t="s">
        <v>116</v>
      </c>
      <c r="B20" s="36">
        <f>VLOOKUP(B$7&amp;$A20,'PNC Exon. &amp; no Exon.'!$A:$AJ,3,0)+VLOOKUP(B$7&amp;$A20,'PNC Exon. &amp; no Exon.'!$A:$AJ,4,0)</f>
        <v>71713525.690000013</v>
      </c>
      <c r="C20" s="36">
        <f>VLOOKUP(C$7&amp;$A20,'PNC Exon. &amp; no Exon.'!$A:$AJ,3,0)+VLOOKUP(C$7&amp;$A20,'PNC Exon. &amp; no Exon.'!$A:$AJ,4,0)</f>
        <v>66847098.530000001</v>
      </c>
      <c r="D20" s="36">
        <f>VLOOKUP(D$7&amp;$A20,'PNC Exon. &amp; no Exon.'!$A:$AJ,3,0)+VLOOKUP(D$7&amp;$A20,'PNC Exon. &amp; no Exon.'!$A:$AJ,4,0)</f>
        <v>0</v>
      </c>
      <c r="E20" s="50">
        <f t="shared" si="1"/>
        <v>138560624.22000003</v>
      </c>
      <c r="F20" s="36">
        <f>VLOOKUP(F$7&amp;$A20,'PNC Exon. &amp; no Exon.'!$A:$AJ,3,0)+VLOOKUP(F$7&amp;$A20,'PNC Exon. &amp; no Exon.'!$A:$AJ,4,0)</f>
        <v>0</v>
      </c>
      <c r="G20" s="36">
        <f>VLOOKUP(G$7&amp;$A20,'PNC Exon. &amp; no Exon.'!$A:$AJ,3,0)+VLOOKUP(G$7&amp;$A20,'PNC Exon. &amp; no Exon.'!$A:$AJ,4,0)</f>
        <v>0</v>
      </c>
      <c r="H20" s="36">
        <f>VLOOKUP(H$7&amp;$A20,'PNC Exon. &amp; no Exon.'!$A:$AJ,3,0)+VLOOKUP(H$7&amp;$A20,'PNC Exon. &amp; no Exon.'!$A:$AJ,4,0)</f>
        <v>0</v>
      </c>
      <c r="I20" s="50">
        <f t="shared" si="2"/>
        <v>0</v>
      </c>
      <c r="J20" s="36">
        <f>VLOOKUP(J$7&amp;$A20,'PNC Exon. &amp; no Exon.'!$A:$AJ,3,0)+VLOOKUP(J$7&amp;$A20,'PNC Exon. &amp; no Exon.'!$A:$AJ,4,0)</f>
        <v>0</v>
      </c>
      <c r="K20" s="36">
        <f>VLOOKUP(K$7&amp;$A20,'PNC Exon. &amp; no Exon.'!$A:$AJ,3,0)+VLOOKUP(K$7&amp;$A20,'PNC Exon. &amp; no Exon.'!$A:$AJ,4,0)</f>
        <v>0</v>
      </c>
      <c r="L20" s="36">
        <f>VLOOKUP(L$7&amp;$A20,'PNC Exon. &amp; no Exon.'!$A:$AJ,3,0)+VLOOKUP(L$7&amp;$A20,'PNC Exon. &amp; no Exon.'!$A:$AJ,4,0)</f>
        <v>0</v>
      </c>
      <c r="M20" s="50">
        <f t="shared" si="3"/>
        <v>0</v>
      </c>
      <c r="N20" s="36">
        <f>VLOOKUP(N$7&amp;$A20,'PNC Exon. &amp; no Exon.'!$A:$AJ,3,0)+VLOOKUP(N$7&amp;$A20,'PNC Exon. &amp; no Exon.'!$A:$AJ,4,0)</f>
        <v>0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4"/>
        <v>0</v>
      </c>
      <c r="R20" s="50">
        <f t="shared" si="5"/>
        <v>138560624.22000003</v>
      </c>
      <c r="S20" s="84">
        <f t="shared" si="0"/>
        <v>0.86871766267290818</v>
      </c>
    </row>
    <row r="21" spans="1:19" ht="14.1" customHeight="1" x14ac:dyDescent="0.25">
      <c r="A21" s="37" t="s">
        <v>117</v>
      </c>
      <c r="B21" s="36">
        <f>VLOOKUP(B$7&amp;$A21,'PNC Exon. &amp; no Exon.'!$A:$AJ,3,0)+VLOOKUP(B$7&amp;$A21,'PNC Exon. &amp; no Exon.'!$A:$AJ,4,0)</f>
        <v>80673960.170000002</v>
      </c>
      <c r="C21" s="36">
        <f>VLOOKUP(C$7&amp;$A21,'PNC Exon. &amp; no Exon.'!$A:$AJ,3,0)+VLOOKUP(C$7&amp;$A21,'PNC Exon. &amp; no Exon.'!$A:$AJ,4,0)</f>
        <v>79213719.650000006</v>
      </c>
      <c r="D21" s="36">
        <f>VLOOKUP(D$7&amp;$A21,'PNC Exon. &amp; no Exon.'!$A:$AJ,3,0)+VLOOKUP(D$7&amp;$A21,'PNC Exon. &amp; no Exon.'!$A:$AJ,4,0)</f>
        <v>0</v>
      </c>
      <c r="E21" s="50">
        <f t="shared" si="1"/>
        <v>159887679.81999999</v>
      </c>
      <c r="F21" s="36">
        <f>VLOOKUP(F$7&amp;$A21,'PNC Exon. &amp; no Exon.'!$A:$AJ,3,0)+VLOOKUP(F$7&amp;$A21,'PNC Exon. &amp; no Exon.'!$A:$AJ,4,0)</f>
        <v>0</v>
      </c>
      <c r="G21" s="36">
        <f>VLOOKUP(G$7&amp;$A21,'PNC Exon. &amp; no Exon.'!$A:$AJ,3,0)+VLOOKUP(G$7&amp;$A21,'PNC Exon. &amp; no Exon.'!$A:$AJ,4,0)</f>
        <v>0</v>
      </c>
      <c r="H21" s="36">
        <f>VLOOKUP(H$7&amp;$A21,'PNC Exon. &amp; no Exon.'!$A:$AJ,3,0)+VLOOKUP(H$7&amp;$A21,'PNC Exon. &amp; no Exon.'!$A:$AJ,4,0)</f>
        <v>0</v>
      </c>
      <c r="I21" s="50">
        <f t="shared" si="2"/>
        <v>0</v>
      </c>
      <c r="J21" s="36">
        <f>VLOOKUP(J$7&amp;$A21,'PNC Exon. &amp; no Exon.'!$A:$AJ,3,0)+VLOOKUP(J$7&amp;$A21,'PNC Exon. &amp; no Exon.'!$A:$AJ,4,0)</f>
        <v>0</v>
      </c>
      <c r="K21" s="36">
        <f>VLOOKUP(K$7&amp;$A21,'PNC Exon. &amp; no Exon.'!$A:$AJ,3,0)+VLOOKUP(K$7&amp;$A21,'PNC Exon. &amp; no Exon.'!$A:$AJ,4,0)</f>
        <v>0</v>
      </c>
      <c r="L21" s="36">
        <f>VLOOKUP(L$7&amp;$A21,'PNC Exon. &amp; no Exon.'!$A:$AJ,3,0)+VLOOKUP(L$7&amp;$A21,'PNC Exon. &amp; no Exon.'!$A:$AJ,4,0)</f>
        <v>0</v>
      </c>
      <c r="M21" s="50">
        <f t="shared" si="3"/>
        <v>0</v>
      </c>
      <c r="N21" s="36">
        <f>VLOOKUP(N$7&amp;$A21,'PNC Exon. &amp; no Exon.'!$A:$AJ,3,0)+VLOOKUP(N$7&amp;$A21,'PNC Exon. &amp; no Exon.'!$A:$AJ,4,0)</f>
        <v>0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4"/>
        <v>0</v>
      </c>
      <c r="R21" s="50">
        <f t="shared" si="5"/>
        <v>159887679.81999999</v>
      </c>
      <c r="S21" s="84">
        <f t="shared" si="0"/>
        <v>1.0024294584794176</v>
      </c>
    </row>
    <row r="22" spans="1:19" ht="14.1" customHeight="1" x14ac:dyDescent="0.25">
      <c r="A22" s="37" t="s">
        <v>118</v>
      </c>
      <c r="B22" s="36">
        <f>VLOOKUP(B$7&amp;$A22,'PNC Exon. &amp; no Exon.'!$A:$AJ,3,0)+VLOOKUP(B$7&amp;$A22,'PNC Exon. &amp; no Exon.'!$A:$AJ,4,0)</f>
        <v>60471609.599999994</v>
      </c>
      <c r="C22" s="36">
        <f>VLOOKUP(C$7&amp;$A22,'PNC Exon. &amp; no Exon.'!$A:$AJ,3,0)+VLOOKUP(C$7&amp;$A22,'PNC Exon. &amp; no Exon.'!$A:$AJ,4,0)</f>
        <v>65971831.32</v>
      </c>
      <c r="D22" s="36">
        <f>VLOOKUP(D$7&amp;$A22,'PNC Exon. &amp; no Exon.'!$A:$AJ,3,0)+VLOOKUP(D$7&amp;$A22,'PNC Exon. &amp; no Exon.'!$A:$AJ,4,0)</f>
        <v>0</v>
      </c>
      <c r="E22" s="50">
        <f t="shared" si="1"/>
        <v>126443440.91999999</v>
      </c>
      <c r="F22" s="36">
        <f>VLOOKUP(F$7&amp;$A22,'PNC Exon. &amp; no Exon.'!$A:$AJ,3,0)+VLOOKUP(F$7&amp;$A22,'PNC Exon. &amp; no Exon.'!$A:$AJ,4,0)</f>
        <v>0</v>
      </c>
      <c r="G22" s="36">
        <f>VLOOKUP(G$7&amp;$A22,'PNC Exon. &amp; no Exon.'!$A:$AJ,3,0)+VLOOKUP(G$7&amp;$A22,'PNC Exon. &amp; no Exon.'!$A:$AJ,4,0)</f>
        <v>0</v>
      </c>
      <c r="H22" s="36">
        <f>VLOOKUP(H$7&amp;$A22,'PNC Exon. &amp; no Exon.'!$A:$AJ,3,0)+VLOOKUP(H$7&amp;$A22,'PNC Exon. &amp; no Exon.'!$A:$AJ,4,0)</f>
        <v>0</v>
      </c>
      <c r="I22" s="50">
        <f t="shared" si="2"/>
        <v>0</v>
      </c>
      <c r="J22" s="36">
        <f>VLOOKUP(J$7&amp;$A22,'PNC Exon. &amp; no Exon.'!$A:$AJ,3,0)+VLOOKUP(J$7&amp;$A22,'PNC Exon. &amp; no Exon.'!$A:$AJ,4,0)</f>
        <v>0</v>
      </c>
      <c r="K22" s="36">
        <f>VLOOKUP(K$7&amp;$A22,'PNC Exon. &amp; no Exon.'!$A:$AJ,3,0)+VLOOKUP(K$7&amp;$A22,'PNC Exon. &amp; no Exon.'!$A:$AJ,4,0)</f>
        <v>0</v>
      </c>
      <c r="L22" s="36">
        <f>VLOOKUP(L$7&amp;$A22,'PNC Exon. &amp; no Exon.'!$A:$AJ,3,0)+VLOOKUP(L$7&amp;$A22,'PNC Exon. &amp; no Exon.'!$A:$AJ,4,0)</f>
        <v>0</v>
      </c>
      <c r="M22" s="50">
        <f t="shared" si="3"/>
        <v>0</v>
      </c>
      <c r="N22" s="36">
        <f>VLOOKUP(N$7&amp;$A22,'PNC Exon. &amp; no Exon.'!$A:$AJ,3,0)+VLOOKUP(N$7&amp;$A22,'PNC Exon. &amp; no Exon.'!$A:$AJ,4,0)</f>
        <v>0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4"/>
        <v>0</v>
      </c>
      <c r="R22" s="50">
        <f t="shared" si="5"/>
        <v>126443440.91999999</v>
      </c>
      <c r="S22" s="84">
        <f t="shared" si="0"/>
        <v>0.79274794751168098</v>
      </c>
    </row>
    <row r="23" spans="1:19" ht="14.1" customHeight="1" x14ac:dyDescent="0.25">
      <c r="A23" s="37" t="s">
        <v>119</v>
      </c>
      <c r="B23" s="36">
        <f>VLOOKUP(B$7&amp;$A23,'PNC Exon. &amp; no Exon.'!$A:$AJ,3,0)+VLOOKUP(B$7&amp;$A23,'PNC Exon. &amp; no Exon.'!$A:$AJ,4,0)</f>
        <v>71873922.899999991</v>
      </c>
      <c r="C23" s="36">
        <f>VLOOKUP(C$7&amp;$A23,'PNC Exon. &amp; no Exon.'!$A:$AJ,3,0)+VLOOKUP(C$7&amp;$A23,'PNC Exon. &amp; no Exon.'!$A:$AJ,4,0)</f>
        <v>65998085.470000006</v>
      </c>
      <c r="D23" s="36">
        <f>VLOOKUP(D$7&amp;$A23,'PNC Exon. &amp; no Exon.'!$A:$AJ,3,0)+VLOOKUP(D$7&amp;$A23,'PNC Exon. &amp; no Exon.'!$A:$AJ,4,0)</f>
        <v>0</v>
      </c>
      <c r="E23" s="50">
        <f t="shared" si="1"/>
        <v>137872008.37</v>
      </c>
      <c r="F23" s="36">
        <f>VLOOKUP(F$7&amp;$A23,'PNC Exon. &amp; no Exon.'!$A:$AJ,3,0)+VLOOKUP(F$7&amp;$A23,'PNC Exon. &amp; no Exon.'!$A:$AJ,4,0)</f>
        <v>0</v>
      </c>
      <c r="G23" s="36">
        <f>VLOOKUP(G$7&amp;$A23,'PNC Exon. &amp; no Exon.'!$A:$AJ,3,0)+VLOOKUP(G$7&amp;$A23,'PNC Exon. &amp; no Exon.'!$A:$AJ,4,0)</f>
        <v>0</v>
      </c>
      <c r="H23" s="36">
        <f>VLOOKUP(H$7&amp;$A23,'PNC Exon. &amp; no Exon.'!$A:$AJ,3,0)+VLOOKUP(H$7&amp;$A23,'PNC Exon. &amp; no Exon.'!$A:$AJ,4,0)</f>
        <v>0</v>
      </c>
      <c r="I23" s="50">
        <f t="shared" si="2"/>
        <v>0</v>
      </c>
      <c r="J23" s="36">
        <f>VLOOKUP(J$7&amp;$A23,'PNC Exon. &amp; no Exon.'!$A:$AJ,3,0)+VLOOKUP(J$7&amp;$A23,'PNC Exon. &amp; no Exon.'!$A:$AJ,4,0)</f>
        <v>0</v>
      </c>
      <c r="K23" s="36">
        <f>VLOOKUP(K$7&amp;$A23,'PNC Exon. &amp; no Exon.'!$A:$AJ,3,0)+VLOOKUP(K$7&amp;$A23,'PNC Exon. &amp; no Exon.'!$A:$AJ,4,0)</f>
        <v>0</v>
      </c>
      <c r="L23" s="36">
        <f>VLOOKUP(L$7&amp;$A23,'PNC Exon. &amp; no Exon.'!$A:$AJ,3,0)+VLOOKUP(L$7&amp;$A23,'PNC Exon. &amp; no Exon.'!$A:$AJ,4,0)</f>
        <v>0</v>
      </c>
      <c r="M23" s="50">
        <f t="shared" si="3"/>
        <v>0</v>
      </c>
      <c r="N23" s="36">
        <f>VLOOKUP(N$7&amp;$A23,'PNC Exon. &amp; no Exon.'!$A:$AJ,3,0)+VLOOKUP(N$7&amp;$A23,'PNC Exon. &amp; no Exon.'!$A:$AJ,4,0)</f>
        <v>0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4"/>
        <v>0</v>
      </c>
      <c r="R23" s="50">
        <f t="shared" si="5"/>
        <v>137872008.37</v>
      </c>
      <c r="S23" s="84">
        <f t="shared" si="0"/>
        <v>0.86440032681317847</v>
      </c>
    </row>
    <row r="24" spans="1:19" ht="14.1" customHeight="1" x14ac:dyDescent="0.25">
      <c r="A24" s="37" t="s">
        <v>120</v>
      </c>
      <c r="B24" s="36">
        <f>VLOOKUP(B$7&amp;$A24,'PNC Exon. &amp; no Exon.'!$A:$AJ,3,0)+VLOOKUP(B$7&amp;$A24,'PNC Exon. &amp; no Exon.'!$A:$AJ,4,0)</f>
        <v>53239657.210000008</v>
      </c>
      <c r="C24" s="36">
        <f>VLOOKUP(C$7&amp;$A24,'PNC Exon. &amp; no Exon.'!$A:$AJ,3,0)+VLOOKUP(C$7&amp;$A24,'PNC Exon. &amp; no Exon.'!$A:$AJ,4,0)</f>
        <v>57893169.479999989</v>
      </c>
      <c r="D24" s="36">
        <f>VLOOKUP(D$7&amp;$A24,'PNC Exon. &amp; no Exon.'!$A:$AJ,3,0)+VLOOKUP(D$7&amp;$A24,'PNC Exon. &amp; no Exon.'!$A:$AJ,4,0)</f>
        <v>0</v>
      </c>
      <c r="E24" s="50">
        <f t="shared" si="1"/>
        <v>111132826.69</v>
      </c>
      <c r="F24" s="36">
        <f>VLOOKUP(F$7&amp;$A24,'PNC Exon. &amp; no Exon.'!$A:$AJ,3,0)+VLOOKUP(F$7&amp;$A24,'PNC Exon. &amp; no Exon.'!$A:$AJ,4,0)</f>
        <v>0</v>
      </c>
      <c r="G24" s="36">
        <f>VLOOKUP(G$7&amp;$A24,'PNC Exon. &amp; no Exon.'!$A:$AJ,3,0)+VLOOKUP(G$7&amp;$A24,'PNC Exon. &amp; no Exon.'!$A:$AJ,4,0)</f>
        <v>0</v>
      </c>
      <c r="H24" s="36">
        <f>VLOOKUP(H$7&amp;$A24,'PNC Exon. &amp; no Exon.'!$A:$AJ,3,0)+VLOOKUP(H$7&amp;$A24,'PNC Exon. &amp; no Exon.'!$A:$AJ,4,0)</f>
        <v>0</v>
      </c>
      <c r="I24" s="50">
        <f t="shared" si="2"/>
        <v>0</v>
      </c>
      <c r="J24" s="36">
        <f>VLOOKUP(J$7&amp;$A24,'PNC Exon. &amp; no Exon.'!$A:$AJ,3,0)+VLOOKUP(J$7&amp;$A24,'PNC Exon. &amp; no Exon.'!$A:$AJ,4,0)</f>
        <v>0</v>
      </c>
      <c r="K24" s="36">
        <f>VLOOKUP(K$7&amp;$A24,'PNC Exon. &amp; no Exon.'!$A:$AJ,3,0)+VLOOKUP(K$7&amp;$A24,'PNC Exon. &amp; no Exon.'!$A:$AJ,4,0)</f>
        <v>0</v>
      </c>
      <c r="L24" s="36">
        <f>VLOOKUP(L$7&amp;$A24,'PNC Exon. &amp; no Exon.'!$A:$AJ,3,0)+VLOOKUP(L$7&amp;$A24,'PNC Exon. &amp; no Exon.'!$A:$AJ,4,0)</f>
        <v>0</v>
      </c>
      <c r="M24" s="50">
        <f t="shared" si="3"/>
        <v>0</v>
      </c>
      <c r="N24" s="36">
        <f>VLOOKUP(N$7&amp;$A24,'PNC Exon. &amp; no Exon.'!$A:$AJ,3,0)+VLOOKUP(N$7&amp;$A24,'PNC Exon. &amp; no Exon.'!$A:$AJ,4,0)</f>
        <v>0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4"/>
        <v>0</v>
      </c>
      <c r="R24" s="50">
        <f t="shared" si="5"/>
        <v>111132826.69</v>
      </c>
      <c r="S24" s="84">
        <f t="shared" si="0"/>
        <v>0.69675674450689318</v>
      </c>
    </row>
    <row r="25" spans="1:19" ht="14.1" customHeight="1" x14ac:dyDescent="0.25">
      <c r="A25" s="37" t="s">
        <v>87</v>
      </c>
      <c r="B25" s="36">
        <f>VLOOKUP(B$7&amp;$A25,'PNC Exon. &amp; no Exon.'!$A:$AJ,3,0)+VLOOKUP(B$7&amp;$A25,'PNC Exon. &amp; no Exon.'!$A:$AJ,4,0)</f>
        <v>43488800.519999996</v>
      </c>
      <c r="C25" s="36">
        <f>VLOOKUP(C$7&amp;$A25,'PNC Exon. &amp; no Exon.'!$A:$AJ,3,0)+VLOOKUP(C$7&amp;$A25,'PNC Exon. &amp; no Exon.'!$A:$AJ,4,0)</f>
        <v>38914203.910000004</v>
      </c>
      <c r="D25" s="36">
        <f>VLOOKUP(D$7&amp;$A25,'PNC Exon. &amp; no Exon.'!$A:$AJ,3,0)+VLOOKUP(D$7&amp;$A25,'PNC Exon. &amp; no Exon.'!$A:$AJ,4,0)</f>
        <v>0</v>
      </c>
      <c r="E25" s="50">
        <f t="shared" si="1"/>
        <v>82403004.430000007</v>
      </c>
      <c r="F25" s="36">
        <f>VLOOKUP(F$7&amp;$A25,'PNC Exon. &amp; no Exon.'!$A:$AJ,3,0)+VLOOKUP(F$7&amp;$A25,'PNC Exon. &amp; no Exon.'!$A:$AJ,4,0)</f>
        <v>0</v>
      </c>
      <c r="G25" s="36">
        <f>VLOOKUP(G$7&amp;$A25,'PNC Exon. &amp; no Exon.'!$A:$AJ,3,0)+VLOOKUP(G$7&amp;$A25,'PNC Exon. &amp; no Exon.'!$A:$AJ,4,0)</f>
        <v>0</v>
      </c>
      <c r="H25" s="36">
        <f>VLOOKUP(H$7&amp;$A25,'PNC Exon. &amp; no Exon.'!$A:$AJ,3,0)+VLOOKUP(H$7&amp;$A25,'PNC Exon. &amp; no Exon.'!$A:$AJ,4,0)</f>
        <v>0</v>
      </c>
      <c r="I25" s="50">
        <f t="shared" si="2"/>
        <v>0</v>
      </c>
      <c r="J25" s="36">
        <f>VLOOKUP(J$7&amp;$A25,'PNC Exon. &amp; no Exon.'!$A:$AJ,3,0)+VLOOKUP(J$7&amp;$A25,'PNC Exon. &amp; no Exon.'!$A:$AJ,4,0)</f>
        <v>0</v>
      </c>
      <c r="K25" s="36">
        <f>VLOOKUP(K$7&amp;$A25,'PNC Exon. &amp; no Exon.'!$A:$AJ,3,0)+VLOOKUP(K$7&amp;$A25,'PNC Exon. &amp; no Exon.'!$A:$AJ,4,0)</f>
        <v>0</v>
      </c>
      <c r="L25" s="36">
        <f>VLOOKUP(L$7&amp;$A25,'PNC Exon. &amp; no Exon.'!$A:$AJ,3,0)+VLOOKUP(L$7&amp;$A25,'PNC Exon. &amp; no Exon.'!$A:$AJ,4,0)</f>
        <v>0</v>
      </c>
      <c r="M25" s="50">
        <f t="shared" si="3"/>
        <v>0</v>
      </c>
      <c r="N25" s="36">
        <f>VLOOKUP(N$7&amp;$A25,'PNC Exon. &amp; no Exon.'!$A:$AJ,3,0)+VLOOKUP(N$7&amp;$A25,'PNC Exon. &amp; no Exon.'!$A:$AJ,4,0)</f>
        <v>0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4"/>
        <v>0</v>
      </c>
      <c r="R25" s="50">
        <f t="shared" si="5"/>
        <v>82403004.430000007</v>
      </c>
      <c r="S25" s="84">
        <f t="shared" si="0"/>
        <v>0.5166326711403646</v>
      </c>
    </row>
    <row r="26" spans="1:19" ht="14.1" customHeight="1" x14ac:dyDescent="0.25">
      <c r="A26" s="37" t="s">
        <v>123</v>
      </c>
      <c r="B26" s="36">
        <f>VLOOKUP(B$7&amp;$A26,'PNC Exon. &amp; no Exon.'!$A:$AJ,3,0)+VLOOKUP(B$7&amp;$A26,'PNC Exon. &amp; no Exon.'!$A:$AJ,4,0)</f>
        <v>28898228.460000001</v>
      </c>
      <c r="C26" s="36">
        <f>VLOOKUP(C$7&amp;$A26,'PNC Exon. &amp; no Exon.'!$A:$AJ,3,0)+VLOOKUP(C$7&amp;$A26,'PNC Exon. &amp; no Exon.'!$A:$AJ,4,0)</f>
        <v>39715472.539999999</v>
      </c>
      <c r="D26" s="36">
        <f>VLOOKUP(D$7&amp;$A26,'PNC Exon. &amp; no Exon.'!$A:$AJ,3,0)+VLOOKUP(D$7&amp;$A26,'PNC Exon. &amp; no Exon.'!$A:$AJ,4,0)</f>
        <v>0</v>
      </c>
      <c r="E26" s="50">
        <f t="shared" si="1"/>
        <v>68613701</v>
      </c>
      <c r="F26" s="36">
        <f>VLOOKUP(F$7&amp;$A26,'PNC Exon. &amp; no Exon.'!$A:$AJ,3,0)+VLOOKUP(F$7&amp;$A26,'PNC Exon. &amp; no Exon.'!$A:$AJ,4,0)</f>
        <v>0</v>
      </c>
      <c r="G26" s="36">
        <f>VLOOKUP(G$7&amp;$A26,'PNC Exon. &amp; no Exon.'!$A:$AJ,3,0)+VLOOKUP(G$7&amp;$A26,'PNC Exon. &amp; no Exon.'!$A:$AJ,4,0)</f>
        <v>0</v>
      </c>
      <c r="H26" s="36">
        <f>VLOOKUP(H$7&amp;$A26,'PNC Exon. &amp; no Exon.'!$A:$AJ,3,0)+VLOOKUP(H$7&amp;$A26,'PNC Exon. &amp; no Exon.'!$A:$AJ,4,0)</f>
        <v>0</v>
      </c>
      <c r="I26" s="50">
        <f t="shared" si="2"/>
        <v>0</v>
      </c>
      <c r="J26" s="36">
        <f>VLOOKUP(J$7&amp;$A26,'PNC Exon. &amp; no Exon.'!$A:$AJ,3,0)+VLOOKUP(J$7&amp;$A26,'PNC Exon. &amp; no Exon.'!$A:$AJ,4,0)</f>
        <v>0</v>
      </c>
      <c r="K26" s="36">
        <f>VLOOKUP(K$7&amp;$A26,'PNC Exon. &amp; no Exon.'!$A:$AJ,3,0)+VLOOKUP(K$7&amp;$A26,'PNC Exon. &amp; no Exon.'!$A:$AJ,4,0)</f>
        <v>0</v>
      </c>
      <c r="L26" s="36">
        <f>VLOOKUP(L$7&amp;$A26,'PNC Exon. &amp; no Exon.'!$A:$AJ,3,0)+VLOOKUP(L$7&amp;$A26,'PNC Exon. &amp; no Exon.'!$A:$AJ,4,0)</f>
        <v>0</v>
      </c>
      <c r="M26" s="50">
        <f t="shared" si="3"/>
        <v>0</v>
      </c>
      <c r="N26" s="36">
        <f>VLOOKUP(N$7&amp;$A26,'PNC Exon. &amp; no Exon.'!$A:$AJ,3,0)+VLOOKUP(N$7&amp;$A26,'PNC Exon. &amp; no Exon.'!$A:$AJ,4,0)</f>
        <v>0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4"/>
        <v>0</v>
      </c>
      <c r="R26" s="50">
        <f t="shared" si="5"/>
        <v>68613701</v>
      </c>
      <c r="S26" s="84">
        <f t="shared" si="0"/>
        <v>0.43017945607273173</v>
      </c>
    </row>
    <row r="27" spans="1:19" ht="14.1" customHeight="1" x14ac:dyDescent="0.25">
      <c r="A27" s="37" t="s">
        <v>122</v>
      </c>
      <c r="B27" s="36">
        <f>VLOOKUP(B$7&amp;$A27,'PNC Exon. &amp; no Exon.'!$A:$AJ,3,0)+VLOOKUP(B$7&amp;$A27,'PNC Exon. &amp; no Exon.'!$A:$AJ,4,0)</f>
        <v>48729543.140000001</v>
      </c>
      <c r="C27" s="36">
        <f>VLOOKUP(C$7&amp;$A27,'PNC Exon. &amp; no Exon.'!$A:$AJ,3,0)+VLOOKUP(C$7&amp;$A27,'PNC Exon. &amp; no Exon.'!$A:$AJ,4,0)</f>
        <v>45484607.740000002</v>
      </c>
      <c r="D27" s="36">
        <f>VLOOKUP(D$7&amp;$A27,'PNC Exon. &amp; no Exon.'!$A:$AJ,3,0)+VLOOKUP(D$7&amp;$A27,'PNC Exon. &amp; no Exon.'!$A:$AJ,4,0)</f>
        <v>0</v>
      </c>
      <c r="E27" s="50">
        <f t="shared" si="1"/>
        <v>94214150.879999995</v>
      </c>
      <c r="F27" s="36">
        <f>VLOOKUP(F$7&amp;$A27,'PNC Exon. &amp; no Exon.'!$A:$AJ,3,0)+VLOOKUP(F$7&amp;$A27,'PNC Exon. &amp; no Exon.'!$A:$AJ,4,0)</f>
        <v>0</v>
      </c>
      <c r="G27" s="36">
        <f>VLOOKUP(G$7&amp;$A27,'PNC Exon. &amp; no Exon.'!$A:$AJ,3,0)+VLOOKUP(G$7&amp;$A27,'PNC Exon. &amp; no Exon.'!$A:$AJ,4,0)</f>
        <v>0</v>
      </c>
      <c r="H27" s="36">
        <f>VLOOKUP(H$7&amp;$A27,'PNC Exon. &amp; no Exon.'!$A:$AJ,3,0)+VLOOKUP(H$7&amp;$A27,'PNC Exon. &amp; no Exon.'!$A:$AJ,4,0)</f>
        <v>0</v>
      </c>
      <c r="I27" s="50">
        <f t="shared" si="2"/>
        <v>0</v>
      </c>
      <c r="J27" s="36">
        <f>VLOOKUP(J$7&amp;$A27,'PNC Exon. &amp; no Exon.'!$A:$AJ,3,0)+VLOOKUP(J$7&amp;$A27,'PNC Exon. &amp; no Exon.'!$A:$AJ,4,0)</f>
        <v>0</v>
      </c>
      <c r="K27" s="36">
        <f>VLOOKUP(K$7&amp;$A27,'PNC Exon. &amp; no Exon.'!$A:$AJ,3,0)+VLOOKUP(K$7&amp;$A27,'PNC Exon. &amp; no Exon.'!$A:$AJ,4,0)</f>
        <v>0</v>
      </c>
      <c r="L27" s="36">
        <f>VLOOKUP(L$7&amp;$A27,'PNC Exon. &amp; no Exon.'!$A:$AJ,3,0)+VLOOKUP(L$7&amp;$A27,'PNC Exon. &amp; no Exon.'!$A:$AJ,4,0)</f>
        <v>0</v>
      </c>
      <c r="M27" s="50">
        <f t="shared" si="3"/>
        <v>0</v>
      </c>
      <c r="N27" s="36">
        <f>VLOOKUP(N$7&amp;$A27,'PNC Exon. &amp; no Exon.'!$A:$AJ,3,0)+VLOOKUP(N$7&amp;$A27,'PNC Exon. &amp; no Exon.'!$A:$AJ,4,0)</f>
        <v>0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4"/>
        <v>0</v>
      </c>
      <c r="R27" s="50">
        <f t="shared" si="5"/>
        <v>94214150.879999995</v>
      </c>
      <c r="S27" s="84">
        <f t="shared" si="0"/>
        <v>0.59068366214369739</v>
      </c>
    </row>
    <row r="28" spans="1:19" ht="14.1" customHeight="1" x14ac:dyDescent="0.25">
      <c r="A28" s="37" t="s">
        <v>80</v>
      </c>
      <c r="B28" s="36">
        <f>VLOOKUP(B$7&amp;$A28,'PNC Exon. &amp; no Exon.'!$A:$AJ,3,0)+VLOOKUP(B$7&amp;$A28,'PNC Exon. &amp; no Exon.'!$A:$AJ,4,0)</f>
        <v>53803196.170000002</v>
      </c>
      <c r="C28" s="36">
        <f>VLOOKUP(C$7&amp;$A28,'PNC Exon. &amp; no Exon.'!$A:$AJ,3,0)+VLOOKUP(C$7&amp;$A28,'PNC Exon. &amp; no Exon.'!$A:$AJ,4,0)</f>
        <v>50619568.700000003</v>
      </c>
      <c r="D28" s="36">
        <f>VLOOKUP(D$7&amp;$A28,'PNC Exon. &amp; no Exon.'!$A:$AJ,3,0)+VLOOKUP(D$7&amp;$A28,'PNC Exon. &amp; no Exon.'!$A:$AJ,4,0)</f>
        <v>0</v>
      </c>
      <c r="E28" s="50">
        <f t="shared" si="1"/>
        <v>104422764.87</v>
      </c>
      <c r="F28" s="36">
        <f>VLOOKUP(F$7&amp;$A28,'PNC Exon. &amp; no Exon.'!$A:$AJ,3,0)+VLOOKUP(F$7&amp;$A28,'PNC Exon. &amp; no Exon.'!$A:$AJ,4,0)</f>
        <v>0</v>
      </c>
      <c r="G28" s="36">
        <f>VLOOKUP(G$7&amp;$A28,'PNC Exon. &amp; no Exon.'!$A:$AJ,3,0)+VLOOKUP(G$7&amp;$A28,'PNC Exon. &amp; no Exon.'!$A:$AJ,4,0)</f>
        <v>0</v>
      </c>
      <c r="H28" s="36">
        <f>VLOOKUP(H$7&amp;$A28,'PNC Exon. &amp; no Exon.'!$A:$AJ,3,0)+VLOOKUP(H$7&amp;$A28,'PNC Exon. &amp; no Exon.'!$A:$AJ,4,0)</f>
        <v>0</v>
      </c>
      <c r="I28" s="50">
        <f t="shared" si="2"/>
        <v>0</v>
      </c>
      <c r="J28" s="36">
        <f>VLOOKUP(J$7&amp;$A28,'PNC Exon. &amp; no Exon.'!$A:$AJ,3,0)+VLOOKUP(J$7&amp;$A28,'PNC Exon. &amp; no Exon.'!$A:$AJ,4,0)</f>
        <v>0</v>
      </c>
      <c r="K28" s="36">
        <f>VLOOKUP(K$7&amp;$A28,'PNC Exon. &amp; no Exon.'!$A:$AJ,3,0)+VLOOKUP(K$7&amp;$A28,'PNC Exon. &amp; no Exon.'!$A:$AJ,4,0)</f>
        <v>0</v>
      </c>
      <c r="L28" s="36">
        <f>VLOOKUP(L$7&amp;$A28,'PNC Exon. &amp; no Exon.'!$A:$AJ,3,0)+VLOOKUP(L$7&amp;$A28,'PNC Exon. &amp; no Exon.'!$A:$AJ,4,0)</f>
        <v>0</v>
      </c>
      <c r="M28" s="50">
        <f t="shared" si="3"/>
        <v>0</v>
      </c>
      <c r="N28" s="36">
        <f>VLOOKUP(N$7&amp;$A28,'PNC Exon. &amp; no Exon.'!$A:$AJ,3,0)+VLOOKUP(N$7&amp;$A28,'PNC Exon. &amp; no Exon.'!$A:$AJ,4,0)</f>
        <v>0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4"/>
        <v>0</v>
      </c>
      <c r="R28" s="50">
        <f t="shared" si="5"/>
        <v>104422764.87</v>
      </c>
      <c r="S28" s="84">
        <f t="shared" si="0"/>
        <v>0.65468743907849181</v>
      </c>
    </row>
    <row r="29" spans="1:19" ht="14.1" customHeight="1" x14ac:dyDescent="0.25">
      <c r="A29" s="37" t="s">
        <v>121</v>
      </c>
      <c r="B29" s="36">
        <f>VLOOKUP(B$7&amp;$A29,'PNC Exon. &amp; no Exon.'!$A:$AJ,3,0)+VLOOKUP(B$7&amp;$A29,'PNC Exon. &amp; no Exon.'!$A:$AJ,4,0)</f>
        <v>53094653.439999998</v>
      </c>
      <c r="C29" s="36">
        <f>VLOOKUP(C$7&amp;$A29,'PNC Exon. &amp; no Exon.'!$A:$AJ,3,0)+VLOOKUP(C$7&amp;$A29,'PNC Exon. &amp; no Exon.'!$A:$AJ,4,0)</f>
        <v>49769122.300000004</v>
      </c>
      <c r="D29" s="36">
        <f>VLOOKUP(D$7&amp;$A29,'PNC Exon. &amp; no Exon.'!$A:$AJ,3,0)+VLOOKUP(D$7&amp;$A29,'PNC Exon. &amp; no Exon.'!$A:$AJ,4,0)</f>
        <v>0</v>
      </c>
      <c r="E29" s="50">
        <f t="shared" si="1"/>
        <v>102863775.74000001</v>
      </c>
      <c r="F29" s="36">
        <f>VLOOKUP(F$7&amp;$A29,'PNC Exon. &amp; no Exon.'!$A:$AJ,3,0)+VLOOKUP(F$7&amp;$A29,'PNC Exon. &amp; no Exon.'!$A:$AJ,4,0)</f>
        <v>0</v>
      </c>
      <c r="G29" s="36">
        <f>VLOOKUP(G$7&amp;$A29,'PNC Exon. &amp; no Exon.'!$A:$AJ,3,0)+VLOOKUP(G$7&amp;$A29,'PNC Exon. &amp; no Exon.'!$A:$AJ,4,0)</f>
        <v>0</v>
      </c>
      <c r="H29" s="36">
        <f>VLOOKUP(H$7&amp;$A29,'PNC Exon. &amp; no Exon.'!$A:$AJ,3,0)+VLOOKUP(H$7&amp;$A29,'PNC Exon. &amp; no Exon.'!$A:$AJ,4,0)</f>
        <v>0</v>
      </c>
      <c r="I29" s="50">
        <f t="shared" si="2"/>
        <v>0</v>
      </c>
      <c r="J29" s="36">
        <f>VLOOKUP(J$7&amp;$A29,'PNC Exon. &amp; no Exon.'!$A:$AJ,3,0)+VLOOKUP(J$7&amp;$A29,'PNC Exon. &amp; no Exon.'!$A:$AJ,4,0)</f>
        <v>0</v>
      </c>
      <c r="K29" s="36">
        <f>VLOOKUP(K$7&amp;$A29,'PNC Exon. &amp; no Exon.'!$A:$AJ,3,0)+VLOOKUP(K$7&amp;$A29,'PNC Exon. &amp; no Exon.'!$A:$AJ,4,0)</f>
        <v>0</v>
      </c>
      <c r="L29" s="36">
        <f>VLOOKUP(L$7&amp;$A29,'PNC Exon. &amp; no Exon.'!$A:$AJ,3,0)+VLOOKUP(L$7&amp;$A29,'PNC Exon. &amp; no Exon.'!$A:$AJ,4,0)</f>
        <v>0</v>
      </c>
      <c r="M29" s="50">
        <f t="shared" si="3"/>
        <v>0</v>
      </c>
      <c r="N29" s="36">
        <f>VLOOKUP(N$7&amp;$A29,'PNC Exon. &amp; no Exon.'!$A:$AJ,3,0)+VLOOKUP(N$7&amp;$A29,'PNC Exon. &amp; no Exon.'!$A:$AJ,4,0)</f>
        <v>0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4"/>
        <v>0</v>
      </c>
      <c r="R29" s="50">
        <f t="shared" si="5"/>
        <v>102863775.74000001</v>
      </c>
      <c r="S29" s="84">
        <f t="shared" si="0"/>
        <v>0.6449132236347469</v>
      </c>
    </row>
    <row r="30" spans="1:19" ht="14.1" customHeight="1" x14ac:dyDescent="0.25">
      <c r="A30" s="37" t="s">
        <v>78</v>
      </c>
      <c r="B30" s="36">
        <f>VLOOKUP(B$7&amp;$A30,'PNC Exon. &amp; no Exon.'!$A:$AJ,3,0)+VLOOKUP(B$7&amp;$A30,'PNC Exon. &amp; no Exon.'!$A:$AJ,4,0)</f>
        <v>48046913.210000001</v>
      </c>
      <c r="C30" s="36">
        <f>VLOOKUP(C$7&amp;$A30,'PNC Exon. &amp; no Exon.'!$A:$AJ,3,0)+VLOOKUP(C$7&amp;$A30,'PNC Exon. &amp; no Exon.'!$A:$AJ,4,0)</f>
        <v>41055013.600000009</v>
      </c>
      <c r="D30" s="36">
        <f>VLOOKUP(D$7&amp;$A30,'PNC Exon. &amp; no Exon.'!$A:$AJ,3,0)+VLOOKUP(D$7&amp;$A30,'PNC Exon. &amp; no Exon.'!$A:$AJ,4,0)</f>
        <v>0</v>
      </c>
      <c r="E30" s="50">
        <f t="shared" si="1"/>
        <v>89101926.810000002</v>
      </c>
      <c r="F30" s="36">
        <f>VLOOKUP(F$7&amp;$A30,'PNC Exon. &amp; no Exon.'!$A:$AJ,3,0)+VLOOKUP(F$7&amp;$A30,'PNC Exon. &amp; no Exon.'!$A:$AJ,4,0)</f>
        <v>0</v>
      </c>
      <c r="G30" s="36">
        <f>VLOOKUP(G$7&amp;$A30,'PNC Exon. &amp; no Exon.'!$A:$AJ,3,0)+VLOOKUP(G$7&amp;$A30,'PNC Exon. &amp; no Exon.'!$A:$AJ,4,0)</f>
        <v>0</v>
      </c>
      <c r="H30" s="36">
        <f>VLOOKUP(H$7&amp;$A30,'PNC Exon. &amp; no Exon.'!$A:$AJ,3,0)+VLOOKUP(H$7&amp;$A30,'PNC Exon. &amp; no Exon.'!$A:$AJ,4,0)</f>
        <v>0</v>
      </c>
      <c r="I30" s="50">
        <f t="shared" si="2"/>
        <v>0</v>
      </c>
      <c r="J30" s="36">
        <f>VLOOKUP(J$7&amp;$A30,'PNC Exon. &amp; no Exon.'!$A:$AJ,3,0)+VLOOKUP(J$7&amp;$A30,'PNC Exon. &amp; no Exon.'!$A:$AJ,4,0)</f>
        <v>0</v>
      </c>
      <c r="K30" s="36">
        <f>VLOOKUP(K$7&amp;$A30,'PNC Exon. &amp; no Exon.'!$A:$AJ,3,0)+VLOOKUP(K$7&amp;$A30,'PNC Exon. &amp; no Exon.'!$A:$AJ,4,0)</f>
        <v>0</v>
      </c>
      <c r="L30" s="36">
        <f>VLOOKUP(L$7&amp;$A30,'PNC Exon. &amp; no Exon.'!$A:$AJ,3,0)+VLOOKUP(L$7&amp;$A30,'PNC Exon. &amp; no Exon.'!$A:$AJ,4,0)</f>
        <v>0</v>
      </c>
      <c r="M30" s="50">
        <f t="shared" si="3"/>
        <v>0</v>
      </c>
      <c r="N30" s="36">
        <f>VLOOKUP(N$7&amp;$A30,'PNC Exon. &amp; no Exon.'!$A:$AJ,3,0)+VLOOKUP(N$7&amp;$A30,'PNC Exon. &amp; no Exon.'!$A:$AJ,4,0)</f>
        <v>0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4"/>
        <v>0</v>
      </c>
      <c r="R30" s="50">
        <f t="shared" si="5"/>
        <v>89101926.810000002</v>
      </c>
      <c r="S30" s="84">
        <f t="shared" si="0"/>
        <v>0.5586321368986954</v>
      </c>
    </row>
    <row r="31" spans="1:19" ht="14.1" customHeight="1" x14ac:dyDescent="0.25">
      <c r="A31" s="37" t="s">
        <v>124</v>
      </c>
      <c r="B31" s="36">
        <f>VLOOKUP(B$7&amp;$A31,'PNC Exon. &amp; no Exon.'!$A:$AJ,3,0)+VLOOKUP(B$7&amp;$A31,'PNC Exon. &amp; no Exon.'!$A:$AJ,4,0)</f>
        <v>14867539.359999999</v>
      </c>
      <c r="C31" s="36">
        <f>VLOOKUP(C$7&amp;$A31,'PNC Exon. &amp; no Exon.'!$A:$AJ,3,0)+VLOOKUP(C$7&amp;$A31,'PNC Exon. &amp; no Exon.'!$A:$AJ,4,0)</f>
        <v>17843373.189999998</v>
      </c>
      <c r="D31" s="36">
        <f>VLOOKUP(D$7&amp;$A31,'PNC Exon. &amp; no Exon.'!$A:$AJ,3,0)+VLOOKUP(D$7&amp;$A31,'PNC Exon. &amp; no Exon.'!$A:$AJ,4,0)</f>
        <v>0</v>
      </c>
      <c r="E31" s="50">
        <f t="shared" si="1"/>
        <v>32710912.549999997</v>
      </c>
      <c r="F31" s="36">
        <f>VLOOKUP(F$7&amp;$A31,'PNC Exon. &amp; no Exon.'!$A:$AJ,3,0)+VLOOKUP(F$7&amp;$A31,'PNC Exon. &amp; no Exon.'!$A:$AJ,4,0)</f>
        <v>0</v>
      </c>
      <c r="G31" s="36">
        <f>VLOOKUP(G$7&amp;$A31,'PNC Exon. &amp; no Exon.'!$A:$AJ,3,0)+VLOOKUP(G$7&amp;$A31,'PNC Exon. &amp; no Exon.'!$A:$AJ,4,0)</f>
        <v>0</v>
      </c>
      <c r="H31" s="36">
        <f>VLOOKUP(H$7&amp;$A31,'PNC Exon. &amp; no Exon.'!$A:$AJ,3,0)+VLOOKUP(H$7&amp;$A31,'PNC Exon. &amp; no Exon.'!$A:$AJ,4,0)</f>
        <v>0</v>
      </c>
      <c r="I31" s="50">
        <f t="shared" si="2"/>
        <v>0</v>
      </c>
      <c r="J31" s="36">
        <f>VLOOKUP(J$7&amp;$A31,'PNC Exon. &amp; no Exon.'!$A:$AJ,3,0)+VLOOKUP(J$7&amp;$A31,'PNC Exon. &amp; no Exon.'!$A:$AJ,4,0)</f>
        <v>0</v>
      </c>
      <c r="K31" s="36">
        <f>VLOOKUP(K$7&amp;$A31,'PNC Exon. &amp; no Exon.'!$A:$AJ,3,0)+VLOOKUP(K$7&amp;$A31,'PNC Exon. &amp; no Exon.'!$A:$AJ,4,0)</f>
        <v>0</v>
      </c>
      <c r="L31" s="36">
        <f>VLOOKUP(L$7&amp;$A31,'PNC Exon. &amp; no Exon.'!$A:$AJ,3,0)+VLOOKUP(L$7&amp;$A31,'PNC Exon. &amp; no Exon.'!$A:$AJ,4,0)</f>
        <v>0</v>
      </c>
      <c r="M31" s="50">
        <f t="shared" si="3"/>
        <v>0</v>
      </c>
      <c r="N31" s="36">
        <f>VLOOKUP(N$7&amp;$A31,'PNC Exon. &amp; no Exon.'!$A:$AJ,3,0)+VLOOKUP(N$7&amp;$A31,'PNC Exon. &amp; no Exon.'!$A:$AJ,4,0)</f>
        <v>0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4"/>
        <v>0</v>
      </c>
      <c r="R31" s="50">
        <f t="shared" si="5"/>
        <v>32710912.549999997</v>
      </c>
      <c r="S31" s="84">
        <f t="shared" si="0"/>
        <v>0.20508385881125535</v>
      </c>
    </row>
    <row r="32" spans="1:19" ht="14.1" customHeight="1" x14ac:dyDescent="0.25">
      <c r="A32" s="37" t="s">
        <v>126</v>
      </c>
      <c r="B32" s="36">
        <f>VLOOKUP(B$7&amp;$A32,'PNC Exon. &amp; no Exon.'!$A:$AJ,3,0)+VLOOKUP(B$7&amp;$A32,'PNC Exon. &amp; no Exon.'!$A:$AJ,4,0)</f>
        <v>24287653.279999997</v>
      </c>
      <c r="C32" s="36">
        <f>VLOOKUP(C$7&amp;$A32,'PNC Exon. &amp; no Exon.'!$A:$AJ,3,0)+VLOOKUP(C$7&amp;$A32,'PNC Exon. &amp; no Exon.'!$A:$AJ,4,0)</f>
        <v>23331769.510000002</v>
      </c>
      <c r="D32" s="36">
        <f>VLOOKUP(D$7&amp;$A32,'PNC Exon. &amp; no Exon.'!$A:$AJ,3,0)+VLOOKUP(D$7&amp;$A32,'PNC Exon. &amp; no Exon.'!$A:$AJ,4,0)</f>
        <v>0</v>
      </c>
      <c r="E32" s="50">
        <f t="shared" si="1"/>
        <v>47619422.789999999</v>
      </c>
      <c r="F32" s="36">
        <f>VLOOKUP(F$7&amp;$A32,'PNC Exon. &amp; no Exon.'!$A:$AJ,3,0)+VLOOKUP(F$7&amp;$A32,'PNC Exon. &amp; no Exon.'!$A:$AJ,4,0)</f>
        <v>0</v>
      </c>
      <c r="G32" s="36">
        <f>VLOOKUP(G$7&amp;$A32,'PNC Exon. &amp; no Exon.'!$A:$AJ,3,0)+VLOOKUP(G$7&amp;$A32,'PNC Exon. &amp; no Exon.'!$A:$AJ,4,0)</f>
        <v>0</v>
      </c>
      <c r="H32" s="36">
        <f>VLOOKUP(H$7&amp;$A32,'PNC Exon. &amp; no Exon.'!$A:$AJ,3,0)+VLOOKUP(H$7&amp;$A32,'PNC Exon. &amp; no Exon.'!$A:$AJ,4,0)</f>
        <v>0</v>
      </c>
      <c r="I32" s="50">
        <f t="shared" si="2"/>
        <v>0</v>
      </c>
      <c r="J32" s="36">
        <f>VLOOKUP(J$7&amp;$A32,'PNC Exon. &amp; no Exon.'!$A:$AJ,3,0)+VLOOKUP(J$7&amp;$A32,'PNC Exon. &amp; no Exon.'!$A:$AJ,4,0)</f>
        <v>0</v>
      </c>
      <c r="K32" s="36">
        <f>VLOOKUP(K$7&amp;$A32,'PNC Exon. &amp; no Exon.'!$A:$AJ,3,0)+VLOOKUP(K$7&amp;$A32,'PNC Exon. &amp; no Exon.'!$A:$AJ,4,0)</f>
        <v>0</v>
      </c>
      <c r="L32" s="36">
        <f>VLOOKUP(L$7&amp;$A32,'PNC Exon. &amp; no Exon.'!$A:$AJ,3,0)+VLOOKUP(L$7&amp;$A32,'PNC Exon. &amp; no Exon.'!$A:$AJ,4,0)</f>
        <v>0</v>
      </c>
      <c r="M32" s="50">
        <f t="shared" si="3"/>
        <v>0</v>
      </c>
      <c r="N32" s="36">
        <f>VLOOKUP(N$7&amp;$A32,'PNC Exon. &amp; no Exon.'!$A:$AJ,3,0)+VLOOKUP(N$7&amp;$A32,'PNC Exon. &amp; no Exon.'!$A:$AJ,4,0)</f>
        <v>0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4"/>
        <v>0</v>
      </c>
      <c r="R32" s="50">
        <f t="shared" si="5"/>
        <v>47619422.789999999</v>
      </c>
      <c r="S32" s="84">
        <f t="shared" si="0"/>
        <v>0.29855403652252543</v>
      </c>
    </row>
    <row r="33" spans="1:19" ht="14.1" customHeight="1" x14ac:dyDescent="0.25">
      <c r="A33" s="37" t="s">
        <v>125</v>
      </c>
      <c r="B33" s="36">
        <f>VLOOKUP(B$7&amp;$A33,'PNC Exon. &amp; no Exon.'!$A:$AJ,3,0)+VLOOKUP(B$7&amp;$A33,'PNC Exon. &amp; no Exon.'!$A:$AJ,4,0)</f>
        <v>22140257</v>
      </c>
      <c r="C33" s="36">
        <f>VLOOKUP(C$7&amp;$A33,'PNC Exon. &amp; no Exon.'!$A:$AJ,3,0)+VLOOKUP(C$7&amp;$A33,'PNC Exon. &amp; no Exon.'!$A:$AJ,4,0)</f>
        <v>19361069.52</v>
      </c>
      <c r="D33" s="36">
        <f>VLOOKUP(D$7&amp;$A33,'PNC Exon. &amp; no Exon.'!$A:$AJ,3,0)+VLOOKUP(D$7&amp;$A33,'PNC Exon. &amp; no Exon.'!$A:$AJ,4,0)</f>
        <v>0</v>
      </c>
      <c r="E33" s="50">
        <f t="shared" si="1"/>
        <v>41501326.519999996</v>
      </c>
      <c r="F33" s="36">
        <f>VLOOKUP(F$7&amp;$A33,'PNC Exon. &amp; no Exon.'!$A:$AJ,3,0)+VLOOKUP(F$7&amp;$A33,'PNC Exon. &amp; no Exon.'!$A:$AJ,4,0)</f>
        <v>0</v>
      </c>
      <c r="G33" s="36">
        <f>VLOOKUP(G$7&amp;$A33,'PNC Exon. &amp; no Exon.'!$A:$AJ,3,0)+VLOOKUP(G$7&amp;$A33,'PNC Exon. &amp; no Exon.'!$A:$AJ,4,0)</f>
        <v>0</v>
      </c>
      <c r="H33" s="36">
        <f>VLOOKUP(H$7&amp;$A33,'PNC Exon. &amp; no Exon.'!$A:$AJ,3,0)+VLOOKUP(H$7&amp;$A33,'PNC Exon. &amp; no Exon.'!$A:$AJ,4,0)</f>
        <v>0</v>
      </c>
      <c r="I33" s="50">
        <f t="shared" si="2"/>
        <v>0</v>
      </c>
      <c r="J33" s="36">
        <f>VLOOKUP(J$7&amp;$A33,'PNC Exon. &amp; no Exon.'!$A:$AJ,3,0)+VLOOKUP(J$7&amp;$A33,'PNC Exon. &amp; no Exon.'!$A:$AJ,4,0)</f>
        <v>0</v>
      </c>
      <c r="K33" s="36">
        <f>VLOOKUP(K$7&amp;$A33,'PNC Exon. &amp; no Exon.'!$A:$AJ,3,0)+VLOOKUP(K$7&amp;$A33,'PNC Exon. &amp; no Exon.'!$A:$AJ,4,0)</f>
        <v>0</v>
      </c>
      <c r="L33" s="36">
        <f>VLOOKUP(L$7&amp;$A33,'PNC Exon. &amp; no Exon.'!$A:$AJ,3,0)+VLOOKUP(L$7&amp;$A33,'PNC Exon. &amp; no Exon.'!$A:$AJ,4,0)</f>
        <v>0</v>
      </c>
      <c r="M33" s="50">
        <f t="shared" si="3"/>
        <v>0</v>
      </c>
      <c r="N33" s="36">
        <f>VLOOKUP(N$7&amp;$A33,'PNC Exon. &amp; no Exon.'!$A:$AJ,3,0)+VLOOKUP(N$7&amp;$A33,'PNC Exon. &amp; no Exon.'!$A:$AJ,4,0)</f>
        <v>0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4"/>
        <v>0</v>
      </c>
      <c r="R33" s="50">
        <f t="shared" si="5"/>
        <v>41501326.519999996</v>
      </c>
      <c r="S33" s="84">
        <f t="shared" si="0"/>
        <v>0.26019610964682449</v>
      </c>
    </row>
    <row r="34" spans="1:19" ht="14.1" customHeight="1" x14ac:dyDescent="0.25">
      <c r="A34" s="37" t="s">
        <v>127</v>
      </c>
      <c r="B34" s="36">
        <f>VLOOKUP(B$7&amp;$A34,'PNC Exon. &amp; no Exon.'!$A:$AJ,3,0)+VLOOKUP(B$7&amp;$A34,'PNC Exon. &amp; no Exon.'!$A:$AJ,4,0)</f>
        <v>6730317.5299999993</v>
      </c>
      <c r="C34" s="36">
        <f>VLOOKUP(C$7&amp;$A34,'PNC Exon. &amp; no Exon.'!$A:$AJ,3,0)+VLOOKUP(C$7&amp;$A34,'PNC Exon. &amp; no Exon.'!$A:$AJ,4,0)</f>
        <v>6244890.4800000004</v>
      </c>
      <c r="D34" s="36">
        <f>VLOOKUP(D$7&amp;$A34,'PNC Exon. &amp; no Exon.'!$A:$AJ,3,0)+VLOOKUP(D$7&amp;$A34,'PNC Exon. &amp; no Exon.'!$A:$AJ,4,0)</f>
        <v>0</v>
      </c>
      <c r="E34" s="50">
        <f t="shared" si="1"/>
        <v>12975208.01</v>
      </c>
      <c r="F34" s="36">
        <f>VLOOKUP(F$7&amp;$A34,'PNC Exon. &amp; no Exon.'!$A:$AJ,3,0)+VLOOKUP(F$7&amp;$A34,'PNC Exon. &amp; no Exon.'!$A:$AJ,4,0)</f>
        <v>0</v>
      </c>
      <c r="G34" s="36">
        <f>VLOOKUP(G$7&amp;$A34,'PNC Exon. &amp; no Exon.'!$A:$AJ,3,0)+VLOOKUP(G$7&amp;$A34,'PNC Exon. &amp; no Exon.'!$A:$AJ,4,0)</f>
        <v>0</v>
      </c>
      <c r="H34" s="36">
        <f>VLOOKUP(H$7&amp;$A34,'PNC Exon. &amp; no Exon.'!$A:$AJ,3,0)+VLOOKUP(H$7&amp;$A34,'PNC Exon. &amp; no Exon.'!$A:$AJ,4,0)</f>
        <v>0</v>
      </c>
      <c r="I34" s="50">
        <f t="shared" si="2"/>
        <v>0</v>
      </c>
      <c r="J34" s="36">
        <f>VLOOKUP(J$7&amp;$A34,'PNC Exon. &amp; no Exon.'!$A:$AJ,3,0)+VLOOKUP(J$7&amp;$A34,'PNC Exon. &amp; no Exon.'!$A:$AJ,4,0)</f>
        <v>0</v>
      </c>
      <c r="K34" s="36">
        <f>VLOOKUP(K$7&amp;$A34,'PNC Exon. &amp; no Exon.'!$A:$AJ,3,0)+VLOOKUP(K$7&amp;$A34,'PNC Exon. &amp; no Exon.'!$A:$AJ,4,0)</f>
        <v>0</v>
      </c>
      <c r="L34" s="36">
        <f>VLOOKUP(L$7&amp;$A34,'PNC Exon. &amp; no Exon.'!$A:$AJ,3,0)+VLOOKUP(L$7&amp;$A34,'PNC Exon. &amp; no Exon.'!$A:$AJ,4,0)</f>
        <v>0</v>
      </c>
      <c r="M34" s="50">
        <f t="shared" si="3"/>
        <v>0</v>
      </c>
      <c r="N34" s="36">
        <f>VLOOKUP(N$7&amp;$A34,'PNC Exon. &amp; no Exon.'!$A:$AJ,3,0)+VLOOKUP(N$7&amp;$A34,'PNC Exon. &amp; no Exon.'!$A:$AJ,4,0)</f>
        <v>0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4"/>
        <v>0</v>
      </c>
      <c r="R34" s="50">
        <f t="shared" si="5"/>
        <v>12975208.01</v>
      </c>
      <c r="S34" s="84">
        <f t="shared" si="0"/>
        <v>8.1349174331411617E-2</v>
      </c>
    </row>
    <row r="35" spans="1:19" ht="14.1" customHeight="1" x14ac:dyDescent="0.25">
      <c r="A35" s="37" t="s">
        <v>109</v>
      </c>
      <c r="B35" s="36">
        <f>VLOOKUP(B$7&amp;$A35,'PNC Exon. &amp; no Exon.'!$A:$AJ,3,0)+VLOOKUP(B$7&amp;$A35,'PNC Exon. &amp; no Exon.'!$A:$AJ,4,0)</f>
        <v>25687886.210000001</v>
      </c>
      <c r="C35" s="36">
        <f>VLOOKUP(C$7&amp;$A35,'PNC Exon. &amp; no Exon.'!$A:$AJ,3,0)+VLOOKUP(C$7&amp;$A35,'PNC Exon. &amp; no Exon.'!$A:$AJ,4,0)</f>
        <v>19143225.279999997</v>
      </c>
      <c r="D35" s="36">
        <f>VLOOKUP(D$7&amp;$A35,'PNC Exon. &amp; no Exon.'!$A:$AJ,3,0)+VLOOKUP(D$7&amp;$A35,'PNC Exon. &amp; no Exon.'!$A:$AJ,4,0)</f>
        <v>0</v>
      </c>
      <c r="E35" s="50">
        <f t="shared" si="1"/>
        <v>44831111.489999995</v>
      </c>
      <c r="F35" s="36">
        <f>VLOOKUP(F$7&amp;$A35,'PNC Exon. &amp; no Exon.'!$A:$AJ,3,0)+VLOOKUP(F$7&amp;$A35,'PNC Exon. &amp; no Exon.'!$A:$AJ,4,0)</f>
        <v>0</v>
      </c>
      <c r="G35" s="36">
        <f>VLOOKUP(G$7&amp;$A35,'PNC Exon. &amp; no Exon.'!$A:$AJ,3,0)+VLOOKUP(G$7&amp;$A35,'PNC Exon. &amp; no Exon.'!$A:$AJ,4,0)</f>
        <v>0</v>
      </c>
      <c r="H35" s="36">
        <f>VLOOKUP(H$7&amp;$A35,'PNC Exon. &amp; no Exon.'!$A:$AJ,3,0)+VLOOKUP(H$7&amp;$A35,'PNC Exon. &amp; no Exon.'!$A:$AJ,4,0)</f>
        <v>0</v>
      </c>
      <c r="I35" s="50">
        <f t="shared" si="2"/>
        <v>0</v>
      </c>
      <c r="J35" s="36">
        <f>VLOOKUP(J$7&amp;$A35,'PNC Exon. &amp; no Exon.'!$A:$AJ,3,0)+VLOOKUP(J$7&amp;$A35,'PNC Exon. &amp; no Exon.'!$A:$AJ,4,0)</f>
        <v>0</v>
      </c>
      <c r="K35" s="36">
        <f>VLOOKUP(K$7&amp;$A35,'PNC Exon. &amp; no Exon.'!$A:$AJ,3,0)+VLOOKUP(K$7&amp;$A35,'PNC Exon. &amp; no Exon.'!$A:$AJ,4,0)</f>
        <v>0</v>
      </c>
      <c r="L35" s="36">
        <f>VLOOKUP(L$7&amp;$A35,'PNC Exon. &amp; no Exon.'!$A:$AJ,3,0)+VLOOKUP(L$7&amp;$A35,'PNC Exon. &amp; no Exon.'!$A:$AJ,4,0)</f>
        <v>0</v>
      </c>
      <c r="M35" s="50">
        <f t="shared" si="3"/>
        <v>0</v>
      </c>
      <c r="N35" s="36">
        <f>VLOOKUP(N$7&amp;$A35,'PNC Exon. &amp; no Exon.'!$A:$AJ,3,0)+VLOOKUP(N$7&amp;$A35,'PNC Exon. &amp; no Exon.'!$A:$AJ,4,0)</f>
        <v>0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4"/>
        <v>0</v>
      </c>
      <c r="R35" s="50">
        <f t="shared" si="5"/>
        <v>44831111.489999995</v>
      </c>
      <c r="S35" s="84">
        <f t="shared" si="0"/>
        <v>0.28107248078491187</v>
      </c>
    </row>
    <row r="36" spans="1:19" ht="14.1" customHeight="1" x14ac:dyDescent="0.25">
      <c r="A36" s="37" t="s">
        <v>79</v>
      </c>
      <c r="B36" s="36">
        <f>VLOOKUP(B$7&amp;$A36,'PNC Exon. &amp; no Exon.'!$A:$AJ,3,0)+VLOOKUP(B$7&amp;$A36,'PNC Exon. &amp; no Exon.'!$A:$AJ,4,0)</f>
        <v>5624740.7699999996</v>
      </c>
      <c r="C36" s="36">
        <f>VLOOKUP(C$7&amp;$A36,'PNC Exon. &amp; no Exon.'!$A:$AJ,3,0)+VLOOKUP(C$7&amp;$A36,'PNC Exon. &amp; no Exon.'!$A:$AJ,4,0)</f>
        <v>4818435.2300000004</v>
      </c>
      <c r="D36" s="36">
        <f>VLOOKUP(D$7&amp;$A36,'PNC Exon. &amp; no Exon.'!$A:$AJ,3,0)+VLOOKUP(D$7&amp;$A36,'PNC Exon. &amp; no Exon.'!$A:$AJ,4,0)</f>
        <v>0</v>
      </c>
      <c r="E36" s="50">
        <f t="shared" si="1"/>
        <v>10443176</v>
      </c>
      <c r="F36" s="36">
        <f>VLOOKUP(F$7&amp;$A36,'PNC Exon. &amp; no Exon.'!$A:$AJ,3,0)+VLOOKUP(F$7&amp;$A36,'PNC Exon. &amp; no Exon.'!$A:$AJ,4,0)</f>
        <v>0</v>
      </c>
      <c r="G36" s="36">
        <f>VLOOKUP(G$7&amp;$A36,'PNC Exon. &amp; no Exon.'!$A:$AJ,3,0)+VLOOKUP(G$7&amp;$A36,'PNC Exon. &amp; no Exon.'!$A:$AJ,4,0)</f>
        <v>0</v>
      </c>
      <c r="H36" s="36">
        <f>VLOOKUP(H$7&amp;$A36,'PNC Exon. &amp; no Exon.'!$A:$AJ,3,0)+VLOOKUP(H$7&amp;$A36,'PNC Exon. &amp; no Exon.'!$A:$AJ,4,0)</f>
        <v>0</v>
      </c>
      <c r="I36" s="50">
        <f t="shared" si="2"/>
        <v>0</v>
      </c>
      <c r="J36" s="36">
        <f>VLOOKUP(J$7&amp;$A36,'PNC Exon. &amp; no Exon.'!$A:$AJ,3,0)+VLOOKUP(J$7&amp;$A36,'PNC Exon. &amp; no Exon.'!$A:$AJ,4,0)</f>
        <v>0</v>
      </c>
      <c r="K36" s="36">
        <f>VLOOKUP(K$7&amp;$A36,'PNC Exon. &amp; no Exon.'!$A:$AJ,3,0)+VLOOKUP(K$7&amp;$A36,'PNC Exon. &amp; no Exon.'!$A:$AJ,4,0)</f>
        <v>0</v>
      </c>
      <c r="L36" s="36">
        <f>VLOOKUP(L$7&amp;$A36,'PNC Exon. &amp; no Exon.'!$A:$AJ,3,0)+VLOOKUP(L$7&amp;$A36,'PNC Exon. &amp; no Exon.'!$A:$AJ,4,0)</f>
        <v>0</v>
      </c>
      <c r="M36" s="50">
        <f t="shared" si="3"/>
        <v>0</v>
      </c>
      <c r="N36" s="36">
        <f>VLOOKUP(N$7&amp;$A36,'PNC Exon. &amp; no Exon.'!$A:$AJ,3,0)+VLOOKUP(N$7&amp;$A36,'PNC Exon. &amp; no Exon.'!$A:$AJ,4,0)</f>
        <v>0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4"/>
        <v>0</v>
      </c>
      <c r="R36" s="50">
        <f t="shared" si="5"/>
        <v>10443176</v>
      </c>
      <c r="S36" s="84">
        <f t="shared" si="0"/>
        <v>6.5474383481395435E-2</v>
      </c>
    </row>
    <row r="37" spans="1:19" ht="14.1" customHeight="1" x14ac:dyDescent="0.25">
      <c r="A37" s="37" t="s">
        <v>128</v>
      </c>
      <c r="B37" s="36">
        <f>VLOOKUP(B$7&amp;$A37,'PNC Exon. &amp; no Exon.'!$A:$AJ,3,0)+VLOOKUP(B$7&amp;$A37,'PNC Exon. &amp; no Exon.'!$A:$AJ,4,0)</f>
        <v>7150202.0200000005</v>
      </c>
      <c r="C37" s="36">
        <f>VLOOKUP(C$7&amp;$A37,'PNC Exon. &amp; no Exon.'!$A:$AJ,3,0)+VLOOKUP(C$7&amp;$A37,'PNC Exon. &amp; no Exon.'!$A:$AJ,4,0)</f>
        <v>6806148.2199999997</v>
      </c>
      <c r="D37" s="36">
        <f>VLOOKUP(D$7&amp;$A37,'PNC Exon. &amp; no Exon.'!$A:$AJ,3,0)+VLOOKUP(D$7&amp;$A37,'PNC Exon. &amp; no Exon.'!$A:$AJ,4,0)</f>
        <v>0</v>
      </c>
      <c r="E37" s="50">
        <f t="shared" si="1"/>
        <v>13956350.24</v>
      </c>
      <c r="F37" s="36">
        <f>VLOOKUP(F$7&amp;$A37,'PNC Exon. &amp; no Exon.'!$A:$AJ,3,0)+VLOOKUP(F$7&amp;$A37,'PNC Exon. &amp; no Exon.'!$A:$AJ,4,0)</f>
        <v>0</v>
      </c>
      <c r="G37" s="36">
        <f>VLOOKUP(G$7&amp;$A37,'PNC Exon. &amp; no Exon.'!$A:$AJ,3,0)+VLOOKUP(G$7&amp;$A37,'PNC Exon. &amp; no Exon.'!$A:$AJ,4,0)</f>
        <v>0</v>
      </c>
      <c r="H37" s="36">
        <f>VLOOKUP(H$7&amp;$A37,'PNC Exon. &amp; no Exon.'!$A:$AJ,3,0)+VLOOKUP(H$7&amp;$A37,'PNC Exon. &amp; no Exon.'!$A:$AJ,4,0)</f>
        <v>0</v>
      </c>
      <c r="I37" s="50">
        <f t="shared" si="2"/>
        <v>0</v>
      </c>
      <c r="J37" s="36">
        <f>VLOOKUP(J$7&amp;$A37,'PNC Exon. &amp; no Exon.'!$A:$AJ,3,0)+VLOOKUP(J$7&amp;$A37,'PNC Exon. &amp; no Exon.'!$A:$AJ,4,0)</f>
        <v>0</v>
      </c>
      <c r="K37" s="36">
        <f>VLOOKUP(K$7&amp;$A37,'PNC Exon. &amp; no Exon.'!$A:$AJ,3,0)+VLOOKUP(K$7&amp;$A37,'PNC Exon. &amp; no Exon.'!$A:$AJ,4,0)</f>
        <v>0</v>
      </c>
      <c r="L37" s="36">
        <f>VLOOKUP(L$7&amp;$A37,'PNC Exon. &amp; no Exon.'!$A:$AJ,3,0)+VLOOKUP(L$7&amp;$A37,'PNC Exon. &amp; no Exon.'!$A:$AJ,4,0)</f>
        <v>0</v>
      </c>
      <c r="M37" s="50">
        <f t="shared" si="3"/>
        <v>0</v>
      </c>
      <c r="N37" s="36">
        <f>VLOOKUP(N$7&amp;$A37,'PNC Exon. &amp; no Exon.'!$A:$AJ,3,0)+VLOOKUP(N$7&amp;$A37,'PNC Exon. &amp; no Exon.'!$A:$AJ,4,0)</f>
        <v>0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4"/>
        <v>0</v>
      </c>
      <c r="R37" s="50">
        <f t="shared" si="5"/>
        <v>13956350.24</v>
      </c>
      <c r="S37" s="85">
        <f t="shared" si="0"/>
        <v>8.7500529303961294E-2</v>
      </c>
    </row>
    <row r="38" spans="1:19" ht="14.1" customHeight="1" x14ac:dyDescent="0.25">
      <c r="A38" s="37" t="s">
        <v>130</v>
      </c>
      <c r="B38" s="36">
        <f>VLOOKUP(B$7&amp;$A38,'PNC Exon. &amp; no Exon.'!$A:$AJ,3,0)+VLOOKUP(B$7&amp;$A38,'PNC Exon. &amp; no Exon.'!$A:$AJ,4,0)</f>
        <v>4637249.1999999993</v>
      </c>
      <c r="C38" s="36">
        <f>VLOOKUP(C$7&amp;$A38,'PNC Exon. &amp; no Exon.'!$A:$AJ,3,0)+VLOOKUP(C$7&amp;$A38,'PNC Exon. &amp; no Exon.'!$A:$AJ,4,0)</f>
        <v>5586670.0600000005</v>
      </c>
      <c r="D38" s="36">
        <f>VLOOKUP(D$7&amp;$A38,'PNC Exon. &amp; no Exon.'!$A:$AJ,3,0)+VLOOKUP(D$7&amp;$A38,'PNC Exon. &amp; no Exon.'!$A:$AJ,4,0)</f>
        <v>0</v>
      </c>
      <c r="E38" s="50">
        <f t="shared" si="1"/>
        <v>10223919.26</v>
      </c>
      <c r="F38" s="36">
        <f>VLOOKUP(F$7&amp;$A38,'PNC Exon. &amp; no Exon.'!$A:$AJ,3,0)+VLOOKUP(F$7&amp;$A38,'PNC Exon. &amp; no Exon.'!$A:$AJ,4,0)</f>
        <v>0</v>
      </c>
      <c r="G38" s="36">
        <f>VLOOKUP(G$7&amp;$A38,'PNC Exon. &amp; no Exon.'!$A:$AJ,3,0)+VLOOKUP(G$7&amp;$A38,'PNC Exon. &amp; no Exon.'!$A:$AJ,4,0)</f>
        <v>0</v>
      </c>
      <c r="H38" s="36">
        <f>VLOOKUP(H$7&amp;$A38,'PNC Exon. &amp; no Exon.'!$A:$AJ,3,0)+VLOOKUP(H$7&amp;$A38,'PNC Exon. &amp; no Exon.'!$A:$AJ,4,0)</f>
        <v>0</v>
      </c>
      <c r="I38" s="50">
        <f t="shared" si="2"/>
        <v>0</v>
      </c>
      <c r="J38" s="36">
        <f>VLOOKUP(J$7&amp;$A38,'PNC Exon. &amp; no Exon.'!$A:$AJ,3,0)+VLOOKUP(J$7&amp;$A38,'PNC Exon. &amp; no Exon.'!$A:$AJ,4,0)</f>
        <v>0</v>
      </c>
      <c r="K38" s="36">
        <f>VLOOKUP(K$7&amp;$A38,'PNC Exon. &amp; no Exon.'!$A:$AJ,3,0)+VLOOKUP(K$7&amp;$A38,'PNC Exon. &amp; no Exon.'!$A:$AJ,4,0)</f>
        <v>0</v>
      </c>
      <c r="L38" s="36">
        <f>VLOOKUP(L$7&amp;$A38,'PNC Exon. &amp; no Exon.'!$A:$AJ,3,0)+VLOOKUP(L$7&amp;$A38,'PNC Exon. &amp; no Exon.'!$A:$AJ,4,0)</f>
        <v>0</v>
      </c>
      <c r="M38" s="50">
        <f t="shared" si="3"/>
        <v>0</v>
      </c>
      <c r="N38" s="36">
        <f>VLOOKUP(N$7&amp;$A38,'PNC Exon. &amp; no Exon.'!$A:$AJ,3,0)+VLOOKUP(N$7&amp;$A38,'PNC Exon. &amp; no Exon.'!$A:$AJ,4,0)</f>
        <v>0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4"/>
        <v>0</v>
      </c>
      <c r="R38" s="50">
        <f t="shared" si="5"/>
        <v>10223919.26</v>
      </c>
      <c r="S38" s="84">
        <f t="shared" si="0"/>
        <v>6.4099734631692953E-2</v>
      </c>
    </row>
    <row r="39" spans="1:19" ht="14.1" customHeight="1" x14ac:dyDescent="0.25">
      <c r="A39" s="37" t="s">
        <v>129</v>
      </c>
      <c r="B39" s="36">
        <f>VLOOKUP(B$7&amp;$A39,'PNC Exon. &amp; no Exon.'!$A:$AJ,3,0)+VLOOKUP(B$7&amp;$A39,'PNC Exon. &amp; no Exon.'!$A:$AJ,4,0)</f>
        <v>1114977</v>
      </c>
      <c r="C39" s="36">
        <f>VLOOKUP(C$7&amp;$A39,'PNC Exon. &amp; no Exon.'!$A:$AJ,3,0)+VLOOKUP(C$7&amp;$A39,'PNC Exon. &amp; no Exon.'!$A:$AJ,4,0)</f>
        <v>1148588</v>
      </c>
      <c r="D39" s="36">
        <f>VLOOKUP(D$7&amp;$A39,'PNC Exon. &amp; no Exon.'!$A:$AJ,3,0)+VLOOKUP(D$7&amp;$A39,'PNC Exon. &amp; no Exon.'!$A:$AJ,4,0)</f>
        <v>0</v>
      </c>
      <c r="E39" s="50">
        <f t="shared" si="1"/>
        <v>2263565</v>
      </c>
      <c r="F39" s="36">
        <f>VLOOKUP(F$7&amp;$A39,'PNC Exon. &amp; no Exon.'!$A:$AJ,3,0)+VLOOKUP(F$7&amp;$A39,'PNC Exon. &amp; no Exon.'!$A:$AJ,4,0)</f>
        <v>0</v>
      </c>
      <c r="G39" s="36">
        <f>VLOOKUP(G$7&amp;$A39,'PNC Exon. &amp; no Exon.'!$A:$AJ,3,0)+VLOOKUP(G$7&amp;$A39,'PNC Exon. &amp; no Exon.'!$A:$AJ,4,0)</f>
        <v>0</v>
      </c>
      <c r="H39" s="36">
        <f>VLOOKUP(H$7&amp;$A39,'PNC Exon. &amp; no Exon.'!$A:$AJ,3,0)+VLOOKUP(H$7&amp;$A39,'PNC Exon. &amp; no Exon.'!$A:$AJ,4,0)</f>
        <v>0</v>
      </c>
      <c r="I39" s="50">
        <f t="shared" si="2"/>
        <v>0</v>
      </c>
      <c r="J39" s="36">
        <f>VLOOKUP(J$7&amp;$A39,'PNC Exon. &amp; no Exon.'!$A:$AJ,3,0)+VLOOKUP(J$7&amp;$A39,'PNC Exon. &amp; no Exon.'!$A:$AJ,4,0)</f>
        <v>0</v>
      </c>
      <c r="K39" s="36">
        <f>VLOOKUP(K$7&amp;$A39,'PNC Exon. &amp; no Exon.'!$A:$AJ,3,0)+VLOOKUP(K$7&amp;$A39,'PNC Exon. &amp; no Exon.'!$A:$AJ,4,0)</f>
        <v>0</v>
      </c>
      <c r="L39" s="36">
        <f>VLOOKUP(L$7&amp;$A39,'PNC Exon. &amp; no Exon.'!$A:$AJ,3,0)+VLOOKUP(L$7&amp;$A39,'PNC Exon. &amp; no Exon.'!$A:$AJ,4,0)</f>
        <v>0</v>
      </c>
      <c r="M39" s="50">
        <f t="shared" si="3"/>
        <v>0</v>
      </c>
      <c r="N39" s="36">
        <f>VLOOKUP(N$7&amp;$A39,'PNC Exon. &amp; no Exon.'!$A:$AJ,3,0)+VLOOKUP(N$7&amp;$A39,'PNC Exon. &amp; no Exon.'!$A:$AJ,4,0)</f>
        <v>0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4"/>
        <v>0</v>
      </c>
      <c r="R39" s="50">
        <f t="shared" si="5"/>
        <v>2263565</v>
      </c>
      <c r="S39" s="85">
        <f t="shared" si="0"/>
        <v>1.4191614011395084E-2</v>
      </c>
    </row>
    <row r="40" spans="1:19" ht="14.1" customHeight="1" x14ac:dyDescent="0.25">
      <c r="A40" s="37" t="s">
        <v>131</v>
      </c>
      <c r="B40" s="36">
        <f>VLOOKUP(B$7&amp;$A40,'PNC Exon. &amp; no Exon.'!$A:$AJ,3,0)+VLOOKUP(B$7&amp;$A40,'PNC Exon. &amp; no Exon.'!$A:$AJ,4,0)</f>
        <v>3789236.75</v>
      </c>
      <c r="C40" s="36">
        <f>VLOOKUP(C$7&amp;$A40,'PNC Exon. &amp; no Exon.'!$A:$AJ,3,0)+VLOOKUP(C$7&amp;$A40,'PNC Exon. &amp; no Exon.'!$A:$AJ,4,0)</f>
        <v>3598299.75</v>
      </c>
      <c r="D40" s="36">
        <f>VLOOKUP(D$7&amp;$A40,'PNC Exon. &amp; no Exon.'!$A:$AJ,3,0)+VLOOKUP(D$7&amp;$A40,'PNC Exon. &amp; no Exon.'!$A:$AJ,4,0)</f>
        <v>0</v>
      </c>
      <c r="E40" s="50">
        <f t="shared" si="1"/>
        <v>7387536.5</v>
      </c>
      <c r="F40" s="36">
        <f>VLOOKUP(F$7&amp;$A40,'PNC Exon. &amp; no Exon.'!$A:$AJ,3,0)+VLOOKUP(F$7&amp;$A40,'PNC Exon. &amp; no Exon.'!$A:$AJ,4,0)</f>
        <v>0</v>
      </c>
      <c r="G40" s="36">
        <f>VLOOKUP(G$7&amp;$A40,'PNC Exon. &amp; no Exon.'!$A:$AJ,3,0)+VLOOKUP(G$7&amp;$A40,'PNC Exon. &amp; no Exon.'!$A:$AJ,4,0)</f>
        <v>0</v>
      </c>
      <c r="H40" s="36">
        <f>VLOOKUP(H$7&amp;$A40,'PNC Exon. &amp; no Exon.'!$A:$AJ,3,0)+VLOOKUP(H$7&amp;$A40,'PNC Exon. &amp; no Exon.'!$A:$AJ,4,0)</f>
        <v>0</v>
      </c>
      <c r="I40" s="50">
        <f t="shared" si="2"/>
        <v>0</v>
      </c>
      <c r="J40" s="36">
        <f>VLOOKUP(J$7&amp;$A40,'PNC Exon. &amp; no Exon.'!$A:$AJ,3,0)+VLOOKUP(J$7&amp;$A40,'PNC Exon. &amp; no Exon.'!$A:$AJ,4,0)</f>
        <v>0</v>
      </c>
      <c r="K40" s="36">
        <f>VLOOKUP(K$7&amp;$A40,'PNC Exon. &amp; no Exon.'!$A:$AJ,3,0)+VLOOKUP(K$7&amp;$A40,'PNC Exon. &amp; no Exon.'!$A:$AJ,4,0)</f>
        <v>0</v>
      </c>
      <c r="L40" s="36">
        <f>VLOOKUP(L$7&amp;$A40,'PNC Exon. &amp; no Exon.'!$A:$AJ,3,0)+VLOOKUP(L$7&amp;$A40,'PNC Exon. &amp; no Exon.'!$A:$AJ,4,0)</f>
        <v>0</v>
      </c>
      <c r="M40" s="50">
        <f t="shared" si="3"/>
        <v>0</v>
      </c>
      <c r="N40" s="36">
        <f>VLOOKUP(N$7&amp;$A40,'PNC Exon. &amp; no Exon.'!$A:$AJ,3,0)+VLOOKUP(N$7&amp;$A40,'PNC Exon. &amp; no Exon.'!$A:$AJ,4,0)</f>
        <v>0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4"/>
        <v>0</v>
      </c>
      <c r="R40" s="50">
        <f t="shared" si="5"/>
        <v>7387536.5</v>
      </c>
      <c r="S40" s="85">
        <f t="shared" si="0"/>
        <v>4.6316790771677684E-2</v>
      </c>
    </row>
    <row r="41" spans="1:19" ht="14.1" customHeight="1" x14ac:dyDescent="0.25">
      <c r="A41" s="56" t="s">
        <v>89</v>
      </c>
      <c r="B41" s="40">
        <f t="shared" ref="B41:S41" si="6">SUM(B8:B40)</f>
        <v>7588092446.5</v>
      </c>
      <c r="C41" s="40">
        <f t="shared" si="6"/>
        <v>8361925628.8399982</v>
      </c>
      <c r="D41" s="40">
        <f t="shared" si="6"/>
        <v>0</v>
      </c>
      <c r="E41" s="40">
        <f t="shared" si="6"/>
        <v>15950018075.34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0</v>
      </c>
      <c r="P41" s="40">
        <f t="shared" si="6"/>
        <v>0</v>
      </c>
      <c r="Q41" s="40">
        <f t="shared" si="6"/>
        <v>0</v>
      </c>
      <c r="R41" s="40">
        <f t="shared" si="6"/>
        <v>15950018075.34</v>
      </c>
      <c r="S41" s="61">
        <f t="shared" si="6"/>
        <v>100.00000000000003</v>
      </c>
    </row>
    <row r="42" spans="1:19" x14ac:dyDescent="0.25">
      <c r="A42" s="52" t="s">
        <v>173</v>
      </c>
    </row>
    <row r="43" spans="1:19" x14ac:dyDescent="0.25">
      <c r="A43" s="52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Priscila Baez</cp:lastModifiedBy>
  <cp:lastPrinted>2014-02-28T16:04:16Z</cp:lastPrinted>
  <dcterms:created xsi:type="dcterms:W3CDTF">2006-02-20T14:27:25Z</dcterms:created>
  <dcterms:modified xsi:type="dcterms:W3CDTF">2023-05-15T17:28:22Z</dcterms:modified>
</cp:coreProperties>
</file>